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2" documentId="13_ncr:1_{C4B7F80E-9C72-494A-8250-A2C858C61FEE}" xr6:coauthVersionLast="47" xr6:coauthVersionMax="47" xr10:uidLastSave="{B08C5CFB-A4C8-4140-AADA-D4213236F566}"/>
  <bookViews>
    <workbookView xWindow="-120" yWindow="-120" windowWidth="29040" windowHeight="15840" xr2:uid="{55A33807-DF6F-4BEE-A485-4F57C7E2E3F8}"/>
  </bookViews>
  <sheets>
    <sheet name="Registro" sheetId="1" r:id="rId1"/>
    <sheet name="Consolidado" sheetId="3" r:id="rId2"/>
    <sheet name="Listas" sheetId="2" state="hidden" r:id="rId3"/>
  </sheets>
  <externalReferences>
    <externalReference r:id="rId4"/>
    <externalReference r:id="rId5"/>
  </externalReferences>
  <definedNames>
    <definedName name="_xlnm.Print_Area" localSheetId="0">Registro!$A$1:$W$186</definedName>
    <definedName name="Planes">[1]Parametros!#REF!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7" i="1" l="1"/>
  <c r="F17" i="1"/>
  <c r="A17" i="1"/>
  <c r="S15" i="1"/>
  <c r="N15" i="1"/>
  <c r="I15" i="1"/>
  <c r="F15" i="1"/>
  <c r="A15" i="1"/>
  <c r="Q13" i="1"/>
  <c r="M13" i="1"/>
  <c r="J13" i="1"/>
  <c r="C13" i="1"/>
  <c r="A13" i="1"/>
  <c r="M10" i="1"/>
  <c r="H10" i="1"/>
  <c r="A10" i="1"/>
  <c r="P8" i="1"/>
  <c r="J8" i="1"/>
  <c r="A8" i="1"/>
  <c r="J6" i="1"/>
  <c r="A6" i="1"/>
  <c r="Q4" i="1"/>
  <c r="F4" i="1"/>
  <c r="A4" i="1"/>
  <c r="NB10" i="3"/>
  <c r="MH10" i="3"/>
  <c r="MG10" i="3"/>
  <c r="MF10" i="3"/>
  <c r="ME10" i="3"/>
  <c r="MD10" i="3"/>
  <c r="IB10" i="3"/>
  <c r="HH10" i="3"/>
  <c r="HG10" i="3"/>
  <c r="HF10" i="3"/>
  <c r="HE10" i="3"/>
  <c r="HD10" i="3"/>
  <c r="R1" i="1" a="1"/>
  <c r="R1" i="1" s="1"/>
  <c r="DB10" i="3"/>
  <c r="CH10" i="3"/>
  <c r="CG10" i="3"/>
  <c r="CF10" i="3"/>
  <c r="CE10" i="3"/>
  <c r="CD10" i="3"/>
  <c r="OF10" i="3"/>
  <c r="OE10" i="3"/>
  <c r="OD10" i="3"/>
  <c r="OC10" i="3"/>
  <c r="OB10" i="3"/>
  <c r="OA10" i="3"/>
  <c r="NZ10" i="3"/>
  <c r="NY10" i="3"/>
  <c r="NX10" i="3"/>
  <c r="NW10" i="3"/>
  <c r="NV10" i="3"/>
  <c r="NU10" i="3"/>
  <c r="NT10" i="3"/>
  <c r="JF10" i="3"/>
  <c r="JE10" i="3"/>
  <c r="JD10" i="3"/>
  <c r="JC10" i="3"/>
  <c r="JB10" i="3"/>
  <c r="JA10" i="3"/>
  <c r="IZ10" i="3"/>
  <c r="IY10" i="3"/>
  <c r="IX10" i="3"/>
  <c r="IW10" i="3"/>
  <c r="IV10" i="3"/>
  <c r="IU10" i="3"/>
  <c r="IT10" i="3"/>
  <c r="EF10" i="3"/>
  <c r="EE10" i="3"/>
  <c r="ED10" i="3"/>
  <c r="EC10" i="3"/>
  <c r="EB10" i="3"/>
  <c r="EA10" i="3"/>
  <c r="DZ10" i="3"/>
  <c r="DY10" i="3"/>
  <c r="DX10" i="3"/>
  <c r="DW10" i="3"/>
  <c r="DV10" i="3"/>
  <c r="DU10" i="3"/>
  <c r="DT10" i="3"/>
  <c r="CM10" i="3" l="1"/>
  <c r="HM10" i="3"/>
  <c r="MM10" i="3"/>
  <c r="MC10" i="3"/>
  <c r="MB10" i="3"/>
  <c r="MA10" i="3"/>
  <c r="LZ10" i="3"/>
  <c r="LY10" i="3"/>
  <c r="LX10" i="3"/>
  <c r="HC10" i="3"/>
  <c r="HB10" i="3"/>
  <c r="HA10" i="3"/>
  <c r="GZ10" i="3"/>
  <c r="GY10" i="3"/>
  <c r="GX10" i="3"/>
  <c r="CC10" i="3"/>
  <c r="CB10" i="3"/>
  <c r="CA10" i="3"/>
  <c r="BZ10" i="3"/>
  <c r="BY10" i="3"/>
  <c r="BX10" i="3"/>
  <c r="LN10" i="3"/>
  <c r="LM10" i="3"/>
  <c r="LL10" i="3"/>
  <c r="LK10" i="3"/>
  <c r="LJ10" i="3"/>
  <c r="LI10" i="3"/>
  <c r="LH10" i="3"/>
  <c r="LG10" i="3"/>
  <c r="LF10" i="3"/>
  <c r="GN10" i="3"/>
  <c r="GM10" i="3"/>
  <c r="GL10" i="3"/>
  <c r="GK10" i="3"/>
  <c r="GJ10" i="3"/>
  <c r="GI10" i="3"/>
  <c r="GH10" i="3"/>
  <c r="GG10" i="3"/>
  <c r="GF10" i="3"/>
  <c r="BN10" i="3"/>
  <c r="BM10" i="3"/>
  <c r="BL10" i="3"/>
  <c r="BK10" i="3"/>
  <c r="BJ10" i="3"/>
  <c r="BI10" i="3"/>
  <c r="BH10" i="3"/>
  <c r="BG10" i="3"/>
  <c r="BF10" i="3"/>
  <c r="MY10" i="3"/>
  <c r="HY10" i="3"/>
  <c r="CY10" i="3"/>
  <c r="KO10" i="3"/>
  <c r="FO10" i="3"/>
  <c r="AO10" i="3"/>
  <c r="AB10" i="3"/>
  <c r="AC10" i="3"/>
  <c r="AD10" i="3"/>
  <c r="AE10" i="3"/>
  <c r="AF10" i="3"/>
  <c r="AG10" i="3"/>
  <c r="AH10" i="3"/>
  <c r="AI10" i="3"/>
  <c r="AJ10" i="3"/>
  <c r="AK10" i="3"/>
  <c r="AL10" i="3"/>
  <c r="AM10" i="3"/>
  <c r="AN10" i="3"/>
  <c r="AP10" i="3"/>
  <c r="AQ10" i="3"/>
  <c r="AR10" i="3"/>
  <c r="AS10" i="3"/>
  <c r="AT10" i="3"/>
  <c r="AU10" i="3"/>
  <c r="AV10" i="3"/>
  <c r="AW10" i="3"/>
  <c r="AX10" i="3"/>
  <c r="AY10" i="3"/>
  <c r="AZ10" i="3"/>
  <c r="BA10" i="3"/>
  <c r="BB10" i="3"/>
  <c r="BC10" i="3"/>
  <c r="BD10" i="3"/>
  <c r="BE10" i="3"/>
  <c r="BO10" i="3"/>
  <c r="BP10" i="3"/>
  <c r="BQ10" i="3"/>
  <c r="BR10" i="3"/>
  <c r="BS10" i="3"/>
  <c r="BT10" i="3"/>
  <c r="BU10" i="3"/>
  <c r="BV10" i="3"/>
  <c r="BW10" i="3"/>
  <c r="CI10" i="3"/>
  <c r="CJ10" i="3"/>
  <c r="CK10" i="3"/>
  <c r="CL10" i="3"/>
  <c r="CN10" i="3"/>
  <c r="CO10" i="3"/>
  <c r="CP10" i="3"/>
  <c r="CQ10" i="3"/>
  <c r="CR10" i="3"/>
  <c r="CS10" i="3"/>
  <c r="CT10" i="3"/>
  <c r="CU10" i="3"/>
  <c r="CV10" i="3"/>
  <c r="CW10" i="3"/>
  <c r="CX10" i="3"/>
  <c r="CZ10" i="3"/>
  <c r="DA10" i="3"/>
  <c r="DC10" i="3"/>
  <c r="LE10" i="3"/>
  <c r="LD10" i="3"/>
  <c r="GE10" i="3"/>
  <c r="GD10" i="3"/>
  <c r="LC10" i="3" l="1"/>
  <c r="GC10" i="3"/>
  <c r="PV10" i="3" l="1"/>
  <c r="PU10" i="3"/>
  <c r="PT10" i="3"/>
  <c r="PS10" i="3"/>
  <c r="PN10" i="3"/>
  <c r="PM10" i="3"/>
  <c r="PL10" i="3"/>
  <c r="PK10" i="3"/>
  <c r="PF10" i="3"/>
  <c r="PE10" i="3"/>
  <c r="PD10" i="3"/>
  <c r="PC10" i="3"/>
  <c r="B10" i="3"/>
  <c r="A10" i="3"/>
  <c r="X10" i="3"/>
  <c r="V10" i="3"/>
  <c r="P10" i="3"/>
  <c r="W10" i="3" l="1"/>
  <c r="PA10" i="3" l="1"/>
  <c r="OZ10" i="3"/>
  <c r="OY10" i="3"/>
  <c r="OX10" i="3"/>
  <c r="OW10" i="3"/>
  <c r="OV10" i="3"/>
  <c r="OU10" i="3"/>
  <c r="OT10" i="3"/>
  <c r="OS10" i="3"/>
  <c r="OR10" i="3"/>
  <c r="OQ10" i="3"/>
  <c r="OP10" i="3"/>
  <c r="OO10" i="3"/>
  <c r="ON10" i="3"/>
  <c r="OM10" i="3"/>
  <c r="OL10" i="3"/>
  <c r="OK10" i="3"/>
  <c r="OJ10" i="3"/>
  <c r="OI10" i="3"/>
  <c r="OH10" i="3"/>
  <c r="OG10" i="3"/>
  <c r="NS10" i="3"/>
  <c r="NR10" i="3"/>
  <c r="NQ10" i="3"/>
  <c r="NP10" i="3"/>
  <c r="NO10" i="3"/>
  <c r="NN10" i="3"/>
  <c r="NM10" i="3"/>
  <c r="NL10" i="3"/>
  <c r="NK10" i="3"/>
  <c r="NJ10" i="3"/>
  <c r="NI10" i="3"/>
  <c r="NH10" i="3"/>
  <c r="NG10" i="3"/>
  <c r="NF10" i="3"/>
  <c r="NE10" i="3"/>
  <c r="ND10" i="3"/>
  <c r="NC10" i="3"/>
  <c r="NA10" i="3"/>
  <c r="MZ10" i="3"/>
  <c r="MX10" i="3"/>
  <c r="MW10" i="3"/>
  <c r="MV10" i="3"/>
  <c r="MU10" i="3"/>
  <c r="MT10" i="3"/>
  <c r="MS10" i="3"/>
  <c r="MR10" i="3"/>
  <c r="MQ10" i="3"/>
  <c r="MP10" i="3"/>
  <c r="MO10" i="3"/>
  <c r="MN10" i="3"/>
  <c r="ML10" i="3"/>
  <c r="MK10" i="3"/>
  <c r="MJ10" i="3"/>
  <c r="MI10" i="3"/>
  <c r="LW10" i="3"/>
  <c r="LV10" i="3"/>
  <c r="LU10" i="3"/>
  <c r="LT10" i="3"/>
  <c r="LS10" i="3"/>
  <c r="LR10" i="3"/>
  <c r="LQ10" i="3"/>
  <c r="LP10" i="3"/>
  <c r="LO10" i="3"/>
  <c r="LB10" i="3"/>
  <c r="LA10" i="3"/>
  <c r="KZ10" i="3"/>
  <c r="KY10" i="3"/>
  <c r="KX10" i="3"/>
  <c r="KW10" i="3"/>
  <c r="KV10" i="3"/>
  <c r="KU10" i="3"/>
  <c r="KT10" i="3"/>
  <c r="KS10" i="3"/>
  <c r="KR10" i="3"/>
  <c r="KQ10" i="3"/>
  <c r="KP10" i="3"/>
  <c r="KN10" i="3"/>
  <c r="KM10" i="3"/>
  <c r="KL10" i="3"/>
  <c r="KK10" i="3"/>
  <c r="KJ10" i="3"/>
  <c r="KI10" i="3"/>
  <c r="KH10" i="3"/>
  <c r="KG10" i="3"/>
  <c r="KF10" i="3"/>
  <c r="KE10" i="3"/>
  <c r="KD10" i="3"/>
  <c r="KC10" i="3"/>
  <c r="KB10" i="3"/>
  <c r="KA10" i="3"/>
  <c r="JZ10" i="3"/>
  <c r="JY10" i="3"/>
  <c r="JX10" i="3"/>
  <c r="JW10" i="3"/>
  <c r="JV10" i="3"/>
  <c r="JU10" i="3"/>
  <c r="JT10" i="3"/>
  <c r="JS10" i="3"/>
  <c r="JR10" i="3"/>
  <c r="JQ10" i="3"/>
  <c r="JP10" i="3"/>
  <c r="JO10" i="3"/>
  <c r="JN10" i="3"/>
  <c r="JM10" i="3"/>
  <c r="JL10" i="3"/>
  <c r="JK10" i="3"/>
  <c r="JJ10" i="3"/>
  <c r="JI10" i="3"/>
  <c r="JH10" i="3"/>
  <c r="JG10" i="3"/>
  <c r="IS10" i="3"/>
  <c r="IR10" i="3"/>
  <c r="IQ10" i="3"/>
  <c r="IP10" i="3"/>
  <c r="IO10" i="3"/>
  <c r="IN10" i="3"/>
  <c r="IM10" i="3"/>
  <c r="IL10" i="3"/>
  <c r="IK10" i="3"/>
  <c r="IJ10" i="3"/>
  <c r="II10" i="3"/>
  <c r="IH10" i="3"/>
  <c r="IG10" i="3"/>
  <c r="IF10" i="3"/>
  <c r="IE10" i="3"/>
  <c r="ID10" i="3"/>
  <c r="IC10" i="3"/>
  <c r="IA10" i="3"/>
  <c r="HZ10" i="3"/>
  <c r="HX10" i="3"/>
  <c r="HW10" i="3"/>
  <c r="HV10" i="3"/>
  <c r="HU10" i="3"/>
  <c r="HT10" i="3"/>
  <c r="HS10" i="3"/>
  <c r="HR10" i="3"/>
  <c r="HQ10" i="3"/>
  <c r="HP10" i="3"/>
  <c r="HO10" i="3"/>
  <c r="HN10" i="3"/>
  <c r="HL10" i="3"/>
  <c r="HK10" i="3"/>
  <c r="HJ10" i="3"/>
  <c r="HI10" i="3"/>
  <c r="GW10" i="3"/>
  <c r="GV10" i="3"/>
  <c r="GU10" i="3"/>
  <c r="GT10" i="3"/>
  <c r="GS10" i="3"/>
  <c r="GR10" i="3"/>
  <c r="GQ10" i="3"/>
  <c r="GP10" i="3"/>
  <c r="GO10" i="3"/>
  <c r="GB10" i="3"/>
  <c r="GA10" i="3"/>
  <c r="FZ10" i="3"/>
  <c r="FY10" i="3"/>
  <c r="FX10" i="3"/>
  <c r="FW10" i="3"/>
  <c r="FV10" i="3"/>
  <c r="FU10" i="3"/>
  <c r="FT10" i="3"/>
  <c r="FS10" i="3"/>
  <c r="FR10" i="3"/>
  <c r="FQ10" i="3"/>
  <c r="FP10" i="3"/>
  <c r="FN10" i="3"/>
  <c r="FM10" i="3"/>
  <c r="FL10" i="3"/>
  <c r="FK10" i="3"/>
  <c r="FJ10" i="3"/>
  <c r="FI10" i="3"/>
  <c r="FH10" i="3"/>
  <c r="FG10" i="3"/>
  <c r="FF10" i="3"/>
  <c r="FE10" i="3"/>
  <c r="FD10" i="3"/>
  <c r="FC10" i="3"/>
  <c r="FB10" i="3"/>
  <c r="PB10" i="3"/>
  <c r="DO10" i="3" l="1"/>
  <c r="FA10" i="3"/>
  <c r="EZ10" i="3"/>
  <c r="EY10" i="3"/>
  <c r="EX10" i="3"/>
  <c r="EW10" i="3"/>
  <c r="EV10" i="3"/>
  <c r="EU10" i="3"/>
  <c r="ET10" i="3"/>
  <c r="ES10" i="3"/>
  <c r="ER10" i="3"/>
  <c r="EQ10" i="3"/>
  <c r="EP10" i="3"/>
  <c r="EO10" i="3"/>
  <c r="EN10" i="3"/>
  <c r="EM10" i="3"/>
  <c r="EL10" i="3"/>
  <c r="EK10" i="3"/>
  <c r="EJ10" i="3"/>
  <c r="EI10" i="3"/>
  <c r="EH10" i="3"/>
  <c r="EG10" i="3"/>
  <c r="DS10" i="3"/>
  <c r="DR10" i="3"/>
  <c r="DQ10" i="3"/>
  <c r="DP10" i="3"/>
  <c r="DN10" i="3"/>
  <c r="DM10" i="3"/>
  <c r="DL10" i="3"/>
  <c r="DK10" i="3"/>
  <c r="DJ10" i="3"/>
  <c r="DI10" i="3"/>
  <c r="DH10" i="3"/>
  <c r="DG10" i="3"/>
  <c r="DF10" i="3"/>
  <c r="DE10" i="3"/>
  <c r="DD10" i="3"/>
  <c r="PZ10" i="3"/>
  <c r="PY10" i="3"/>
  <c r="PX10" i="3"/>
  <c r="PW10" i="3"/>
  <c r="PR10" i="3"/>
  <c r="PQ10" i="3"/>
  <c r="PP10" i="3"/>
  <c r="PO10" i="3"/>
  <c r="PJ10" i="3"/>
  <c r="PI10" i="3"/>
  <c r="PH10" i="3"/>
  <c r="PG10" i="3"/>
  <c r="C10" i="3"/>
  <c r="QA10" i="3" l="1"/>
  <c r="QB10" i="3"/>
  <c r="QC10" i="3"/>
  <c r="QD10" i="3" l="1"/>
  <c r="AA10" i="3"/>
  <c r="Z10" i="3"/>
  <c r="Y10" i="3"/>
  <c r="U10" i="3"/>
  <c r="T10" i="3"/>
  <c r="S10" i="3"/>
  <c r="R10" i="3"/>
  <c r="Q10" i="3"/>
  <c r="O10" i="3"/>
  <c r="N10" i="3"/>
  <c r="M10" i="3"/>
  <c r="L10" i="3"/>
  <c r="K10" i="3"/>
  <c r="J10" i="3"/>
  <c r="I10" i="3"/>
  <c r="H10" i="3"/>
  <c r="G10" i="3"/>
  <c r="F10" i="3"/>
  <c r="E10" i="3"/>
  <c r="D10" i="3"/>
  <c r="QE10"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<sst xmlns="http://schemas.openxmlformats.org/spreadsheetml/2006/main" count="1510" uniqueCount="249">
  <si>
    <t>Fecha (dd/mm/aaaa)</t>
  </si>
  <si>
    <t>Código EC</t>
  </si>
  <si>
    <t>% Cumplimiento Global</t>
  </si>
  <si>
    <t>Datos de la entidad contratista</t>
  </si>
  <si>
    <t>Regional</t>
  </si>
  <si>
    <t>Entidad contratista</t>
  </si>
  <si>
    <t>Nombre Representante Legal EC</t>
  </si>
  <si>
    <t>Nombre de la sede de atención</t>
  </si>
  <si>
    <t>Dirección de la sede de atención</t>
  </si>
  <si>
    <t>Municipio</t>
  </si>
  <si>
    <t>Centro Zonal</t>
  </si>
  <si>
    <t>Teléfono fijo</t>
  </si>
  <si>
    <t>Teléfono móvil</t>
  </si>
  <si>
    <t>Correo electrónico</t>
  </si>
  <si>
    <t>Datos del contrato</t>
  </si>
  <si>
    <t>Subdirección</t>
  </si>
  <si>
    <t>Modalidad</t>
  </si>
  <si>
    <t xml:space="preserve">Jornada de atención </t>
  </si>
  <si>
    <t>Población que atiende</t>
  </si>
  <si>
    <t>Tipo de discapacidad</t>
  </si>
  <si>
    <t>No. Contrato</t>
  </si>
  <si>
    <t>Cupos contratados</t>
  </si>
  <si>
    <t>Fecha SECOP aprobación de la póliza</t>
  </si>
  <si>
    <t>Fecha de inicio del contrato</t>
  </si>
  <si>
    <t>Fecha de finalización del contrato</t>
  </si>
  <si>
    <t>Valor del contrato</t>
  </si>
  <si>
    <t>Nombre del Supervisor del Contrato</t>
  </si>
  <si>
    <t>Cargo del supervisor del contrato</t>
  </si>
  <si>
    <t>Mes</t>
  </si>
  <si>
    <t>NIT Entidad contratista</t>
  </si>
  <si>
    <t>Nombre del supervisor del contrato</t>
  </si>
  <si>
    <t>Cumplimiento</t>
  </si>
  <si>
    <t>Cumple obligación</t>
  </si>
  <si>
    <t>No cumple obligación</t>
  </si>
  <si>
    <t>Obligación no aplica</t>
  </si>
  <si>
    <t>Asumir la responsabilidad de todas las actividades relativas a la ejecución de las obligaciones establecidas en este contrato.</t>
  </si>
  <si>
    <t>Cumplir con las disposiciones establecidas en el capítulo “Buenas Prácticas en la Gestión Contractual” del Manual de Contratación del ICBF vigente.</t>
  </si>
  <si>
    <t>Cumplir con las demás que correspondan a la naturaleza del contrato.</t>
  </si>
  <si>
    <t>I. OBLIGACIONES GENERALES</t>
  </si>
  <si>
    <t>II. OBLIGACIONES COMPONENTE TÉCNICO</t>
  </si>
  <si>
    <t>III. OBLIGACIONES COMPONENTE ADMINISTRATIVO</t>
  </si>
  <si>
    <t>IV. OBLIGACIONES COMPONENTE LEGAL</t>
  </si>
  <si>
    <t>V. OBLIGACIONES COMPONENTE FINANCIERO</t>
  </si>
  <si>
    <t>VI. OBLIGACIONES RELACIONADAS CON LA DOTACIÓN ADQUIRIDA O RECIBIDA POR EL CONTRATISTA</t>
  </si>
  <si>
    <t>1. Nombre</t>
  </si>
  <si>
    <t>2. Nombre</t>
  </si>
  <si>
    <t>CC</t>
  </si>
  <si>
    <t>Profesión</t>
  </si>
  <si>
    <t>Teléfono</t>
  </si>
  <si>
    <t>3. Nombre</t>
  </si>
  <si>
    <t>4. Nombre</t>
  </si>
  <si>
    <t>5. Nombre</t>
  </si>
  <si>
    <t>6. Nombre</t>
  </si>
  <si>
    <t>PROFESIONALES DEL ICBF QUE REALIZAN LA REVISIÓN DOCUMENTAL</t>
  </si>
  <si>
    <t>OBSERVACIONES DE LOS RESPONSABLES DE REALIZAR LA REVISIÓN DOCUMENTAL</t>
  </si>
  <si>
    <t>Contar con los medios tecnológicos y de comunicaciones necesarios para registrar y transmitir la información al ICBF.</t>
  </si>
  <si>
    <t>Suscribir el acta de inicio del contrato.</t>
  </si>
  <si>
    <t>Suscribir todas las actas que se produzcan con ocasión de la ejecución del contrato.</t>
  </si>
  <si>
    <t>Presentar informe al finalizar el contrato, el cual contenga como mínimo: registro de cupos contratados y efectivamente atendidos mensualmente, logros y dificultades y aportes recibidos y su utilización.</t>
  </si>
  <si>
    <t>Estructurar la información financiera de acuerdo con el Plan Único de Cuentas – PUC- según la directriz que defina el ICBF, con sus soportes debidamente organizados que identifiquen la implementación de las NIIF y de la información actualizada.</t>
  </si>
  <si>
    <t>Contar con la aprobación previa por parte del supervisor del contrato, para realizar traslado de recursos en el informe de presupuesto, ingresos y gastos.</t>
  </si>
  <si>
    <t>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t>
  </si>
  <si>
    <t>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</si>
  <si>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Presentar la información contable al supervisor y llevar cuenta bancaria de ahorros exclusiva para el contrato y en el caso que aplique y sea notificado por el supervisor debe tener cuenta maestra para el manejo de los recursos destinados para el presente contrato de conformidad con lo establecido en la Resolución 1400 del 24 de febrero de 2020 modificada por las Resoluciones 8300 de 2021 y 3944 de 2022.</t>
  </si>
  <si>
    <t>Socializar con el equipo de trabajo que realiza las actividades definidas en el contrato, la información básica del ICBF (Misión, Visión, Normatividad interna vigente, Objetivos Estratégicos y Políticas del Sistema Integrado de Gestión SIGE) así como dar a conocer los diferentes documentos (lineamientos técnicos, manuales, procedimientos, guías, formatos entre otros) necesarios para la operación de los servicios.</t>
  </si>
  <si>
    <t>Identificar y gestionar acciones de mejora que fortalezcan de manera adecuada la prestación de servicio.</t>
  </si>
  <si>
    <t>Contar con información documentada para la recepción, tratamiento y respuesta a las peticiones, quejas, reclamos y sugerencias (PQRS), en el marco de la ejecución del objeto contractual.</t>
  </si>
  <si>
    <t>Suscribir un documento de compromiso de confidencialidad el cual deberá ser entregado al supervisor del contrato una vez se firme el contrato.</t>
  </si>
  <si>
    <t>Prever el plan de recuperación y contingencia del servicio contratado ante los eventos que puedan afectar el cumplimiento de la ejecución de este.</t>
  </si>
  <si>
    <t>Certificar el cumplimiento, seguimiento y revisión de los asuntos correspondientes a seguridad de la información enmarcado en la normativa interna del ICBF vigente en virtud de la ejecución del objeto del contrato.</t>
  </si>
  <si>
    <t>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t>
  </si>
  <si>
    <t>Presentar matriz con la identificación de peligros, valoración de riesgos y determinación de controles, documentados, en el marco de la Seguridad y Salud en el Trabajo durante la ejecución del contrato.</t>
  </si>
  <si>
    <t>Realizar la inducción al equipo de trabajo que se empleará durante la ejecución del contrato o convenio en materia de Seguridad y Salud en el Trabajo.</t>
  </si>
  <si>
    <t>Suministrar a los colaboradores vinculados para la ejecución del contrato o convenio los elementos de protección personal requeridos para la realización de sus actividades.</t>
  </si>
  <si>
    <t>Presentar el concepto médico ocupacional favorable de los colaboradores vinculados para la ejecución del contrato.</t>
  </si>
  <si>
    <t>Formular e implementar el plan de prevención, preparación y respuesta ante emergencias.</t>
  </si>
  <si>
    <t>Adoptar las medidas necesarias para el ahorro y uso eficiente de agua, energía, papel, y manejo de residuos que se generen durante la ejecución del contrato, de acuerdo con la política ambiental de la Entidad.</t>
  </si>
  <si>
    <t>Presentar los permisos y/o autorizaciones ambientales vigentes requeridas para prestación del servicio.</t>
  </si>
  <si>
    <t>Adoptar las medidas necesarias para el almacenamiento y manejo adecuado de los productos químicos utilizados durante la ejecución del contrato; de acuerdo con la normatividad vigente.</t>
  </si>
  <si>
    <t>Adoptar las medidas necesarias para el manejo adecuado y la disposición final de los residuos especiales y/o peligrosos que se generen durante la ejecución del contrato.</t>
  </si>
  <si>
    <t>Realizar el mantenimiento y lavado de la trampa de grasas y/o sistemas de tratamiento de aguas residuales, adoptando las medidas necesarias para el manejo adecuado de los residuos generados.</t>
  </si>
  <si>
    <t>Formular e implementar plan de saneamiento que incluya como mínimo los programas de limpieza y desinfección, manejo de residuos, control de plagas y abastecimiento o suministro de agua potable, de acuerdo con la normatividad vigente.</t>
  </si>
  <si>
    <t>Informar de manera inmediata al supervisor, una vez sean adquiridos bienes muebles con recursos entregados por el ICBF, junto con el traslado de las correspondientes facturas y demás soportes que apliquen.</t>
  </si>
  <si>
    <t>Si una vez se reciba la dotación por parte del contratista responsable de los bienes, en la verificación inicial encuentra inconsistencias, al confrontar la relación o acta de bienes que tiene a cargo contra el inventario físico realizado respecto de los bienes que le han sido suministrados para su servicio, comunicará por escrito dentro de los cinco (5) días hábiles siguientes a su recibo al servidor público encargado del control de inventarios -responsable de almacén- sobre las diferencias detectadas -faltantes y sobrantes- para que efectúe las verificaciones y correcciones si a ello hubiere lugar.</t>
  </si>
  <si>
    <t>Utilizar los bienes entregados por el ICBF y adquiridos durante la ejecución del contrato conforme al uso legítimo autorizado.</t>
  </si>
  <si>
    <t>Responder por cualquier deterioro de los bienes muebles devolutivos, que no provenga del desgaste natural o que provenga del uso no autorizado por el ICBF.</t>
  </si>
  <si>
    <t>Emplear la mayor diligencia en la conservación de los bienes entregados por el ICBF y adquiridos durante la ejecución del contrato.</t>
  </si>
  <si>
    <t>Efectuar las reparaciones y mantenimientos indispensables para la conservación de bienes muebles entregados por el ICBF y adquiridos durante la ejecución del contrato.</t>
  </si>
  <si>
    <t>Vigilar y custodiar los bienes muebles entregados y adquiridos durante la ejecución del contrato, evitando que sean perturbados por terceros. En caso de ocurrir cualquier perturbación a la tenencia, dar aviso al ICBF en un plazo máximo de cinco (5) días hábiles siguientes a la ocurrencia del hecho.</t>
  </si>
  <si>
    <t>Llevar la contabilidad de los bienes muebles por centro de costos, de acuerdo con lo establecido en el anexo técnico - y documentos administrativos vigentes que rijan para el programa, en los casos que aplique.</t>
  </si>
  <si>
    <t>Informar al supervisor del contrato la existencia de siniestros dentro de los cinco (5) días hábiles a su ocurrencia.</t>
  </si>
  <si>
    <t>Elaborar en coordinación con el delegado del ICBF el inventario de los elementos de dotación que sean adquiridos y entregados con recursos del ICBF, y entregarlo al supervisor del contrato para el respectivo procedimiento de ingreso y egreso de bienes que establezca el ICBF.</t>
  </si>
  <si>
    <t>Restituir mediante acta a la persona natural o jurídica que determine el ICBF a la terminación del contrato, los bienes muebles devolutivos adquiridos con recursos del ICBF, según inventario inicial, salvo que al terminar el contrato los bienes hayan cumplido su vida útil y no puedan ser utilizados para el servicio. En este caso, se procederá conforme con lo establecido en el anexo técnico respectivo dado por el ICBF.</t>
  </si>
  <si>
    <t>Relacionar en acta, tanto al inicio como al final del contrato, los elementos propiedad del CONTRATISTA y puestos a disposición de las unidades de servicios, incluidos en el plan de trabajo.</t>
  </si>
  <si>
    <t>Garantizar en caso de traslado o cierre de las unidades de servicio, que los elementos de dotación propiedad del ICBF sean transferidos a la nueva unidad, mediante acta de entrega, en presencia del supervisor del contrato, representante legal del contratista y del almacenista de la Regional cuando aplique.</t>
  </si>
  <si>
    <t>Entregar al supervisor del contrato, la relación de actas de entrega a cada unidad de servicio, en la que se especifiquen los elementos entregados, la referencia, marca, serial, modelo-en los casos que aplique-, la cantidad y el estado en que se reciben. PARÁGRAFO PRIMERO. La EAS serán responsables en los siguientes eventos: a). Cuando el hecho hubiere sobrevenido por culpa suya, inclusive levísima; b. Cuando por peligro del bien prestado o propio, haya preferido salvar el suyo; y c. cuando expresamente haya aceptado la responsabilidad del caso fortuito. PARÁGRAFO SEGUNDO. La falta de reporte de los bienes muebles devolutivos adquiridos como dotación en el marco del contrato de aporte, o su no devolución a la finalización del contrato, harán incurrir al Contratista en responsabilidad contractual, disciplinaria, fiscal y penal.</t>
  </si>
  <si>
    <t>Baja de bienes muebles, se da cuando los elementos se encuentren totalmente inservibles o cuando existan bienes que contengan elementos o compuestos peligrosos, que si bien no generan problema durante su uso, pero se convierten en un peligro cuando se liberan al medio ambiente y que además presentan alto grado de deterioro, o que ya no son útiles para la entidad por estar en estado de inservibles, el supervisor de contrato deberá solicitar el inventario -responsable de almacén y en articulación con el CONTRATISTA clasificará el listado de bienes según su estado en deterioro, obsolescencia, inservibles o reubicación, (sólo aplica para los bienes devolutivos) y mediante correo electrónico lo remitirá al responsable de almacén para que realice las gestiones correspondientes. Para los bienes clasificados como de CONSUMO se levantará un acta firmada por el supervisor y el CONTRATISTA o delegado, y desde la Unidad de Servicio se realizará la baja de bienes muebles, el CONTRATISTA deberá atender los preceptos constitucionales, legales, reglamentarios, así como las metas de la Política Ambiental del ICBF para prevenir, mitigar y compensar los impactos que causen o puedan causar daño al medio ambiente y/o a la salud humana; para el tratamiento de baja de los bienes , estos se deberán entregar a las empresas autorizadas por la autoridad ambiental competente, para que den destinación final según las normas ambientales existentes, con el fin de que se prevengan y reduzcan los impactos ambientales.</t>
  </si>
  <si>
    <t>Página 1 de 1</t>
  </si>
  <si>
    <t>Clasificación de la Información 
Clasificada</t>
  </si>
  <si>
    <t>Técnico</t>
  </si>
  <si>
    <t>Administrativo</t>
  </si>
  <si>
    <t>Financiero</t>
  </si>
  <si>
    <t>Dotación</t>
  </si>
  <si>
    <t>Obligación</t>
  </si>
  <si>
    <t>Profesional 1 ICBF</t>
  </si>
  <si>
    <t>Profesional 2 ICBF</t>
  </si>
  <si>
    <t>Profesional 3 ICBF</t>
  </si>
  <si>
    <t>Profesional 4 ICBF</t>
  </si>
  <si>
    <t>Profesional 5 ICBF</t>
  </si>
  <si>
    <t>Profesional 6 ICBF</t>
  </si>
  <si>
    <t>Fecha de la visita</t>
  </si>
  <si>
    <t>Número de visita</t>
  </si>
  <si>
    <t>Código</t>
  </si>
  <si>
    <t>NIT Entidad Contratista (123456789-x)</t>
  </si>
  <si>
    <t>Nombre del representante legal EC</t>
  </si>
  <si>
    <t>Jornada de atención 
(Aplica para Externado)</t>
  </si>
  <si>
    <t>Fecha de inicio del contrato
(dd/mm/aaaa)</t>
  </si>
  <si>
    <t>Fecha de finalización del contrato
(dd/mm/aaaa)</t>
  </si>
  <si>
    <t>Rango</t>
  </si>
  <si>
    <t>Generales</t>
  </si>
  <si>
    <t>Legal</t>
  </si>
  <si>
    <t>Calidad</t>
  </si>
  <si>
    <t>Seguridad de la información</t>
  </si>
  <si>
    <t>Seguridad y salud en el trabajo</t>
  </si>
  <si>
    <t>Ambiental</t>
  </si>
  <si>
    <t>Enero-Inicial</t>
  </si>
  <si>
    <t>Enero-Ajuste</t>
  </si>
  <si>
    <t>Febrero-Inicial</t>
  </si>
  <si>
    <t>Febrero-Ajuste</t>
  </si>
  <si>
    <t>Marzo-Inicial</t>
  </si>
  <si>
    <t>Marzo-Ajuste</t>
  </si>
  <si>
    <t>Abril-Inicial</t>
  </si>
  <si>
    <t>Abril-Ajuste</t>
  </si>
  <si>
    <t>Mayo-Inicial</t>
  </si>
  <si>
    <t>Mayo-Ajuste</t>
  </si>
  <si>
    <t>Junio-Inicial</t>
  </si>
  <si>
    <t>Junio-Ajuste</t>
  </si>
  <si>
    <t>Julio-Inicial</t>
  </si>
  <si>
    <t>Julio-Ajuste</t>
  </si>
  <si>
    <t>Agosto-Inicial</t>
  </si>
  <si>
    <t>Agosto-Ajuste</t>
  </si>
  <si>
    <t>Septiembre-Inicial</t>
  </si>
  <si>
    <t>Septiembre-Ajuste</t>
  </si>
  <si>
    <t>Octubre-Inicial</t>
  </si>
  <si>
    <t>Octubre-Ajuste</t>
  </si>
  <si>
    <t>Noviembre-Inicial</t>
  </si>
  <si>
    <t>Noviembre-Ajuste</t>
  </si>
  <si>
    <t>Diciembre-Inicial</t>
  </si>
  <si>
    <t>Diciembre-Ajuste</t>
  </si>
  <si>
    <t>Mes y tipo de revisión</t>
  </si>
  <si>
    <t>Documento que evidencia el cumplimiento de la obligación y ubicación de éste</t>
  </si>
  <si>
    <t>Observaciones</t>
  </si>
  <si>
    <t>Documento soporte</t>
  </si>
  <si>
    <t>Observación</t>
  </si>
  <si>
    <t>% Cumplimiento Verificación Documental</t>
  </si>
  <si>
    <t>Entregar oportunamente, al supervisor del contrato, los informes que se soliciten sobre cualquier aspecto y/o resultados obtenidos en la ejecución del contrato cuando así se requiera.</t>
  </si>
  <si>
    <t>Disponer de los medios necesarios para el mantenimiento, cuidado y custodia de la documentación objeto del presente contrato.</t>
  </si>
  <si>
    <t>Atender durante la ejecución del contrato, los requerimientos, instrucciones y recomendaciones que le imparta el ICBF, para una correcta ejecución y cumplimiento de sus obligaciones.</t>
  </si>
  <si>
    <t>Mantener la licencia de funcionamiento vigente para la modalidad objeto del presente contrato durante el plazo de ejecución.</t>
  </si>
  <si>
    <t>Entregar los resultados de la percepción del beneficiario frente a la prestación del servicio.</t>
  </si>
  <si>
    <t>Informar al supervisor, en el momento que ocurran incidentes de seguridad o se materialice un riesgo de seguridad de la información que afecten la disponibilidad, integridad y/o confidencialidad de la información del ICBF, en el marco de la ejecución del contrato.</t>
  </si>
  <si>
    <t>Adoptar las medidas necesarias para el transporte y manejo adecuado de combustibles utilizados durante la prestación del servicio; de acuerdo con la normatividad vigente. (aplica solo en caso de que se manejen combustibles en la unidad de servicio).</t>
  </si>
  <si>
    <t>Cumplir con el objeto del contrato y con todos los lineamientos, manuales, documentos técnicos, condiciones de calidad y demás documentos aplicables a la modalidad con plena autonomía técnica y administrativa y bajo su propia responsabilidad.</t>
  </si>
  <si>
    <t>Promover acciones para la participación de padres de familia y Red Vincular en el desarrollo de la modalidad.</t>
  </si>
  <si>
    <t>Presentar al inicio del contrato el presupuesto de ingresos y gastos de acuerdo con los clasificadores de costo establecidos para la modalidad, para la revisión y aprobación por parte del Supervisor.</t>
  </si>
  <si>
    <t>CUMPLIMIENTO DE LA LEY 2046 DE 2020. El contratista deberá cumplir con la Ley 2046 de 2020, invirtiendo al menos el 30% de los recursos ejecutados para la compra de alimentos, adquiriéndolos directamente a los pequeños productores agropecuarios locales, productores de la agricultura campesina, familiar o comunitaria locales, organizaciones de estos productores o a las industrias y emprendimientos agroalimentarios que procesen materias primas adquiridas directamente a estos productores locales. Estas compras deberán realizarse aplicando y cumpliendo con lo dispuesto en la guía “G5.ABS- Guía Orientadora para la Implementación de la Estrategia de Compras Locales” y deberán ser reportadas mensualmente al supervisor del contrato, haciendo uso de la última versión del formato “F1.G5.ABS- Formato seguimiento Compras Locales” o del medio que para tal efecto adopte el ICBF dentro del Sistema de Gestión de Calidad.</t>
  </si>
  <si>
    <t>PROCESO
PROTECCIÓN
VERIFICACIÓN DOCUMENTAL
PRIVATIVAS SRPA</t>
  </si>
  <si>
    <t>VII. OBLIGACIONES RECEPCIÓN, ALMACENAMIENTO, SUMINISTRO, INVENTARIO Y CUSTODIA DE LOS ALIMENTOS DE ALTO VALOR NUTRICIONAL</t>
  </si>
  <si>
    <t>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en los primeros 15 días calendario del mes.</t>
  </si>
  <si>
    <t>Recibir el Alimento de Alto Valor Nutricional y almacenarlo cumpliendo con lo establecido en la normatividad legal vigente, y de acuerdo con las instrucciones que imparta el ICBF, con el fin de garantizar su conservación.</t>
  </si>
  <si>
    <t>Informar al ICBF oportunamente (como máximo el día 15 de cada mes) sobre las dificultades presentadas en el desarrollo del servicio y las que afecten la cantidad y calidad de los Alimentos de Alto Valor Nutricional recibidos, así como los saldos de los AAVN en los puntos de entrega, para que el ICBF pueda ajustar las cantidades a entregar en el siguiente mes y realizar las acciones correspondientes.</t>
  </si>
  <si>
    <t>Entregar oportunamente los Alimentos de Alto Valor Nutricional a las unidades ejecutoras o de servicio o usuarios que harán uso de los mismos, para evitar su deterioro.</t>
  </si>
  <si>
    <t>Llevar control por escrito en los formatos definidos por el ICBF mediante el Instrumento Anexo 57 de la rotación de inventarios y la entrega de los Alimentos de Alto Valor Nutricional a las unidades ejecutoras o de servicio o usuarios, donde se registre el movimiento de los alimentos, los saldos y las personas responsables de su recibo y distribución, el cual debe corresponder a la cantidad de usuarios programados. Estos soportes deben presentarse en medio magnético o en documento físico de acuerdo con las particularidades de los territorios donde se ejecutan las modalidades, mensualmente durante los diez primeros días hábiles siguientes al mes vencido, al Centro Zonal ICBF de influencia en el municipio donde está ubicado el punto de entrega.</t>
  </si>
  <si>
    <t>Solicitar y aceptar el apoyo y la asesoría técnica del ICBF en lo concerniente al manejo, recepción, custodia y distribución de los Alimentos de Alto Valor Nutricional.</t>
  </si>
  <si>
    <t>Realizar actividades que promuevan el control social para el adecuado uso de los Alimentos de Alto Valor Nutricional de acuerdo con las indicaciones dadas por el ICBF, así como asistir a las capacitaciones, mesas públicas, rendición de cuentas o audiencias de veeduría ciudadana a las cuales se le convoque por parte del ICBF.</t>
  </si>
  <si>
    <t>Atender oportunamente los requerimientos que el ICBF realice, especialmente para dar respuesta a los organismos de control del Estado y novedades presentadas en las visitas realizadas por la Interventoría y/o el ICBF.</t>
  </si>
  <si>
    <t>Cancelar al ICBF el valor de los Alimentos de Alto Valor Nutricional cuando se presenten vencimientos o generen averías por mal almacenamiento, redistribución de producto, hurto o pérdida, teniendo en cuenta el precio del mes de entrega o el precio definido por el ICBF en caso de entregarse otro tipo de Alimento de Alto Valor Nutricional.</t>
  </si>
  <si>
    <t>Atender con oportunidad las visitas que se efectúen por parte del ICBF o la interventoría del contrato de producción y distribución de Alimentos de Alto Valor Nutricional y leer y firmar el acta de visita anotando las observaciones a que haya lugar. Así mismo, dar trámite oportuno, a las acciones preventivas y correctivas necesarias para la solución de las novedades generadas producto de las visitas del ICBF o de la interventoría.</t>
  </si>
  <si>
    <t>Al finalizar el contrato, el contratista deberá redistribuir por su cuenta (transportar de un lugar a otro) los saldos de los Alimentos de Alto Valor Nutricional que queden en sus puntos de entrega de acuerdo con las indicaciones que imparta el ICBF.</t>
  </si>
  <si>
    <t>AAVN</t>
  </si>
  <si>
    <t>Realizar durante la ejecución del contrato el seguimiento de los eventos que afecten la permanencia o atención de, adolescentes, jóvenes y sus familias y dar aviso inmediato al supervisor sobre cualquier anomalía o dificultad que advierta en la ejecución y proponer alternativas de solución.</t>
  </si>
  <si>
    <t>Presentar información, y soportes que den repuesta a los requerimientos efectuados por los organismos de control relacionados con la ejecución del contrato.</t>
  </si>
  <si>
    <t>Reportar por escrito y de forma inmediata al supervisor cualquier novedad o anomalía en la ejecución del contrato.</t>
  </si>
  <si>
    <t>Implementar y adelantar las acciones del Proyecto de Atención Institucional PAI vigente, de acuerdo con el Lineamiento Modelo de Atención para Adolescentes y Jóvenes en conflicto con la ley – SRPA y demás documentos técnicos relacionados.</t>
  </si>
  <si>
    <t>Desarrollar los objetivos establecidos en el plan de atención individual acordado con cada usuario.</t>
  </si>
  <si>
    <t>Abrir para cada usuario (a) una carpeta que contenga los documentos constitutivos del anexo de historia de atención que cumpla con los criterios establecidos en los lineamientos vigentes del ICBF.</t>
  </si>
  <si>
    <t>Elaborar e implementar el cronograma de actividades formulado en el PAI para cada modalidad acorde con los lineamientos técnicos vigentes del ICBF.</t>
  </si>
  <si>
    <t>Cumplir con el componente de alimentación y nutrición, acorde con lo establecido en los lineamientos técnicos vigentes, memorandos, requerimientos y/o directrices que emita el ICBF. (No aplica en detención domiciliaria).</t>
  </si>
  <si>
    <t>Atender en forma separada a: (i) los adolescentes por género; (ii) los menores de 18 años, (iii) los mayores de edad y iv) por modalidad, en el evento en que se autorice por el ICBF la atención de diferentes modalidades en la unidad de servicio.</t>
  </si>
  <si>
    <t>Desarrollar acciones de enfoque diferencial, el cual deberá estar descrito en el proyecto de atención institucional PAI, garantizando la atención específica de los adolescentes y jóvenes con identidad de género, orientación sexual diversa, condición de discapacidad y pertenencia étnica.</t>
  </si>
  <si>
    <t>Adelantar acciones conjuntas con la red vincular de apoyo y las autoridades competentes, con el fin de lograr la consecución del registro civil o documento de identidad de acuerdo con la edad de los usuarios (as) ubicados en la modalidad.</t>
  </si>
  <si>
    <t>Apoyar acciones con la red vincular de apoyo, y las autoridades competentes, para inscribir a la población con 18 años de edad o más en el aplicativo del ejército para definir su situación militar, de acuerdo con lo establecido en la Ley 1861 de 2017 y sus modificaciones y el Decreto 977 de 2018.</t>
  </si>
  <si>
    <t>Informar y articular con la autoridad administrativa las gestiones necesarias para garantizar la vinculación de los usuarios al Sistema General de Seguridad Social en Salud, al Sistema de Educación Formal y/o educación para el trabajo y desarrollo humano según las características del adolescente o joven, a las exigencias del SENA u otras entidades públicas o privadas reconocidas y certificadas por autoridad competente y teniendo en cuenta la oferta en territorio.</t>
  </si>
  <si>
    <t>Realizar acciones para la vinculación de los usuarios (as) en actividades culturales, recreativas y deportivas, acorde con sus intereses, condición particular y características de desarrollo.</t>
  </si>
  <si>
    <t>Realizar acciones para que la red vincular de apoyo participe en el proceso de atención de los usuarios (as), acorde con lo establecido en los lineamientos técnicos del ICBF.</t>
  </si>
  <si>
    <t>Remitir al juzgado a cargo del proceso y a la autoridad administrativa responsable del mismo, los informes del proceso de atención con la oportunidad y periodicidad establecida en el Instructivo para la elaboración de los informes del proceso de atención en las modalidades que atienden medidas y sanciones del proceso judicial SRPA y en las medidas complementarias y alternativas al proceso judicial SRPA – Restablecimiento en Administración de Justicia – RAJ, vigente: i) Plan de Atención Individual, ii) Informe de seguimiento del Plan de Atención Individual, iii) Informe de Egreso. Los informes del proceso de atención deben elaborarse en los formatos definidos en la página web del ICBF sección Responsabilidad Penal para Adolescentes.</t>
  </si>
  <si>
    <t>Realizar acciones inmediatas y eficaces conforme a lo señalado en el lineamiento y demás documentos relacionados, cuando se identifiquen situaciones que pongan en riesgo la vida e integridad física, emocional y mental de los usuarios del servicio.</t>
  </si>
  <si>
    <t>Velar en todo momento por la vida, integridad y seguridad de los adolescentes y jóvenes atendidos.</t>
  </si>
  <si>
    <t>Contar con mecanismos de control que impidan el acceso a objetos cortopunzantes (fuera de las actividades programadas), armas de fuego, sustancias psicoactivas y cualquier otro material que signifique un riesgo o con lo que se pueda atentar contra la integridad personal o la de los demás, conforme con lo señalado en el lineamiento y demás documentos relacionados.</t>
  </si>
  <si>
    <t>Reportar de forma inmediata las situaciones disciplinarias, amotinamiento y evasiones de las unidades de servicio, al supervisor del contrato, autoridad judicial y administrativa encargada del caso, y a la Subdirección de Responsabilidad Penal, anexando el informe completo de lo sucedido y acciones llevadas a cabo para su mitigación de acuerdo con lo establecido en el Lineamiento Técnico Modelo de Atención para Adolescentes y Jóvenes en conflicto con la ley - SRPA.</t>
  </si>
  <si>
    <t>No utilizar áreas físicas o cuartos sin importar la denominación que se le dé, para aislar o castigar a los adolescentes o jóvenes atendidos en la unidad de servicio.</t>
  </si>
  <si>
    <t>Dar cumplimiento a lo estipulado en el Protocolo de Intervención en Crisis en caso de ser necesaria la separación de grupo de alguno de los beneficiarios (as) de la modalidad.</t>
  </si>
  <si>
    <t>Disponer del talento humano en perfil y tiempo de dedicación exigido para el desarrollo de la modalidad, acorde con el Manual operativo de las modalidades que atienden medidas y sanciones del proceso judicial SRPA y la Guía de requisitos del talento humano en las modalidades de atención para medidas y sanciones del proceso judicial SRPA y medidas complementarias de restablecimiento en administración de justicia vigentes a la fecha.</t>
  </si>
  <si>
    <t>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registro nacional de medidas correctivas (inicial y con actualización trimestral), consulta de antecedentes por delitos sexuales contra niños, niñas y adolescentes (consulta inicial y actualización cada cuatro meses), soportes de desembolso de seguridad social y documentos de compromiso de confidencialidad y de protección de datos firmados.</t>
  </si>
  <si>
    <t>Establecer en el reglamento de trabajo reglas básicas para la interacción entre el equipo de la institución y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 SRPA).</t>
  </si>
  <si>
    <t>Solicitar autorización previa y por escrito a autoridad competente para ubicar a los usuarios bajo el cuidado, en otra sede.</t>
  </si>
  <si>
    <t>Solicitar autorización previa y por escrito al supervisor del contrato, con visto bueno de la respectiva Dirección del ICBF Regional, aplicando las restricciones establecidas en la ley sobre la confidencialidad de la identidad de la población del SRPA, para permitir el ingreso a la institución de personas externas al servicio, con el fin de realizar entrevistas a los usuarios (as), actividades recreativas, lúdicas, deportivas y artísticas. Así mismo, cumplir con el Instructivo para el ingreso y registro a los centros de internamiento preventivo y centros de atención especializada del SRPA, publicado en la página web del ICBF.</t>
  </si>
  <si>
    <t>Atender los requerimientos de recolección, captura, envío y reporte de los datos de usuarios en los sistemas e instrumentos de información establecidos por el ICBF.</t>
  </si>
  <si>
    <t>Realizar las confirmaciones de los ingresos y egresos de cada usuario (a), de acuerdo con las órdenes de los Defensores de Familia en el Sistema de Información Misional del ICBF y conforme a las decisiones judiciales cuando correspondan.</t>
  </si>
  <si>
    <t>Guardar absoluta confidencialidad en el manejo de la información de los adolescentes, jóvenes y sus familias a la que tenga acceso.</t>
  </si>
  <si>
    <t>Cumplir con las acciones establecidas en la Guía técnica para la metrología aplicable a los programas de los procesos misionales del ICBF, la cual hace parte integral de la Guía técnica del componente de alimentación y nutrición para los programas y proyectos misionales del ICBF, aprobada mediante Resolución No. 4586 del 11 de abril de 2018, o aquellas que la modifiquen, adicionen o sustituyan.</t>
  </si>
  <si>
    <t>Ejecutar las acciones orientadas por el ICBF en el marco de convenios, contratos, alianzas, cartas de intención, entre otras, para fortalecer el proyecto de vida de los usuarios.</t>
  </si>
  <si>
    <t>Participar en el proceso de estructuración y socialización del Plan de Prevención del Daño Antijurídico al que sea convocado por ICBF, formular, implementar y ejecutar este plan de acuerdo con las directrices dadas por el ICBF, y reportar con la periodicidad establecida los informes de avance del mismo.</t>
  </si>
  <si>
    <t>Realizar los mantenimientos preventivos anuales de las Plantas de Tratamiento de agua potable y aguas residuales, así como también los mantenimientos preventivos/correctivos del equipo de bombeo de agua potable y red contra incendio conforme a los recursos destinados en el contrato para tal fin y lo estipulado por el ICBF y/o autoridad ambiental según sea el caso, cuando aplique.</t>
  </si>
  <si>
    <t>Presentar dentro de los cinco (5) días hábiles siguientes al mes vencido, los soportes correspondientes para la expedición del certificado de cumplimiento, acorde con la cláusula séptima.</t>
  </si>
  <si>
    <t>De conformidad con lo establecido en al artículo 2.2.1.2. 4.2.16 del Decreto 1860 de 2021, se deberá garantizar la provisión de bienes o servicios por parte de población en pobreza extrema, desplazados por la violencia, personas en proceso de reintegración o reincorporación y sujetos de especial protección constitucional, esta provisión se establece en un porcentaje del cinco por ciento (5%) de los bienes y servicios requeridos para la ejecución del contrato.</t>
  </si>
  <si>
    <t>Pagar oportunamente a los proveedores y presentar el paz y salvo de los mismos a la terminación del contrato.</t>
  </si>
  <si>
    <t>Realizar en los tiempos acordados o establecidos para ello, el desembolso de las obligaciones adquiridas por parte del contratista, sin condicionar estos a la entrega de los recursos aportados por el ICBF del contrato de aporte.</t>
  </si>
  <si>
    <t>Reintegrar los recursos aportados y no ejecutados, ejecutados de forma indebida o que se utilicen en gastos diferentes a los reconocidos dentro de los clasificadores del costo aprobados para la modalidad, de acuerdo con las instrucciones que para tal efecto imparta el ICBF. Remitir al supervisor del contrato, dentro de los tres (3) días siguientes a la consignación, copia del documento donde conste la operación que, por concepto de reintegros, rendimientos financieros, multas o cualquier otro, se causen a favor de la Entidad en razón la ejecución del contrato. El contratista puede autorizar que el ICBF descuente del saldo a favor, el valor correspondiente al reintegro que se llegase a causar. En el caso en que el contratista no reintegre o autorice el descuento del recurso, el supervisor de contrato puede descontar dicho recurso del saldo a favor antes de la terminación del contrato. PARÁGRAFO: Las consignaciones a que hace referencia esta obligación deben realizarse únicamente en la cuenta informada por escrito por el supervisor del contrato.</t>
  </si>
  <si>
    <t>Suscribir acta de recibo y de entrega de los bienes muebles entregados por el ICBF al inicio y al final de la vigencia del presente contrato y adquiridos durante la ejecución del mismo con la respectiva relación de inventarios, bienes que quedaran bajo su custodia, serán su responsabilidad y deberán ser devueltos una vez se dé por terminado el contrato. Así mismo, se deberán actualizar y reportara la supervisión de contrato, con una periodicidad cuatrimestral las novedades presentadas en el inventario, siendo el supervisor responsable de garantizar el cumplimiento de las obligaciones.</t>
  </si>
  <si>
    <t>Utilizar los Alimentos de Alto Valor Nutricional únicamente para cumplir a cabalidad el objeto del presente contrato, y suministro de la alimentación a los adolescentes y jóvenes hombres y mujeres beneficiarios para la Modalidad de atención,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t>
  </si>
  <si>
    <t>Transportar los Alimentos de Alto Valor Nutricional a las unidades ejecutoras o de servicio en condiciones adecuadas que garanticen la inocuidad del AAVN, en caso de que aplique.</t>
  </si>
  <si>
    <t>Dar a conocer ante la entidad y organismos competentes los hechos o circunstancias que puedan constituir actos de corrupción tipificados como conductas punibles o que puedan poner o pongan en riesgo el cumplimiento del contrato</t>
  </si>
  <si>
    <t>Abstenerse de recibir o solicitar cualquier dádiva o beneficio a nombre propio o de terceros, con el fin de alterar o manipular información para generar beneficio de la gestión de un proceso, y notificando a la supervisión y autoridades competentes cualquier hecho que se relacione con estas conductas.</t>
  </si>
  <si>
    <t>El contratista se compromete a asumir un buen trato para con los demás colaboradores internos y externos del Instituto Colombiano de Bienestar Familiar – ICBF, y actuar con responsabilidad, eficiencia y transparencia, dejando constancia de su compromiso para brindar un trato respetuoso buscando generar ambientes de trabajo amables, cordiales y respetuosos que escapen a cualquier forma de discriminación y/o forma de violencia, tales como violencias basadas en género, actos de racismo o discriminación, y se compromete a cumplir a cabalidad con el protocolo de la entidad para la prevención, atención y medidas de protección de todas las formas de violencia contras las mujeres y basadas en género y/o sexo u orientación sexual o discapacidad y demás razones de discriminación en el ámbito laboral y contractual del sector público. Lo anterior, en el marco de la Directiva Presidencial 001 de 2023 y las demás normas que la complementen</t>
  </si>
  <si>
    <t>Atender XX cupos en la modalidad XX de acuerdo con las solicitudes de cupos realizadas por la regional.</t>
  </si>
  <si>
    <t>Informar de manera inmediata al supervisor del contrato, a las autoridades competentes y presentar las respectivas denuncias ante la Fiscalía General de la Nación, en caso de tener conocimiento sobre algún evento de presunto maltrato y/o violencia sexual y demás conductas que constituyan delitos hacia los usuarios.</t>
  </si>
  <si>
    <t>Contar con mecanismos de control para asegurar que los medicamentos estén fuera del alcance de los adolescentes y jóvenes y se suministren de acuerdo con lo indicado en la fórmula médica expedida por la EAPB.</t>
  </si>
  <si>
    <t>Asegurar la conformación y funcionamiento de los Comités de convivencia y elaborar y aplicar los acuerdos de convivencia que contemplen derechos, responsabilidades, aplicación del enfoque restaurativo y reglas básicas para la interacción, con la participación de los usuarios del servicio, sus familias y equipo de la institución. Los acuerdos de convivencia no deben contemplar consecuencias o sanciones que afecten el ejercicio de derechos de los usuarios atendidos, es decir, las consecuencias o sanciones no pueden afectar el acceso a las actividades educativas, recreativas, limitar o impedir el acceso a los alimentos en sus tiempos o el contacto con la familia o red vincular de apoyo del usuario; de igual forma, no pueden contemplar el uso de gimnasia dirigida o calistenia como parte de una consecuencia ante una conducta inadecuada.</t>
  </si>
  <si>
    <t>Cumplir cabalmente con lo estipulado en el código de ética del Lineamiento Técnico Modelo de Atención para Adolescentes y Jóvenes en conflicto con la ley – SRPA</t>
  </si>
  <si>
    <t>Presentar mensualmente certificado emitido por el representante legal y contador en el que haga constar que el talento humano contratado para la prestación del servicio cumple con el perfil y los requisitos exigidos en los lineamientos, con la verificación trimestral del registro nacional de medidas correctivas, la consulta de antecedentes por delitos sexuales contra niños, niñas y adolescentes y con el tiempo de dedicación definido en la tabla del talento humano del Manual operativo de las modalidades que atienden medidas y sanciones del proceso judicial SRPA y la Guía de requisitos del talento humano en las modalidades de atención para medidas y sanciones del proceso judicial SRPA vigentes a la fecha.</t>
  </si>
  <si>
    <t>Solicitar autorización previa y por escrito a la autoridad administrativa competente y al supervisor del contrato, de acuerdo a los procesos y procedimientos establecidos por las Direcciones de Planeación, Protección y la Oficina Asesora de Comunicaciones para el desarrollo de investigaciones, entrevistas, notas de prensa, videos, registros fotográficos, documentales y cualquier otra pieza comunicativa o investigativa que requiera y/o incluya información de los procesos de restablecimiento de derechos de los adolescentes y jóvenes atendidos en la modalidad. Aplica para universidades, ONG, periodistas, estudiantes, docentes, cooperantes, contratista del ICBF, funcionarios del ICBF y cualquier otra persona.</t>
  </si>
  <si>
    <t>Coadyuvar en las gestiones para llevar a cabo las actividades propias de la infraestructura del predio donde se ubica la modalidad de atención según sea el caso, de acuerdo con los recursos destinados en el contrato para tal fin, cuando aplique</t>
  </si>
  <si>
    <t>Realizar las gestiones de adquisición de elementos de dotación para la modalidad de atención según sea el caso, de acuerdo con los recursos destinados en el contrato para tal fin, cuando aplique</t>
  </si>
  <si>
    <t>Contar con un banco de hojas de vida y proceso de selección que le permita cubrir antes de 10 días hábiles, alguna vacante del personal que opera el servicio cuando se presenta renuncia unilateral por parte del empleado.</t>
  </si>
  <si>
    <t>Contar con un programa que propenda por la estabilidad del talento humano, con el fin de disminuir la rotación de personal en los servicios, lo que impacta negativamente la adherencia pedagógica de los usuarios</t>
  </si>
  <si>
    <t>Contar con un programa de “Cuidado al Cuidador”, que busca proteger y promover la salud mental de los equipos interdisciplinarios de los servicios con el fin de minimizar el impacto de la acción con daño.</t>
  </si>
  <si>
    <t>Cumplir con las obligaciones laborales que como empleador se puedan generar con relación al contrato suscrito: presentar mensualmente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pago de sueldos u honorarios en los tiempos establecidos para tal fin, según la vinculación laboral (no se admiten mora en los pagos); iv) el suministro de elementos necesarios para el adecuado cumplimiento de sus labores; v) el reconocimiento de viáticos, gastos de viaje, entre otros.</t>
  </si>
  <si>
    <t xml:space="preserve">Entregar de manera oportuna la información solicitada por el ICBF referente a los procesos de los usuarios para atender requerimientos ciudadanos, de entidades de control, control político, demandas, solicitudes de conciliación en acciones de medio de control, reparación directa y demás que se requieran, por situaciones de afectación a la vida e integridad de los usuarios que sean atendidos en cualquier tiempo por el operador. </t>
  </si>
  <si>
    <t>Pagar contra entrega el, o los productos adquiridos a los pequeños productores y productores de la Agricultura Campesina, Familiar y Comunitaria, o de sus organizaciones. La forma de pago utilizada por el Contratista para realizar el pago de los productos a los pequeños productores y demás actores de la agricultura campesina, familiar y comunitaria, o de sus organizaciones, se deberá realizar por transferencia bancaria a cuentas de ahorros, cuentas corrientes o transferencias a través de billeteras digitales, depósitos de bajo monto o transferencias a cuentas de ahorros de trámite simplificado (CATS). Para pagos en efectivo de requiere autorización previa del supervisor.</t>
  </si>
  <si>
    <t>Facilitar de manera oportuna e integral, libros de registro, archivos, actas, informes, expedientes y demás información financiera que le solicite el supervisor del contrato; esta información se debe suministrar completa en el lugar de ejecución del presente contrato y debe estar actualizada, de tal manera que permita verificar la ejecución del recurso de forma mensual, acorde con lo establecido en los lineamientos y sus respectivos clasificadores de costo según aplique para la modalidad.</t>
  </si>
  <si>
    <t>A. OBLIGACIONES SIGE: EJE DE CALIDAD</t>
  </si>
  <si>
    <t>B. OBLIGACIONES SIGE: EJE DE SEGURIDAD DE LA INFORMACIÓN</t>
  </si>
  <si>
    <t>C. OBLIGACIONES SIGE: EJE DE SEGURIDAD Y SALUD EN EL TRABAJO</t>
  </si>
  <si>
    <t>D. OBLIGACIONES SIGE: EJE DE GESTIÓN AMBIENTAL</t>
  </si>
  <si>
    <t>F1.A21.G27.P</t>
  </si>
  <si>
    <t>Cumplir con el Lineamiento Modelo de Atención para Adolescentes y Jóvenes en Conflicto con la Ley-SRPA, el Manual operativo de las modalidades que atienden medidas y sanciones del proceso judicial SRPA, el Documento Modelo de enfoque Diferencial de Derechos del Instituto Colombiano de Bienestar Familiar, los instructivos, guías y protocolos establecidos en los lineamientos técnicos que apliquen a la modalidad, el Lineamiento de Programación en la ficha correspondiente al Proyecto Fortalecimiento de capacidades individuales, familiares e institucionales para prevenir y atender la materialización del riesgo, la amenaza y/o vulneración de los derechos de los niños, niñas y adolescentes y jóvenes Nacional, documentos técnicos aprobados por el ICBF para el SRPA, documentos técnicos emitidos por el ICBF que apliquen para el SRPA y demás requisitos de ley para la modalidad objeto del presente contrato vigentes durante la prestación del servicio.</t>
  </si>
  <si>
    <t>Entregar y garantizar a los usuarios (as), los elementos de dotación, de aseo e higiene, escolar y disponer del material lúdico, deportivo, acorde con lo establecido en el Manual Operativo de las modalidades que atienden medidas y sanciones del proceso judicial SRPA, vigente.</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</si>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</sst>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24"/>
      <color theme="1"/>
      <name val="Calibri"/>
      <family val="2"/>
      <scheme val="minor"/>
    </font>
    <font>
      <b/>
      <sz val="10"/>
      <color theme="1"/>
      <name val="Arial"/>
      <family val="2"/>
    </font>
    <font>
      <b/>
      <sz val="12"/>
      <color theme="1"/>
      <name val="Arial"/>
      <family val="2"/>
    </font>
    <font>
      <b/>
      <sz val="11"/>
      <color rgb="FF000000"/>
      <name val="Calibri"/>
      <family val="2"/>
    </font>
    <font>
      <u/>
      <sz val="11"/>
      <color theme="10"/>
      <name val="Calibri"/>
      <family val="2"/>
      <scheme val="minor"/>
    </font>
    <font>
      <u/>
      <sz val="10"/>
      <color theme="10"/>
      <name val="Arial"/>
      <family val="2"/>
    </font>
    <font>
      <sz val="8"/>
      <name val="Calibri"/>
      <family val="2"/>
      <scheme val="minor"/>
    </font>
    <font>
      <sz val="14"/>
      <color theme="1"/>
      <name val="Arial"/>
      <family val="2"/>
    </font>
    <font>
      <b/>
      <sz val="14"/>
      <color theme="1"/>
      <name val="Arial"/>
      <family val="2"/>
    </font>
    <font>
      <sz val="14"/>
      <color theme="1"/>
      <name val="Calibri"/>
      <family val="2"/>
      <scheme val="minor"/>
    </font>
    <font>
      <b/>
      <sz val="22"/>
      <color theme="1"/>
      <name val="Calibri"/>
      <family val="2"/>
      <scheme val="minor"/>
    </font>
  </fonts>
  <fills count="23">
    <fill>
      <patternFill patternType="none"/>
    </fill>
    <fill>
      <patternFill patternType="gray125"/>
    </fill>
    <fill>
      <patternFill patternType="solid">
        <fgColor theme="8" tint="0.39997558519241921"/>
        <bgColor indexed="64"/>
      </patternFill>
    </fill>
    <fill>
      <patternFill patternType="solid">
        <fgColor theme="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B0F0"/>
        <bgColor indexed="64"/>
      </patternFill>
    </fill>
    <fill>
      <patternFill patternType="solid">
        <fgColor theme="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rgb="FF00B050"/>
        <bgColor indexed="64"/>
      </patternFill>
    </fill>
  </fills>
  <borders count="5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2" fontId="1" fillId="0" borderId="0" applyFont="0" applyFill="0" applyBorder="0" applyAlignment="0" applyProtection="0"/>
  </cellStyleXfs>
  <cellXfs count="201">
    <xf numFmtId="0" fontId="0" fillId="0" borderId="0" xfId="0"/>
    <xf numFmtId="0" fontId="2" fillId="2" borderId="9" xfId="0" applyFont="1" applyFill="1" applyBorder="1" applyAlignment="1">
      <alignment horizontal="center"/>
    </xf>
    <xf numFmtId="0" fontId="0" fillId="0" borderId="9" xfId="0" applyBorder="1" applyAlignment="1">
      <alignment horizontal="center"/>
    </xf>
    <xf numFmtId="0" fontId="2" fillId="2" borderId="27" xfId="0" applyFont="1" applyFill="1" applyBorder="1" applyAlignment="1">
      <alignment horizontal="center"/>
    </xf>
    <xf numFmtId="0" fontId="0" fillId="0" borderId="9" xfId="0" applyBorder="1"/>
    <xf numFmtId="0" fontId="0" fillId="8" borderId="9" xfId="0" applyFill="1" applyBorder="1"/>
    <xf numFmtId="0" fontId="0" fillId="0" borderId="0" xfId="0" applyAlignment="1">
      <alignment wrapText="1"/>
    </xf>
    <xf numFmtId="0" fontId="3" fillId="0" borderId="26" xfId="0" applyFont="1" applyBorder="1" applyAlignment="1" applyProtection="1">
      <alignment horizontal="center" vertical="center" wrapText="1"/>
      <protection locked="0"/>
    </xf>
    <xf numFmtId="14" fontId="3" fillId="0" borderId="10" xfId="0" applyNumberFormat="1" applyFont="1" applyBorder="1" applyAlignment="1" applyProtection="1">
      <alignment horizontal="center" vertical="center" wrapText="1"/>
      <protection locked="0"/>
    </xf>
    <xf numFmtId="0" fontId="3" fillId="0" borderId="0" xfId="0" applyFont="1" applyAlignment="1">
      <alignment vertical="center"/>
    </xf>
    <xf numFmtId="0" fontId="3" fillId="0" borderId="1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center" vertical="center" wrapText="1"/>
    </xf>
    <xf numFmtId="0" fontId="5" fillId="9" borderId="9" xfId="0" applyFont="1" applyFill="1" applyBorder="1" applyAlignment="1">
      <alignment horizontal="center" vertical="center"/>
    </xf>
    <xf numFmtId="0" fontId="5" fillId="10" borderId="9" xfId="0" applyFont="1" applyFill="1" applyBorder="1" applyAlignment="1">
      <alignment horizontal="center" vertical="center"/>
    </xf>
    <xf numFmtId="0" fontId="5" fillId="15" borderId="9"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7" fillId="10" borderId="9"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3" fillId="16" borderId="29" xfId="0" applyFont="1" applyFill="1" applyBorder="1" applyAlignment="1">
      <alignment horizontal="center" vertical="center"/>
    </xf>
    <xf numFmtId="0" fontId="3" fillId="16" borderId="9" xfId="0" applyFont="1" applyFill="1" applyBorder="1" applyAlignment="1">
      <alignment horizontal="center" vertical="center" wrapText="1"/>
    </xf>
    <xf numFmtId="0" fontId="3" fillId="17" borderId="29" xfId="0" applyFont="1" applyFill="1" applyBorder="1" applyAlignment="1">
      <alignment horizontal="center" vertical="center"/>
    </xf>
    <xf numFmtId="0" fontId="3" fillId="17" borderId="9" xfId="0" applyFont="1" applyFill="1" applyBorder="1" applyAlignment="1">
      <alignment horizontal="center" vertical="center" wrapText="1"/>
    </xf>
    <xf numFmtId="0" fontId="3" fillId="18" borderId="29" xfId="0" applyFont="1" applyFill="1" applyBorder="1" applyAlignment="1">
      <alignment horizontal="center" vertical="center"/>
    </xf>
    <xf numFmtId="0" fontId="3" fillId="18" borderId="9" xfId="0" applyFont="1" applyFill="1" applyBorder="1" applyAlignment="1">
      <alignment horizontal="center" vertical="center" wrapText="1"/>
    </xf>
    <xf numFmtId="0" fontId="3" fillId="19" borderId="29" xfId="0" applyFont="1" applyFill="1" applyBorder="1" applyAlignment="1">
      <alignment horizontal="center" vertical="center"/>
    </xf>
    <xf numFmtId="0" fontId="3" fillId="19" borderId="9" xfId="0" applyFont="1" applyFill="1" applyBorder="1" applyAlignment="1">
      <alignment horizontal="center" vertical="center" wrapText="1"/>
    </xf>
    <xf numFmtId="0" fontId="3" fillId="20" borderId="29" xfId="0" applyFont="1" applyFill="1" applyBorder="1" applyAlignment="1">
      <alignment horizontal="center" vertical="center"/>
    </xf>
    <xf numFmtId="0" fontId="3" fillId="20" borderId="9" xfId="0" applyFont="1" applyFill="1" applyBorder="1" applyAlignment="1">
      <alignment horizontal="center" vertical="center" wrapText="1"/>
    </xf>
    <xf numFmtId="0" fontId="3" fillId="6" borderId="29"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13" borderId="29" xfId="0" applyFont="1" applyFill="1" applyBorder="1" applyAlignment="1">
      <alignment horizontal="center" vertical="center"/>
    </xf>
    <xf numFmtId="0" fontId="3" fillId="13" borderId="9" xfId="0" applyFont="1" applyFill="1" applyBorder="1" applyAlignment="1">
      <alignment horizontal="center" vertical="center" wrapText="1"/>
    </xf>
    <xf numFmtId="0" fontId="3" fillId="21" borderId="29" xfId="0" applyFont="1" applyFill="1" applyBorder="1" applyAlignment="1">
      <alignment horizontal="center" vertical="center"/>
    </xf>
    <xf numFmtId="0" fontId="3" fillId="21" borderId="9" xfId="0" applyFont="1" applyFill="1" applyBorder="1" applyAlignment="1">
      <alignment horizontal="center" vertical="center" wrapText="1"/>
    </xf>
    <xf numFmtId="0" fontId="3" fillId="22" borderId="29" xfId="0" applyFont="1" applyFill="1" applyBorder="1" applyAlignment="1">
      <alignment horizontal="center" vertical="center"/>
    </xf>
    <xf numFmtId="0" fontId="3" fillId="22" borderId="9" xfId="0" applyFont="1" applyFill="1" applyBorder="1" applyAlignment="1">
      <alignment horizontal="center" vertical="center" wrapText="1"/>
    </xf>
    <xf numFmtId="49" fontId="3" fillId="17" borderId="9" xfId="0" applyNumberFormat="1" applyFont="1" applyFill="1" applyBorder="1" applyAlignment="1">
      <alignment horizontal="center" vertical="center" wrapText="1"/>
    </xf>
    <xf numFmtId="49" fontId="3" fillId="19" borderId="9" xfId="0" applyNumberFormat="1"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5" fillId="14" borderId="9" xfId="0" applyFont="1" applyFill="1" applyBorder="1" applyAlignment="1">
      <alignment vertical="center"/>
    </xf>
    <xf numFmtId="0" fontId="5" fillId="14" borderId="9" xfId="0" applyFont="1" applyFill="1" applyBorder="1" applyAlignment="1">
      <alignment horizontal="center" vertical="center" wrapText="1"/>
    </xf>
    <xf numFmtId="0" fontId="13" fillId="0" borderId="0" xfId="0" applyFont="1"/>
    <xf numFmtId="0" fontId="5" fillId="15" borderId="9" xfId="0" applyFont="1" applyFill="1" applyBorder="1" applyAlignment="1">
      <alignment vertical="center"/>
    </xf>
    <xf numFmtId="0" fontId="5" fillId="15" borderId="12" xfId="0" applyFont="1" applyFill="1" applyBorder="1" applyAlignment="1">
      <alignment vertical="center"/>
    </xf>
    <xf numFmtId="0" fontId="3" fillId="8" borderId="29" xfId="0" applyFont="1" applyFill="1" applyBorder="1" applyAlignment="1">
      <alignment horizontal="center" vertical="center"/>
    </xf>
    <xf numFmtId="0" fontId="3" fillId="8" borderId="9" xfId="0" applyFont="1" applyFill="1" applyBorder="1" applyAlignment="1">
      <alignment horizontal="center" vertical="center" wrapText="1"/>
    </xf>
    <xf numFmtId="0" fontId="3" fillId="0" borderId="9" xfId="0" applyFont="1" applyBorder="1" applyAlignment="1">
      <alignment horizontal="center" vertical="center" wrapText="1"/>
    </xf>
    <xf numFmtId="0" fontId="9" fillId="0" borderId="9" xfId="3" applyNumberFormat="1" applyFont="1" applyBorder="1" applyAlignment="1">
      <alignment horizontal="center" vertical="center" wrapText="1"/>
    </xf>
    <xf numFmtId="0" fontId="3" fillId="0" borderId="9" xfId="4" applyNumberFormat="1" applyFont="1" applyBorder="1" applyAlignment="1">
      <alignment vertical="center" wrapText="1"/>
    </xf>
    <xf numFmtId="0" fontId="3" fillId="14" borderId="9" xfId="0" applyFont="1" applyFill="1" applyBorder="1" applyAlignment="1">
      <alignment horizontal="center" vertical="center" wrapText="1"/>
    </xf>
    <xf numFmtId="0" fontId="7" fillId="10" borderId="9" xfId="2" applyNumberFormat="1" applyFont="1" applyFill="1" applyBorder="1" applyAlignment="1">
      <alignment horizontal="center" vertical="center"/>
    </xf>
    <xf numFmtId="0" fontId="7" fillId="11" borderId="9" xfId="2" applyNumberFormat="1" applyFont="1" applyFill="1" applyBorder="1" applyAlignment="1">
      <alignment horizontal="center" vertical="center"/>
    </xf>
    <xf numFmtId="0" fontId="7" fillId="12" borderId="9" xfId="2" applyNumberFormat="1" applyFont="1" applyFill="1" applyBorder="1" applyAlignment="1">
      <alignment horizontal="center" vertical="center"/>
    </xf>
    <xf numFmtId="0" fontId="4" fillId="0" borderId="9" xfId="0" applyFont="1" applyBorder="1" applyAlignment="1">
      <alignment horizontal="center" vertical="center"/>
    </xf>
    <xf numFmtId="0" fontId="3" fillId="5" borderId="11" xfId="0" applyFont="1" applyFill="1" applyBorder="1" applyAlignment="1">
      <alignment horizontal="justify" vertical="center" wrapText="1"/>
    </xf>
    <xf numFmtId="0" fontId="3" fillId="5" borderId="12" xfId="0" applyFont="1" applyFill="1" applyBorder="1" applyAlignment="1">
      <alignment horizontal="justify" vertical="center" wrapText="1"/>
    </xf>
    <xf numFmtId="49" fontId="5" fillId="0" borderId="12" xfId="0" applyNumberFormat="1"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5" borderId="8" xfId="0" applyFont="1" applyFill="1" applyBorder="1" applyAlignment="1">
      <alignment horizontal="justify" vertical="center" wrapText="1"/>
    </xf>
    <xf numFmtId="0" fontId="3" fillId="5" borderId="9" xfId="0" applyFont="1" applyFill="1" applyBorder="1" applyAlignment="1">
      <alignment horizontal="justify" vertical="center" wrapText="1"/>
    </xf>
    <xf numFmtId="49" fontId="5" fillId="0" borderId="9" xfId="0" applyNumberFormat="1"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6" fillId="7" borderId="1"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4" xfId="0" applyFont="1" applyFill="1" applyBorder="1" applyAlignment="1">
      <alignment horizontal="center" vertical="center"/>
    </xf>
    <xf numFmtId="0" fontId="6" fillId="7" borderId="3" xfId="0" applyFont="1" applyFill="1" applyBorder="1" applyAlignment="1">
      <alignment horizontal="center" vertical="center"/>
    </xf>
    <xf numFmtId="0" fontId="5" fillId="9" borderId="35" xfId="0" applyFont="1" applyFill="1" applyBorder="1" applyAlignment="1">
      <alignment horizontal="center" vertical="center" wrapText="1"/>
    </xf>
    <xf numFmtId="0" fontId="5" fillId="9" borderId="4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5" fillId="9" borderId="46" xfId="0" applyFont="1" applyFill="1" applyBorder="1" applyAlignment="1">
      <alignment horizontal="center" vertical="center" wrapText="1"/>
    </xf>
    <xf numFmtId="0" fontId="3" fillId="5" borderId="14" xfId="0" applyFont="1" applyFill="1" applyBorder="1" applyAlignment="1">
      <alignment horizontal="justify" vertical="center" wrapText="1"/>
    </xf>
    <xf numFmtId="0" fontId="3" fillId="5" borderId="18" xfId="0" applyFont="1" applyFill="1" applyBorder="1" applyAlignment="1">
      <alignment horizontal="justify" vertical="center" wrapText="1"/>
    </xf>
    <xf numFmtId="0" fontId="3" fillId="5" borderId="16" xfId="0" applyFont="1" applyFill="1" applyBorder="1" applyAlignment="1">
      <alignment horizontal="justify" vertical="center" wrapText="1"/>
    </xf>
    <xf numFmtId="49" fontId="5" fillId="0" borderId="15" xfId="0" applyNumberFormat="1" applyFont="1" applyBorder="1" applyAlignment="1" applyProtection="1">
      <alignment horizontal="center" vertical="center" wrapText="1"/>
      <protection locked="0"/>
    </xf>
    <xf numFmtId="49" fontId="5" fillId="0" borderId="18" xfId="0" applyNumberFormat="1" applyFont="1" applyBorder="1" applyAlignment="1" applyProtection="1">
      <alignment horizontal="center" vertical="center" wrapText="1"/>
      <protection locked="0"/>
    </xf>
    <xf numFmtId="49" fontId="5" fillId="0" borderId="16" xfId="0" applyNumberFormat="1"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3" fillId="0" borderId="17"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5" fillId="5" borderId="9" xfId="0" applyFont="1" applyFill="1" applyBorder="1" applyAlignment="1">
      <alignment horizontal="left" vertical="center"/>
    </xf>
    <xf numFmtId="0" fontId="6" fillId="12" borderId="42" xfId="0" applyFont="1" applyFill="1" applyBorder="1" applyAlignment="1">
      <alignment horizontal="center" vertical="center"/>
    </xf>
    <xf numFmtId="0" fontId="6" fillId="12" borderId="29" xfId="0" applyFont="1" applyFill="1" applyBorder="1" applyAlignment="1">
      <alignment horizontal="center" vertical="center"/>
    </xf>
    <xf numFmtId="0" fontId="6" fillId="12" borderId="44" xfId="0" applyFont="1" applyFill="1" applyBorder="1" applyAlignment="1">
      <alignment horizontal="center" vertical="center"/>
    </xf>
    <xf numFmtId="0" fontId="6" fillId="12" borderId="43" xfId="0" applyFont="1" applyFill="1" applyBorder="1" applyAlignment="1">
      <alignment horizontal="center" vertical="center"/>
    </xf>
    <xf numFmtId="0" fontId="0" fillId="0" borderId="47"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xf>
    <xf numFmtId="0" fontId="5" fillId="5" borderId="8" xfId="0" applyFont="1" applyFill="1" applyBorder="1" applyAlignment="1">
      <alignment horizontal="left" vertical="center"/>
    </xf>
    <xf numFmtId="0" fontId="12" fillId="12" borderId="5" xfId="0" applyFont="1" applyFill="1" applyBorder="1" applyAlignment="1">
      <alignment horizontal="center" vertical="center"/>
    </xf>
    <xf numFmtId="0" fontId="12" fillId="12" borderId="6" xfId="0" applyFont="1" applyFill="1" applyBorder="1" applyAlignment="1">
      <alignment horizontal="center" vertical="center"/>
    </xf>
    <xf numFmtId="0" fontId="12" fillId="12" borderId="7"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8" xfId="0" applyFont="1" applyFill="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8" xfId="0" applyFont="1" applyBorder="1" applyAlignment="1">
      <alignment horizontal="center" vertical="center"/>
    </xf>
    <xf numFmtId="14" fontId="11" fillId="0" borderId="9" xfId="0" applyNumberFormat="1" applyFont="1" applyBorder="1" applyAlignment="1">
      <alignment horizontal="center" vertical="center"/>
    </xf>
    <xf numFmtId="14" fontId="11" fillId="0" borderId="10" xfId="0" applyNumberFormat="1" applyFont="1" applyBorder="1" applyAlignment="1">
      <alignment horizontal="center" vertical="center"/>
    </xf>
    <xf numFmtId="0" fontId="12" fillId="12" borderId="9" xfId="0" applyFont="1" applyFill="1" applyBorder="1" applyAlignment="1">
      <alignment horizontal="center" vertical="center"/>
    </xf>
    <xf numFmtId="0" fontId="11" fillId="0" borderId="9" xfId="0" applyFont="1" applyBorder="1" applyAlignment="1" applyProtection="1">
      <alignment horizontal="center" vertical="center"/>
      <protection locked="0"/>
    </xf>
    <xf numFmtId="0" fontId="12" fillId="12" borderId="15" xfId="0" applyFont="1" applyFill="1" applyBorder="1" applyAlignment="1">
      <alignment horizontal="center" vertical="center"/>
    </xf>
    <xf numFmtId="0" fontId="12" fillId="12" borderId="18" xfId="0" applyFont="1" applyFill="1" applyBorder="1" applyAlignment="1">
      <alignment horizontal="center" vertical="center"/>
    </xf>
    <xf numFmtId="0" fontId="12" fillId="12" borderId="16" xfId="0" applyFont="1" applyFill="1" applyBorder="1" applyAlignment="1">
      <alignment horizontal="center" vertical="center"/>
    </xf>
    <xf numFmtId="0" fontId="12" fillId="12" borderId="17" xfId="0" applyFont="1" applyFill="1" applyBorder="1" applyAlignment="1">
      <alignment horizontal="center" vertical="center"/>
    </xf>
    <xf numFmtId="0" fontId="11" fillId="0" borderId="15"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2" fillId="12" borderId="14" xfId="0" applyFont="1" applyFill="1" applyBorder="1" applyAlignment="1">
      <alignment horizontal="center" vertical="center"/>
    </xf>
    <xf numFmtId="0" fontId="11" fillId="0" borderId="14"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11" fillId="0" borderId="22" xfId="0" applyFont="1" applyBorder="1" applyAlignment="1" applyProtection="1">
      <alignment horizontal="center" vertical="center"/>
      <protection locked="0"/>
    </xf>
    <xf numFmtId="0" fontId="11" fillId="0" borderId="20" xfId="0" applyFont="1" applyBorder="1" applyAlignment="1" applyProtection="1">
      <alignment horizontal="center" vertical="center"/>
      <protection locked="0"/>
    </xf>
    <xf numFmtId="0" fontId="11" fillId="0" borderId="21" xfId="0" applyFont="1" applyBorder="1" applyAlignment="1" applyProtection="1">
      <alignment horizontal="center" vertical="center"/>
      <protection locked="0"/>
    </xf>
    <xf numFmtId="0" fontId="11" fillId="0" borderId="21" xfId="0" applyFont="1" applyBorder="1" applyAlignment="1" applyProtection="1">
      <alignment horizontal="center" vertical="center" wrapText="1"/>
      <protection locked="0"/>
    </xf>
    <xf numFmtId="0" fontId="11" fillId="0" borderId="22"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protection locked="0"/>
    </xf>
    <xf numFmtId="49" fontId="11" fillId="0" borderId="2" xfId="0" applyNumberFormat="1" applyFont="1" applyBorder="1" applyAlignment="1" applyProtection="1">
      <alignment horizontal="center" vertical="center"/>
      <protection locked="0"/>
    </xf>
    <xf numFmtId="49" fontId="11" fillId="0" borderId="3" xfId="0" applyNumberFormat="1" applyFont="1" applyBorder="1" applyAlignment="1" applyProtection="1">
      <alignment horizontal="center" vertical="center"/>
      <protection locked="0"/>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7" xfId="0"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14" fontId="11" fillId="0" borderId="2" xfId="0" applyNumberFormat="1" applyFont="1" applyBorder="1" applyAlignment="1" applyProtection="1">
      <alignment horizontal="center" vertical="center"/>
      <protection locked="0"/>
    </xf>
    <xf numFmtId="14" fontId="11" fillId="0" borderId="3" xfId="0" applyNumberFormat="1" applyFont="1" applyBorder="1" applyAlignment="1" applyProtection="1">
      <alignment horizontal="center" vertical="center"/>
      <protection locked="0"/>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10" fontId="14" fillId="0" borderId="2" xfId="0" applyNumberFormat="1" applyFont="1" applyBorder="1" applyAlignment="1">
      <alignment horizontal="center" vertical="center" wrapText="1"/>
    </xf>
    <xf numFmtId="10" fontId="14" fillId="0" borderId="3" xfId="0" applyNumberFormat="1" applyFont="1" applyBorder="1" applyAlignment="1">
      <alignment horizontal="center" vertical="center" wrapText="1"/>
    </xf>
    <xf numFmtId="0" fontId="12" fillId="5" borderId="14" xfId="0" applyFont="1" applyFill="1" applyBorder="1" applyAlignment="1">
      <alignment horizontal="center" vertical="center"/>
    </xf>
    <xf numFmtId="0" fontId="12" fillId="5" borderId="18" xfId="0" applyFont="1" applyFill="1" applyBorder="1" applyAlignment="1">
      <alignment horizontal="center" vertical="center"/>
    </xf>
    <xf numFmtId="0" fontId="12" fillId="5" borderId="16" xfId="0" applyFont="1" applyFill="1" applyBorder="1" applyAlignment="1">
      <alignment horizontal="center" vertical="center"/>
    </xf>
    <xf numFmtId="0" fontId="11" fillId="0" borderId="14"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2" fillId="12" borderId="35" xfId="0" applyFont="1" applyFill="1" applyBorder="1" applyAlignment="1">
      <alignment horizontal="center" vertical="center"/>
    </xf>
    <xf numFmtId="0" fontId="12" fillId="12" borderId="45" xfId="0" applyFont="1" applyFill="1" applyBorder="1" applyAlignment="1">
      <alignment horizontal="center" vertical="center"/>
    </xf>
    <xf numFmtId="0" fontId="12" fillId="12" borderId="4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7" xfId="0" applyFont="1" applyFill="1" applyBorder="1" applyAlignment="1">
      <alignment horizontal="center" vertical="center"/>
    </xf>
    <xf numFmtId="0" fontId="5" fillId="9" borderId="39" xfId="0" applyFont="1" applyFill="1" applyBorder="1" applyAlignment="1">
      <alignment horizontal="center" vertical="center" wrapText="1"/>
    </xf>
    <xf numFmtId="0" fontId="5" fillId="9" borderId="41" xfId="0" applyFont="1" applyFill="1" applyBorder="1" applyAlignment="1">
      <alignment horizontal="center" vertical="center" wrapText="1"/>
    </xf>
    <xf numFmtId="42" fontId="11" fillId="0" borderId="11" xfId="1" applyFont="1" applyBorder="1" applyAlignment="1" applyProtection="1">
      <alignment horizontal="center" vertical="center"/>
      <protection locked="0"/>
    </xf>
    <xf numFmtId="42" fontId="11" fillId="0" borderId="12" xfId="1" applyFont="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2" fillId="12" borderId="8" xfId="0" applyFont="1" applyFill="1" applyBorder="1" applyAlignment="1">
      <alignment horizontal="center" vertical="center"/>
    </xf>
    <xf numFmtId="0" fontId="5" fillId="9" borderId="33" xfId="0" applyFont="1" applyFill="1" applyBorder="1" applyAlignment="1">
      <alignment horizontal="center" vertical="center" wrapText="1"/>
    </xf>
    <xf numFmtId="0" fontId="5" fillId="5" borderId="11" xfId="0" applyFont="1" applyFill="1" applyBorder="1" applyAlignment="1">
      <alignment horizontal="left" vertical="center"/>
    </xf>
    <xf numFmtId="0" fontId="5" fillId="5" borderId="12" xfId="0" applyFont="1" applyFill="1" applyBorder="1" applyAlignment="1">
      <alignment horizontal="lef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6" fillId="12" borderId="5"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7" xfId="0" applyFont="1" applyFill="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5" fillId="0" borderId="3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20" xfId="0" applyFont="1" applyBorder="1" applyAlignment="1" applyProtection="1">
      <alignment horizontal="center" vertical="center" wrapText="1"/>
      <protection locked="0"/>
    </xf>
    <xf numFmtId="0" fontId="5" fillId="10" borderId="9" xfId="0" applyFont="1" applyFill="1" applyBorder="1" applyAlignment="1">
      <alignment horizontal="center" vertical="center"/>
    </xf>
    <xf numFmtId="0" fontId="5" fillId="0" borderId="3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Alignment="1">
      <alignment horizontal="center" vertical="center" wrapText="1"/>
    </xf>
    <xf numFmtId="0" fontId="5" fillId="0" borderId="3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10" borderId="15"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6" xfId="0" applyFont="1" applyFill="1" applyBorder="1" applyAlignment="1">
      <alignment horizontal="center" vertical="center"/>
    </xf>
  </cellXfs>
  <cellStyles count="5">
    <cellStyle name="Hipervínculo" xfId="3" builtinId="8"/>
    <cellStyle name="Moneda [0]" xfId="1" builtinId="7"/>
    <cellStyle name="Moneda [0] 2" xfId="4" xr:uid="{5BC61935-603B-43EF-A21D-7620D45D5A58}"/>
    <cellStyle name="Normal" xfId="0" builtinId="0"/>
    <cellStyle name="Porcentaje 2" xfId="2" xr:uid="{2071642E-5CC9-4240-A210-DBA3D4CE7E09}"/>
  </cellStyles>
  <dxfs count="58">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theme="9" tint="-0.24994659260841701"/>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theme="9"/>
        </patternFill>
      </fill>
    </dxf>
    <dxf>
      <fill>
        <patternFill>
          <bgColor theme="9"/>
        </patternFill>
      </fill>
    </dxf>
    <dxf>
      <fill>
        <patternFill>
          <bgColor theme="0" tint="-0.24994659260841701"/>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theme="9"/>
        </patternFill>
      </fill>
    </dxf>
    <dxf>
      <fill>
        <patternFill>
          <bgColor theme="9"/>
        </patternFill>
      </fill>
    </dxf>
    <dxf>
      <fill>
        <patternFill>
          <bgColor rgb="FFFF0000"/>
        </patternFill>
      </fill>
    </dxf>
    <dxf>
      <fill>
        <patternFill>
          <bgColor theme="0" tint="-0.24994659260841701"/>
        </patternFill>
      </fill>
    </dxf>
    <dxf>
      <fill>
        <patternFill>
          <bgColor rgb="FFFF0000"/>
        </patternFill>
      </fill>
    </dxf>
    <dxf>
      <fill>
        <patternFill>
          <bgColor theme="0" tint="-0.24994659260841701"/>
        </patternFill>
      </fill>
    </dxf>
    <dxf>
      <fill>
        <patternFill>
          <bgColor rgb="FFFFC000"/>
        </patternFill>
      </fill>
    </dxf>
    <dxf>
      <fill>
        <patternFill>
          <bgColor theme="9"/>
        </patternFill>
      </fill>
    </dxf>
    <dxf>
      <fill>
        <patternFill>
          <bgColor theme="9"/>
        </patternFill>
      </fill>
    </dxf>
    <dxf>
      <fill>
        <patternFill>
          <bgColor theme="0" tint="-0.24994659260841701"/>
        </patternFill>
      </fill>
    </dxf>
    <dxf>
      <fill>
        <patternFill>
          <bgColor rgb="FFFF0000"/>
        </patternFill>
      </fill>
    </dxf>
    <dxf>
      <fill>
        <patternFill>
          <bgColor theme="9"/>
        </patternFill>
      </fill>
    </dxf>
    <dxf>
      <fill>
        <patternFill>
          <bgColor theme="9"/>
        </patternFill>
      </fill>
    </dxf>
    <dxf>
      <fill>
        <patternFill>
          <bgColor rgb="FFFFC000"/>
        </patternFill>
      </fill>
    </dxf>
    <dxf>
      <fill>
        <patternFill>
          <bgColor theme="9"/>
        </patternFill>
      </fill>
    </dxf>
    <dxf>
      <fill>
        <patternFill>
          <bgColor rgb="FFFFC000"/>
        </patternFill>
      </fill>
    </dxf>
    <dxf>
      <fill>
        <patternFill>
          <bgColor theme="0" tint="-0.24994659260841701"/>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C000"/>
        </patternFill>
      </fill>
    </dxf>
    <dxf>
      <fill>
        <patternFill>
          <bgColor theme="0" tint="-0.24994659260841701"/>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2" name="Imagen 1" descr="ICBFNEW">
          <a:extLst>
            <a:ext uri="{FF2B5EF4-FFF2-40B4-BE49-F238E27FC236}">
              <a16:creationId xmlns:a16="http://schemas.microsoft.com/office/drawing/2014/main" id="{07FEA820-7350-40E0-89DA-6F7D0686742D}"/>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3" name="Imagen 2">
          <a:extLst>
            <a:ext uri="{FF2B5EF4-FFF2-40B4-BE49-F238E27FC236}">
              <a16:creationId xmlns:a16="http://schemas.microsoft.com/office/drawing/2014/main" id="{334F81F4-E0C9-4FBC-9CC1-6E0BFF38E73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5019675"/>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guel.Perez/Documents/6%20Proteccion%20-%20ICBF/2024/1.%20Directorio/Directorio%20nacional%20de%20entidades%20contratista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orio"/>
      <sheetName val="Resumen"/>
      <sheetName val="Listas"/>
    </sheetNames>
    <sheetDataSet>
      <sheetData sheetId="0">
        <row r="2">
          <cell r="B2" t="str">
            <v>91-149-1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9100-081-2024</v>
          </cell>
          <cell r="T2">
            <v>17</v>
          </cell>
          <cell r="U2">
            <v>45383</v>
          </cell>
          <cell r="V2">
            <v>45383</v>
          </cell>
          <cell r="W2">
            <v>45626</v>
          </cell>
          <cell r="X2">
            <v>414708200</v>
          </cell>
          <cell r="Y2" t="str">
            <v>Wendy Johana Fajardo Barbosa</v>
          </cell>
          <cell r="Z2" t="str">
            <v>Profesional universitario de la Dirección Regional</v>
          </cell>
        </row>
        <row r="3">
          <cell r="B3" t="str">
            <v>91-149-2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9100-081-2024</v>
          </cell>
          <cell r="T3">
            <v>8</v>
          </cell>
          <cell r="U3">
            <v>45383</v>
          </cell>
          <cell r="V3">
            <v>45383</v>
          </cell>
          <cell r="W3">
            <v>45626</v>
          </cell>
          <cell r="X3">
            <v>194744192</v>
          </cell>
          <cell r="Y3" t="str">
            <v>Wendy Johana Fajardo Barbosa</v>
          </cell>
          <cell r="Z3" t="str">
            <v>Profesional universitario de la Dirección Regional</v>
          </cell>
        </row>
        <row r="4">
          <cell r="B4" t="str">
            <v>91-149-3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9100-081-2024</v>
          </cell>
          <cell r="T4">
            <v>2</v>
          </cell>
          <cell r="U4">
            <v>45383</v>
          </cell>
          <cell r="V4">
            <v>45383</v>
          </cell>
          <cell r="W4">
            <v>45626</v>
          </cell>
          <cell r="X4">
            <v>45463392</v>
          </cell>
          <cell r="Y4" t="str">
            <v>Wendy Johana Fajardo Barbosa</v>
          </cell>
          <cell r="Z4" t="str">
            <v>Profesional universitario de la Dirección Regional</v>
          </cell>
        </row>
        <row r="5">
          <cell r="B5" t="str">
            <v>91-149-4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9100-082-2024</v>
          </cell>
          <cell r="T5">
            <v>30</v>
          </cell>
          <cell r="U5">
            <v>45383</v>
          </cell>
          <cell r="V5">
            <v>45383</v>
          </cell>
          <cell r="W5">
            <v>45626</v>
          </cell>
          <cell r="X5">
            <v>137811120</v>
          </cell>
          <cell r="Y5" t="str">
            <v>Wendy Johana Fajardo Barbosa</v>
          </cell>
          <cell r="Z5" t="str">
            <v>Profesional universitario de la Dirección Regional</v>
          </cell>
        </row>
        <row r="6">
          <cell r="B6" t="str">
            <v>91-149-5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Centro de emergencia RAJ</v>
          </cell>
          <cell r="P6"/>
          <cell r="Q6" t="str">
            <v>RAJ</v>
          </cell>
          <cell r="R6"/>
          <cell r="S6" t="str">
            <v>9100-082-2024</v>
          </cell>
          <cell r="T6">
            <v>4</v>
          </cell>
          <cell r="U6">
            <v>45383</v>
          </cell>
          <cell r="V6">
            <v>45383</v>
          </cell>
          <cell r="W6">
            <v>45626</v>
          </cell>
          <cell r="X6">
            <v>90106848</v>
          </cell>
          <cell r="Y6" t="str">
            <v>Wendy Johana Fajardo Barbosa</v>
          </cell>
          <cell r="Z6" t="str">
            <v>Profesional universitario de la Dirección Regional</v>
          </cell>
        </row>
        <row r="7">
          <cell r="B7" t="str">
            <v>91-149-6</v>
          </cell>
          <cell r="C7" t="str">
            <v>Amazonas</v>
          </cell>
          <cell r="D7" t="str">
            <v>Fundación MUNAY</v>
          </cell>
          <cell r="E7" t="str">
            <v>900276174-2</v>
          </cell>
          <cell r="F7" t="str">
            <v>Jose Miguel Mendez Tavera</v>
          </cell>
          <cell r="G7" t="str">
            <v>Casa Del Menor</v>
          </cell>
          <cell r="H7" t="str">
            <v>Carrera 5 Calle 15-40 Barrio La Esperanza</v>
          </cell>
          <cell r="I7" t="str">
            <v>Leticia</v>
          </cell>
          <cell r="J7" t="str">
            <v>Leticia</v>
          </cell>
          <cell r="K7">
            <v>4589728</v>
          </cell>
          <cell r="L7">
            <v>3209663209</v>
          </cell>
          <cell r="M7" t="str">
            <v>fundacionmunay@gmail.com</v>
          </cell>
          <cell r="N7" t="str">
            <v>SRPA</v>
          </cell>
          <cell r="O7" t="str">
            <v>Intervención de apoyo RAJ</v>
          </cell>
          <cell r="P7"/>
          <cell r="Q7" t="str">
            <v>RAJ</v>
          </cell>
          <cell r="R7"/>
          <cell r="S7" t="str">
            <v>9100-082-2024</v>
          </cell>
          <cell r="T7">
            <v>16</v>
          </cell>
          <cell r="U7">
            <v>45383</v>
          </cell>
          <cell r="V7">
            <v>45383</v>
          </cell>
          <cell r="W7">
            <v>45626</v>
          </cell>
          <cell r="X7">
            <v>55284096</v>
          </cell>
          <cell r="Y7" t="str">
            <v>Wendy Johana Fajardo Barbosa</v>
          </cell>
          <cell r="Z7" t="str">
            <v>Profesional universitario de la Dirección Regional</v>
          </cell>
        </row>
        <row r="8">
          <cell r="B8" t="str">
            <v>91-149-7</v>
          </cell>
          <cell r="C8" t="str">
            <v>Amazonas</v>
          </cell>
          <cell r="D8" t="str">
            <v>Fundación MUNAY</v>
          </cell>
          <cell r="E8" t="str">
            <v>900276174-2</v>
          </cell>
          <cell r="F8" t="str">
            <v>Jose Miguel Mendez Tavera</v>
          </cell>
          <cell r="G8" t="str">
            <v>Casa Del Menor</v>
          </cell>
          <cell r="H8" t="str">
            <v>Carrera 5 Calle 15-40 Barrio La Esperanza</v>
          </cell>
          <cell r="I8" t="str">
            <v>Leticia</v>
          </cell>
          <cell r="J8" t="str">
            <v>Leticia</v>
          </cell>
          <cell r="K8">
            <v>4589728</v>
          </cell>
          <cell r="L8">
            <v>3209663209</v>
          </cell>
          <cell r="M8" t="str">
            <v>fundacionmunay@gmail.com</v>
          </cell>
          <cell r="N8" t="str">
            <v>SRPA</v>
          </cell>
          <cell r="O8" t="str">
            <v>Internación en medio semicerrado</v>
          </cell>
          <cell r="P8"/>
          <cell r="Q8" t="str">
            <v>SRPA</v>
          </cell>
          <cell r="R8"/>
          <cell r="S8" t="str">
            <v>9100-082-2024</v>
          </cell>
          <cell r="T8">
            <v>5</v>
          </cell>
          <cell r="U8">
            <v>45383</v>
          </cell>
          <cell r="V8">
            <v>45383</v>
          </cell>
          <cell r="W8">
            <v>45626</v>
          </cell>
          <cell r="X8">
            <v>43889080</v>
          </cell>
          <cell r="Y8" t="str">
            <v>Wendy Johana Fajardo Barbosa</v>
          </cell>
          <cell r="Z8" t="str">
            <v>Profesional universitario de la Dirección Regional</v>
          </cell>
        </row>
        <row r="9">
          <cell r="B9" t="str">
            <v>91-149-8</v>
          </cell>
          <cell r="C9" t="str">
            <v>Amazonas</v>
          </cell>
          <cell r="D9" t="str">
            <v>Fundación MUNAY</v>
          </cell>
          <cell r="E9" t="str">
            <v>900276174-2</v>
          </cell>
          <cell r="F9" t="str">
            <v>Jose Miguel Mendez Tavera</v>
          </cell>
          <cell r="G9" t="str">
            <v>Casa Del Menor</v>
          </cell>
          <cell r="H9" t="str">
            <v>Carrera 5 Calle 15-40 Barrio La Esperanza</v>
          </cell>
          <cell r="I9" t="str">
            <v>Leticia</v>
          </cell>
          <cell r="J9" t="str">
            <v>Leticia</v>
          </cell>
          <cell r="K9">
            <v>4589728</v>
          </cell>
          <cell r="L9">
            <v>3209663209</v>
          </cell>
          <cell r="M9" t="str">
            <v>fundacionmunay@gmail.com</v>
          </cell>
          <cell r="N9" t="str">
            <v>SRPA</v>
          </cell>
          <cell r="O9" t="str">
            <v>Apoyo postinstitucional – SRPA</v>
          </cell>
          <cell r="P9"/>
          <cell r="Q9" t="str">
            <v>SRPA</v>
          </cell>
          <cell r="R9"/>
          <cell r="S9" t="str">
            <v>9100-082-2024</v>
          </cell>
          <cell r="T9">
            <v>10</v>
          </cell>
          <cell r="U9">
            <v>45383</v>
          </cell>
          <cell r="V9">
            <v>45383</v>
          </cell>
          <cell r="W9">
            <v>45626</v>
          </cell>
          <cell r="X9">
            <v>35708400</v>
          </cell>
          <cell r="Y9" t="str">
            <v>Wendy Johana Fajardo Barbosa</v>
          </cell>
          <cell r="Z9" t="str">
            <v>Profesional universitario de la Dirección Regional</v>
          </cell>
        </row>
        <row r="10">
          <cell r="B10" t="str">
            <v>05-39-9</v>
          </cell>
          <cell r="C10" t="str">
            <v>Antioquia</v>
          </cell>
          <cell r="D10" t="str">
            <v>Confraternidad carcelaria de Colombia</v>
          </cell>
          <cell r="E10" t="str">
            <v>860509118-7</v>
          </cell>
          <cell r="F10" t="str">
            <v>Lácides Julio Hernández Álvares</v>
          </cell>
          <cell r="G10"/>
          <cell r="H10" t="str">
            <v>Vereda Quebrada Arriba La Montañuela Finca 74</v>
          </cell>
          <cell r="I10" t="str">
            <v>Copacabana</v>
          </cell>
          <cell r="J10" t="str">
            <v>Aburra Norte</v>
          </cell>
          <cell r="K10">
            <v>3188607569</v>
          </cell>
          <cell r="L10">
            <v>3188607569</v>
          </cell>
          <cell r="M10" t="str">
            <v>casarestaurativa@pfcolombia.org</v>
          </cell>
          <cell r="N10" t="str">
            <v>SRD</v>
          </cell>
          <cell r="O10" t="str">
            <v>Internado</v>
          </cell>
          <cell r="P10"/>
          <cell r="Q10" t="str">
            <v>Discapacidad</v>
          </cell>
          <cell r="R10" t="str">
            <v>Psicosocial</v>
          </cell>
          <cell r="S10" t="str">
            <v>0500-570-2024</v>
          </cell>
          <cell r="T10">
            <v>33</v>
          </cell>
          <cell r="U10">
            <v>45351</v>
          </cell>
          <cell r="V10">
            <v>45351</v>
          </cell>
          <cell r="W10">
            <v>45626</v>
          </cell>
          <cell r="X10">
            <v>983779030</v>
          </cell>
          <cell r="Y10" t="str">
            <v>Helen Jeleny Villada Pérez</v>
          </cell>
          <cell r="Z10" t="str">
            <v>Profesional centro zonal</v>
          </cell>
        </row>
        <row r="11">
          <cell r="B11" t="str">
            <v>05-3-10</v>
          </cell>
          <cell r="C11" t="str">
            <v>Antioquia</v>
          </cell>
          <cell r="D11" t="str">
            <v>Aldeas infantiles SOS Colombia</v>
          </cell>
          <cell r="E11" t="str">
            <v>860024041-6</v>
          </cell>
          <cell r="F11" t="str">
            <v>Andres Alonso Carmona Echeverri</v>
          </cell>
          <cell r="G11" t="str">
            <v>Aldeas Infantiles</v>
          </cell>
          <cell r="H11" t="str">
            <v>Kilometro1 Autopista Medelllín-bogotá (vereda Galicia Finca 297).</v>
          </cell>
          <cell r="I11" t="str">
            <v>Rionegro</v>
          </cell>
          <cell r="J11" t="str">
            <v>Aburra Sur</v>
          </cell>
          <cell r="K11" t="str">
            <v>NR</v>
          </cell>
          <cell r="L11">
            <v>3012098510</v>
          </cell>
          <cell r="M11" t="str">
            <v>Maria.perez@aldeasinfantiles.org.co</v>
          </cell>
          <cell r="N11" t="str">
            <v>SRD</v>
          </cell>
          <cell r="O11" t="str">
            <v>Hogar sustituto entidad</v>
          </cell>
          <cell r="P11"/>
          <cell r="Q11" t="str">
            <v>Vulneración</v>
          </cell>
          <cell r="R11"/>
          <cell r="S11" t="str">
            <v>0500-653-2024</v>
          </cell>
          <cell r="T11">
            <v>50</v>
          </cell>
          <cell r="U11">
            <v>45383</v>
          </cell>
          <cell r="V11">
            <v>45383</v>
          </cell>
          <cell r="W11">
            <v>45626</v>
          </cell>
          <cell r="X11">
            <v>786128532</v>
          </cell>
          <cell r="Y11" t="str">
            <v xml:space="preserve">Alba Janneth Florez Alvarez
</v>
          </cell>
          <cell r="Z11" t="str">
            <v>Profesional centro zonal</v>
          </cell>
        </row>
        <row r="12">
          <cell r="B12" t="str">
            <v>05-229-11</v>
          </cell>
          <cell r="C12" t="str">
            <v>Antioquia</v>
          </cell>
          <cell r="D12" t="str">
            <v>Instituto de hermanas franciscanas de santa Clara</v>
          </cell>
          <cell r="E12" t="str">
            <v>890982597-7</v>
          </cell>
          <cell r="F12" t="str">
            <v>Hermana Maria Amanda Miranda Betancur</v>
          </cell>
          <cell r="G12" t="str">
            <v>Hogares Sustitutos Santa Clara</v>
          </cell>
          <cell r="H12" t="str">
            <v>Vereda San Andres</v>
          </cell>
          <cell r="I12" t="str">
            <v>Girardota</v>
          </cell>
          <cell r="J12" t="str">
            <v>Aburra Norte</v>
          </cell>
          <cell r="K12" t="str">
            <v>6044639072 - 6043059201</v>
          </cell>
          <cell r="L12">
            <v>3126517740</v>
          </cell>
          <cell r="M12" t="str">
            <v>hogaressustitutos@hogarsantaclara.org</v>
          </cell>
          <cell r="N12" t="str">
            <v>SRD</v>
          </cell>
          <cell r="O12" t="str">
            <v>Hogar sustituto entidad</v>
          </cell>
          <cell r="P12"/>
          <cell r="Q12" t="str">
            <v>Con PARD</v>
          </cell>
          <cell r="R12"/>
          <cell r="S12" t="str">
            <v>0500-654-2024</v>
          </cell>
          <cell r="T12">
            <v>500</v>
          </cell>
          <cell r="U12">
            <v>45383</v>
          </cell>
          <cell r="V12">
            <v>45383</v>
          </cell>
          <cell r="W12">
            <v>45473</v>
          </cell>
          <cell r="X12">
            <v>2920481995</v>
          </cell>
          <cell r="Y12" t="str">
            <v>Helen Jeleny Villada Pérez</v>
          </cell>
          <cell r="Z12" t="str">
            <v>Profesional centro zonal</v>
          </cell>
        </row>
        <row r="13">
          <cell r="B13" t="str">
            <v>05-3-12</v>
          </cell>
          <cell r="C13" t="str">
            <v>Antioquia</v>
          </cell>
          <cell r="D13" t="str">
            <v>Aldeas infantiles SOS Colombia</v>
          </cell>
          <cell r="E13" t="str">
            <v>860024041-6</v>
          </cell>
          <cell r="F13" t="str">
            <v>Andres Alonso Carmona Echeverri</v>
          </cell>
          <cell r="G13" t="str">
            <v>Aldeas Infantiles</v>
          </cell>
          <cell r="H13" t="str">
            <v>Kilometro1 Autopista Medelllín-bogotá (vereda Galicia Finca 297).</v>
          </cell>
          <cell r="I13" t="str">
            <v>Rionegro</v>
          </cell>
          <cell r="J13" t="str">
            <v>Aburra Sur</v>
          </cell>
          <cell r="K13" t="str">
            <v>NR</v>
          </cell>
          <cell r="L13">
            <v>3215461600</v>
          </cell>
          <cell r="M13" t="str">
            <v>sandra.cruz@aldeasinfntiles.org.co</v>
          </cell>
          <cell r="N13" t="str">
            <v>SRD</v>
          </cell>
          <cell r="O13" t="str">
            <v>Casa hogar</v>
          </cell>
          <cell r="P13"/>
          <cell r="Q13" t="str">
            <v>Con PARD</v>
          </cell>
          <cell r="R13"/>
          <cell r="S13" t="str">
            <v>0500-655-2024</v>
          </cell>
          <cell r="T13">
            <v>36</v>
          </cell>
          <cell r="U13">
            <v>45383</v>
          </cell>
          <cell r="V13">
            <v>45383</v>
          </cell>
          <cell r="W13">
            <v>45626</v>
          </cell>
          <cell r="X13">
            <v>1042359840</v>
          </cell>
          <cell r="Y13" t="str">
            <v xml:space="preserve">Alba Janneth Florez Alvarez
</v>
          </cell>
          <cell r="Z13" t="str">
            <v>Profesional centro zonal</v>
          </cell>
        </row>
        <row r="14">
          <cell r="B14" t="str">
            <v>05-3-13</v>
          </cell>
          <cell r="C14" t="str">
            <v>Antioquia</v>
          </cell>
          <cell r="D14" t="str">
            <v>Aldeas infantiles SOS Colombia</v>
          </cell>
          <cell r="E14" t="str">
            <v>860024041-6</v>
          </cell>
          <cell r="F14" t="str">
            <v>Andres Alonso Carmona Echeverri</v>
          </cell>
          <cell r="G14" t="str">
            <v>Aldeas Infantiles</v>
          </cell>
          <cell r="H14" t="str">
            <v>Kilometro1 Autopista Medelllín-bogotá (vereda Galicia Finca 297).</v>
          </cell>
          <cell r="I14" t="str">
            <v>Rionegro</v>
          </cell>
          <cell r="J14" t="str">
            <v>Aburra Sur</v>
          </cell>
          <cell r="K14" t="str">
            <v>NR</v>
          </cell>
          <cell r="L14">
            <v>3215461600</v>
          </cell>
          <cell r="M14" t="str">
            <v>sandra.cruz@aldeasinfntiles.org.co</v>
          </cell>
          <cell r="N14" t="str">
            <v>SRD</v>
          </cell>
          <cell r="O14" t="str">
            <v>Casa universitaria</v>
          </cell>
          <cell r="P14"/>
          <cell r="Q14" t="str">
            <v>Con PARD</v>
          </cell>
          <cell r="R14"/>
          <cell r="S14" t="str">
            <v>0500-655-2024</v>
          </cell>
          <cell r="T14">
            <v>24</v>
          </cell>
          <cell r="U14">
            <v>45383</v>
          </cell>
          <cell r="V14">
            <v>45383</v>
          </cell>
          <cell r="W14">
            <v>45626</v>
          </cell>
          <cell r="X14"/>
          <cell r="Y14" t="str">
            <v xml:space="preserve">Alba Janneth Florez Alvarez
</v>
          </cell>
          <cell r="Z14" t="str">
            <v>Profesional centro zonal</v>
          </cell>
        </row>
        <row r="15">
          <cell r="B15" t="str">
            <v>05-113-14</v>
          </cell>
          <cell r="C15" t="str">
            <v>Antioquia</v>
          </cell>
          <cell r="D15" t="str">
            <v>Fundación el Mana</v>
          </cell>
          <cell r="E15" t="str">
            <v>800113112-4</v>
          </cell>
          <cell r="F15" t="str">
            <v>Jose Humberto Gallego Franco</v>
          </cell>
          <cell r="G15" t="str">
            <v>La Libertad</v>
          </cell>
          <cell r="H15" t="str">
            <v>Carrera 22 No. 21-47 El Tambo</v>
          </cell>
          <cell r="I15" t="str">
            <v>La Ceja</v>
          </cell>
          <cell r="J15" t="str">
            <v>Suroriente</v>
          </cell>
          <cell r="K15">
            <v>645536103</v>
          </cell>
          <cell r="L15" t="str">
            <v>3116115544 - 3147920259 -3128109496</v>
          </cell>
          <cell r="M15" t="str">
            <v>fundelmana@hotmail.com</v>
          </cell>
          <cell r="N15" t="str">
            <v>SRD</v>
          </cell>
          <cell r="O15" t="str">
            <v>Externado</v>
          </cell>
          <cell r="P15" t="str">
            <v>Media jornada</v>
          </cell>
          <cell r="Q15" t="str">
            <v>Con PARD</v>
          </cell>
          <cell r="R15"/>
          <cell r="S15" t="str">
            <v>0500-656-2024</v>
          </cell>
          <cell r="T15">
            <v>90</v>
          </cell>
          <cell r="U15">
            <v>45373</v>
          </cell>
          <cell r="V15">
            <v>45383</v>
          </cell>
          <cell r="W15">
            <v>45626</v>
          </cell>
          <cell r="X15">
            <v>601850880</v>
          </cell>
          <cell r="Y15" t="str">
            <v>Diana Cristina Molina Restrepo</v>
          </cell>
          <cell r="Z15" t="str">
            <v>Profesional centro zonal</v>
          </cell>
        </row>
        <row r="16">
          <cell r="B16" t="str">
            <v>05-229-15</v>
          </cell>
          <cell r="C16" t="str">
            <v>Antioquia</v>
          </cell>
          <cell r="D16" t="str">
            <v>Instituto de hermanas franciscanas de santa Clara</v>
          </cell>
          <cell r="E16" t="str">
            <v>890982597-7</v>
          </cell>
          <cell r="F16" t="str">
            <v>Hermana Maria Amanda Miranda Betancur</v>
          </cell>
          <cell r="G16" t="str">
            <v>sede Girardota</v>
          </cell>
          <cell r="H16" t="str">
            <v>Kilometro 1-Vereda San Andres</v>
          </cell>
          <cell r="I16" t="str">
            <v>Girardota</v>
          </cell>
          <cell r="J16" t="str">
            <v>Aburra Norte</v>
          </cell>
          <cell r="K16" t="str">
            <v>4545892 ext. 105 - 2744765-2895482</v>
          </cell>
          <cell r="L16" t="str">
            <v>316 5187649</v>
          </cell>
          <cell r="M16" t="str">
            <v>coordinacioninternado@hogarsantaclara.org - direccion@hogarsantaclara.org</v>
          </cell>
          <cell r="N16" t="str">
            <v>SRD</v>
          </cell>
          <cell r="O16" t="str">
            <v>Internado</v>
          </cell>
          <cell r="P16"/>
          <cell r="Q16" t="str">
            <v>Con PARD</v>
          </cell>
          <cell r="R16"/>
          <cell r="S16" t="str">
            <v>0500-658-2024</v>
          </cell>
          <cell r="T16">
            <v>150</v>
          </cell>
          <cell r="U16">
            <v>45383</v>
          </cell>
          <cell r="V16">
            <v>45383</v>
          </cell>
          <cell r="W16">
            <v>45626</v>
          </cell>
          <cell r="X16">
            <v>2555226000</v>
          </cell>
          <cell r="Y16" t="str">
            <v>Helen Jeleny Villada Pérez</v>
          </cell>
          <cell r="Z16" t="str">
            <v>Profesional centro zonal</v>
          </cell>
        </row>
        <row r="17">
          <cell r="B17" t="str">
            <v>05-229-16</v>
          </cell>
          <cell r="C17" t="str">
            <v>Antioquia</v>
          </cell>
          <cell r="D17" t="str">
            <v>Instituto de hermanas franciscanas de santa Clara</v>
          </cell>
          <cell r="E17" t="str">
            <v>890982597-7</v>
          </cell>
          <cell r="F17" t="str">
            <v>Hermana Maria Amanda Miranda Betancur</v>
          </cell>
          <cell r="G17" t="str">
            <v>sede San Pedro</v>
          </cell>
          <cell r="H17" t="str">
            <v>Carrera 52a No. 42-73 Barrio Guamuru</v>
          </cell>
          <cell r="I17" t="str">
            <v>San Pedro De Los Milagros</v>
          </cell>
          <cell r="J17" t="str">
            <v>Aburra Norte</v>
          </cell>
          <cell r="K17">
            <v>8686168</v>
          </cell>
          <cell r="L17">
            <v>3128259050</v>
          </cell>
          <cell r="M17" t="str">
            <v>internadosanpedro@hogarsantaclara.org -direccion@hogarsantaclara.org</v>
          </cell>
          <cell r="N17" t="str">
            <v>SRD</v>
          </cell>
          <cell r="O17" t="str">
            <v>Internado</v>
          </cell>
          <cell r="P17"/>
          <cell r="Q17" t="str">
            <v>Con PARD</v>
          </cell>
          <cell r="R17"/>
          <cell r="S17" t="str">
            <v>0500-658-2024</v>
          </cell>
          <cell r="T17"/>
          <cell r="U17">
            <v>45383</v>
          </cell>
          <cell r="V17">
            <v>45383</v>
          </cell>
          <cell r="W17">
            <v>45626</v>
          </cell>
          <cell r="X17"/>
          <cell r="Y17" t="str">
            <v>Helen Jeleny Villada Pérez</v>
          </cell>
          <cell r="Z17" t="str">
            <v>Profesional centro zonal</v>
          </cell>
        </row>
        <row r="18">
          <cell r="B18" t="str">
            <v>05-129-17</v>
          </cell>
          <cell r="C18" t="str">
            <v>Antioquia</v>
          </cell>
          <cell r="D18" t="str">
            <v>Fundación hogares Claret</v>
          </cell>
          <cell r="E18" t="str">
            <v>800098983-8</v>
          </cell>
          <cell r="F18" t="str">
            <v>Hernan Montoya Cadavid</v>
          </cell>
          <cell r="G18" t="str">
            <v>La Libertad</v>
          </cell>
          <cell r="H18" t="str">
            <v>Kilometro 8 Y 9 Via Al Mar San Cristobal-Calle 94 No. 95-403</v>
          </cell>
          <cell r="I18" t="str">
            <v>Medellín</v>
          </cell>
          <cell r="J18" t="str">
            <v>Suroriente</v>
          </cell>
          <cell r="K18" t="str">
            <v>4484304 Ext 62</v>
          </cell>
          <cell r="L18" t="str">
            <v>3123651832 -3052648959 - 3136593741</v>
          </cell>
          <cell r="M18" t="str">
            <v>libertad.antioquia@fhclaret.org; asistente.antioquia@fhclaret.org; coordinacion.antioquia@fhclaret.org; hernan.montoya@fhclaret.org</v>
          </cell>
          <cell r="N18" t="str">
            <v>SRD</v>
          </cell>
          <cell r="O18" t="str">
            <v>Internado</v>
          </cell>
          <cell r="P18"/>
          <cell r="Q18" t="str">
            <v>Con PARD</v>
          </cell>
          <cell r="R18"/>
          <cell r="S18" t="str">
            <v>0500-659-2024</v>
          </cell>
          <cell r="T18">
            <v>85</v>
          </cell>
          <cell r="U18">
            <v>45378</v>
          </cell>
          <cell r="V18">
            <v>45383</v>
          </cell>
          <cell r="W18">
            <v>45626</v>
          </cell>
          <cell r="X18">
            <v>1457961400</v>
          </cell>
          <cell r="Y18" t="str">
            <v>Diana Cristina Molina Restrepo</v>
          </cell>
          <cell r="Z18" t="str">
            <v>Profesional centro zonal</v>
          </cell>
        </row>
        <row r="19">
          <cell r="B19" t="str">
            <v>05-36-18</v>
          </cell>
          <cell r="C19" t="str">
            <v>Antioquia</v>
          </cell>
          <cell r="D19" t="str">
            <v>Ciudad don Bosco</v>
          </cell>
          <cell r="E19" t="str">
            <v>890905717-6</v>
          </cell>
          <cell r="F19" t="str">
            <v>Carlos Manuel Barrios Gonzalez</v>
          </cell>
          <cell r="G19" t="str">
            <v>Sede La Clarita</v>
          </cell>
          <cell r="H19" t="str">
            <v>Corregimiento La Clarita-Vereda Minas (diagonal A La Entrada Al Sector Rincón Santo)</v>
          </cell>
          <cell r="I19" t="str">
            <v>Amagá</v>
          </cell>
          <cell r="J19" t="str">
            <v>Suroriente</v>
          </cell>
          <cell r="K19" t="str">
            <v>No Aplica</v>
          </cell>
          <cell r="L19" t="str">
            <v>3160443078 - 3208599066 - 3013404327</v>
          </cell>
          <cell r="M19" t="str">
            <v>direccion@ciudaddonbosco.org; coord.amaga@ciudaddonbosco.org; calidad@ciudaddonbosco.org</v>
          </cell>
          <cell r="N19" t="str">
            <v>SRD</v>
          </cell>
          <cell r="O19" t="str">
            <v>Externado</v>
          </cell>
          <cell r="P19" t="str">
            <v>Media jornada</v>
          </cell>
          <cell r="Q19" t="str">
            <v>Con PARD</v>
          </cell>
          <cell r="R19"/>
          <cell r="S19" t="str">
            <v>0500-660-2024</v>
          </cell>
          <cell r="T19">
            <v>50</v>
          </cell>
          <cell r="U19">
            <v>45372</v>
          </cell>
          <cell r="V19">
            <v>45383</v>
          </cell>
          <cell r="W19">
            <v>45626</v>
          </cell>
          <cell r="X19">
            <v>334361600</v>
          </cell>
          <cell r="Y19" t="str">
            <v>Diana Cristina Molina Restrepo</v>
          </cell>
          <cell r="Z19" t="str">
            <v>Profesional centro zonal</v>
          </cell>
        </row>
        <row r="20">
          <cell r="B20" t="str">
            <v>05-55-19</v>
          </cell>
          <cell r="C20" t="str">
            <v>Antioquia</v>
          </cell>
          <cell r="D20" t="str">
            <v>Corporación Hogar</v>
          </cell>
          <cell r="E20" t="str">
            <v>800190245-3</v>
          </cell>
          <cell r="F20" t="str">
            <v>Mercedes Lucía Pereira Yepes</v>
          </cell>
          <cell r="G20"/>
          <cell r="H20" t="str">
            <v>Carrera 41 46-111</v>
          </cell>
          <cell r="I20" t="str">
            <v>Medellín</v>
          </cell>
          <cell r="J20" t="str">
            <v>Nororiental</v>
          </cell>
          <cell r="K20">
            <v>6042059860</v>
          </cell>
          <cell r="L20">
            <v>3007705426</v>
          </cell>
          <cell r="M20" t="str">
            <v>trabajosocial@corporacionhogar.org.co;info@corporacionhogar.org.co</v>
          </cell>
          <cell r="N20" t="str">
            <v>SRD</v>
          </cell>
          <cell r="O20" t="str">
            <v>Internado</v>
          </cell>
          <cell r="P20"/>
          <cell r="Q20" t="str">
            <v>Con PARD</v>
          </cell>
          <cell r="R20"/>
          <cell r="S20" t="str">
            <v>0500-663-2024</v>
          </cell>
          <cell r="T20">
            <v>50</v>
          </cell>
          <cell r="U20">
            <v>45373</v>
          </cell>
          <cell r="V20">
            <v>45383</v>
          </cell>
          <cell r="W20">
            <v>45626</v>
          </cell>
          <cell r="X20">
            <v>851742000</v>
          </cell>
          <cell r="Y20" t="str">
            <v>Margarita Maria Llano Ospina</v>
          </cell>
          <cell r="Z20" t="str">
            <v>Profesional centro zonal</v>
          </cell>
        </row>
        <row r="21">
          <cell r="B21" t="str">
            <v>05-228-20</v>
          </cell>
          <cell r="C21" t="str">
            <v>Antioquia</v>
          </cell>
          <cell r="D21" t="str">
            <v>Instituto de capacitación los Alamos - INCLA</v>
          </cell>
          <cell r="E21" t="str">
            <v>890982356-9</v>
          </cell>
          <cell r="F21" t="str">
            <v>Maria Paula Arboleda Posada</v>
          </cell>
          <cell r="G21"/>
          <cell r="H21" t="str">
            <v>Calle 27ª No. 62ª-02-Barrio Bariloche</v>
          </cell>
          <cell r="I21" t="str">
            <v>Itagui</v>
          </cell>
          <cell r="J21" t="str">
            <v>Aburra Sur</v>
          </cell>
          <cell r="K21">
            <v>3094242</v>
          </cell>
          <cell r="L21">
            <v>3154973211</v>
          </cell>
          <cell r="M21" t="str">
            <v>coordinacion.internado@losalamos.org.co; direccion@losalamos.org.co; contratacion@losalamos.org.co; direccion.administrativa@losalamos.org.co;</v>
          </cell>
          <cell r="N21" t="str">
            <v>SRD</v>
          </cell>
          <cell r="O21" t="str">
            <v>Internado</v>
          </cell>
          <cell r="P21"/>
          <cell r="Q21" t="str">
            <v>Discapacidad</v>
          </cell>
          <cell r="R21" t="str">
            <v>Intelectual</v>
          </cell>
          <cell r="S21" t="str">
            <v>0500-664-2024</v>
          </cell>
          <cell r="T21">
            <v>300</v>
          </cell>
          <cell r="U21">
            <v>45383</v>
          </cell>
          <cell r="V21">
            <v>45383</v>
          </cell>
          <cell r="W21">
            <v>45626</v>
          </cell>
          <cell r="X21">
            <v>5835964000</v>
          </cell>
          <cell r="Y21" t="str">
            <v xml:space="preserve">Alba Janneth Florez Alvarez
</v>
          </cell>
          <cell r="Z21" t="str">
            <v>Profesional centro zonal</v>
          </cell>
        </row>
        <row r="22">
          <cell r="B22" t="str">
            <v>05-44-21</v>
          </cell>
          <cell r="C22" t="str">
            <v>Antioquia</v>
          </cell>
          <cell r="D22" t="str">
            <v>Congregación siervas de Cristo sacerdote - Sagrada familia</v>
          </cell>
          <cell r="E22" t="str">
            <v>860007314-1</v>
          </cell>
          <cell r="F22" t="str">
            <v>Maria Cecilia Vanegas Jimenez</v>
          </cell>
          <cell r="G22"/>
          <cell r="H22" t="str">
            <v>Calle 61 No. 55a-37 Barrio El Chagualo</v>
          </cell>
          <cell r="I22" t="str">
            <v>Medellín</v>
          </cell>
          <cell r="J22" t="str">
            <v>Nororiental</v>
          </cell>
          <cell r="K22">
            <v>4804230</v>
          </cell>
          <cell r="L22">
            <v>3002417720</v>
          </cell>
          <cell r="M22" t="str">
            <v>coordinaciondivinaprovidencia@outlook.com - 
casadeladivinaprovidencia@gmail.com ; 
contabilidaddivinaprovidencia@gmail.com</v>
          </cell>
          <cell r="N22" t="str">
            <v>SRD</v>
          </cell>
          <cell r="O22" t="str">
            <v>Internado</v>
          </cell>
          <cell r="P22"/>
          <cell r="Q22" t="str">
            <v>Gestantes</v>
          </cell>
          <cell r="R22"/>
          <cell r="S22" t="str">
            <v>0500-666-2024</v>
          </cell>
          <cell r="T22">
            <v>50</v>
          </cell>
          <cell r="U22">
            <v>45404</v>
          </cell>
          <cell r="V22">
            <v>45383</v>
          </cell>
          <cell r="W22">
            <v>45626</v>
          </cell>
          <cell r="X22">
            <v>869959200</v>
          </cell>
          <cell r="Y22" t="str">
            <v>Margarita Maria Llano Ospina</v>
          </cell>
          <cell r="Z22" t="str">
            <v>Profesional centro zonal</v>
          </cell>
        </row>
        <row r="23">
          <cell r="B23" t="str">
            <v>05-44-22</v>
          </cell>
          <cell r="C23" t="str">
            <v>Antioquia</v>
          </cell>
          <cell r="D23" t="str">
            <v>Congregación siervas de Cristo sacerdote - Sagrada familia</v>
          </cell>
          <cell r="E23" t="str">
            <v>860007314-1</v>
          </cell>
          <cell r="F23" t="str">
            <v>Sor Ana Inés Rincón Barbosa</v>
          </cell>
          <cell r="G23" t="str">
            <v>Hogar Judth Jaramillo</v>
          </cell>
          <cell r="H23" t="str">
            <v>Carrera 49 No. 51-24</v>
          </cell>
          <cell r="I23" t="str">
            <v>Bello</v>
          </cell>
          <cell r="J23" t="str">
            <v>Aburra Norte</v>
          </cell>
          <cell r="K23" t="str">
            <v>2753961-2750736</v>
          </cell>
          <cell r="L23">
            <v>3233459440</v>
          </cell>
          <cell r="M23" t="str">
            <v>catintegral@hogarjudithjaramillo.com</v>
          </cell>
          <cell r="N23" t="str">
            <v>SRD</v>
          </cell>
          <cell r="O23" t="str">
            <v>Internado</v>
          </cell>
          <cell r="P23"/>
          <cell r="Q23" t="str">
            <v>Con PARD</v>
          </cell>
          <cell r="R23"/>
          <cell r="S23" t="str">
            <v>0500-667-2024</v>
          </cell>
          <cell r="T23">
            <v>90</v>
          </cell>
          <cell r="U23">
            <v>45383</v>
          </cell>
          <cell r="V23">
            <v>45383</v>
          </cell>
          <cell r="W23">
            <v>45626</v>
          </cell>
          <cell r="X23">
            <v>1533135600</v>
          </cell>
          <cell r="Y23" t="str">
            <v>Helen Jeleny Villada Pérez</v>
          </cell>
          <cell r="Z23" t="str">
            <v>Profesional centro zonal</v>
          </cell>
        </row>
        <row r="24">
          <cell r="B24" t="str">
            <v>05-246-23</v>
          </cell>
          <cell r="C24" t="str">
            <v>Antioquia</v>
          </cell>
          <cell r="D24" t="str">
            <v>Presencia Colombo Suiza</v>
          </cell>
          <cell r="E24" t="str">
            <v>890984938-4</v>
          </cell>
          <cell r="F24" t="str">
            <v>Juan Felipe Rendon Ochoa</v>
          </cell>
          <cell r="G24" t="str">
            <v>Centro De Capacitación Robledo</v>
          </cell>
          <cell r="H24" t="str">
            <v>Calle 76 No. 89ª-35-Barrio Robledo Palenque</v>
          </cell>
          <cell r="I24" t="str">
            <v>Medellín</v>
          </cell>
          <cell r="J24" t="str">
            <v>Aburra sur</v>
          </cell>
          <cell r="K24" t="str">
            <v>2643552 Ext 114-112</v>
          </cell>
          <cell r="L24" t="str">
            <v>3167449451
3147010648</v>
          </cell>
          <cell r="M24" t="str">
            <v>externadojornadacompleta@presencia.org.co; mvillada@presencia.org.co; teo.rendon@presencia.org.co;</v>
          </cell>
          <cell r="N24" t="str">
            <v>SRD</v>
          </cell>
          <cell r="O24" t="str">
            <v>Externado</v>
          </cell>
          <cell r="P24" t="str">
            <v>Media jornada</v>
          </cell>
          <cell r="Q24" t="str">
            <v>Con PARD</v>
          </cell>
          <cell r="R24"/>
          <cell r="S24" t="str">
            <v>0500-669-2024</v>
          </cell>
          <cell r="T24">
            <v>100</v>
          </cell>
          <cell r="U24">
            <v>45383</v>
          </cell>
          <cell r="V24">
            <v>45383</v>
          </cell>
          <cell r="W24">
            <v>45626</v>
          </cell>
          <cell r="X24">
            <v>668723200</v>
          </cell>
          <cell r="Y24" t="str">
            <v xml:space="preserve">Alba Janneth Florez Alvarez
</v>
          </cell>
          <cell r="Z24" t="str">
            <v>Profesional centro zonal</v>
          </cell>
        </row>
        <row r="25">
          <cell r="B25" t="str">
            <v>05-56-24</v>
          </cell>
          <cell r="C25" t="str">
            <v>Antioquia</v>
          </cell>
          <cell r="D25" t="str">
            <v>Corporación hogar vida nueva</v>
          </cell>
          <cell r="E25" t="str">
            <v>901494218-6</v>
          </cell>
          <cell r="F25" t="str">
            <v>Laura Heredia Serna</v>
          </cell>
          <cell r="G25" t="str">
            <v>Prado Centro</v>
          </cell>
          <cell r="H25" t="str">
            <v>Carrera 50a No. 62-48</v>
          </cell>
          <cell r="I25" t="str">
            <v>Medellín</v>
          </cell>
          <cell r="J25" t="str">
            <v>Aburra Norte</v>
          </cell>
          <cell r="K25">
            <v>3007164636</v>
          </cell>
          <cell r="L25">
            <v>3007164636</v>
          </cell>
          <cell r="M25" t="str">
            <v>informacion@corporacionhogarvidanueva.org;corporacionvidanueva9@gmail.com gestordecasohogarvidanueva@gmail.com</v>
          </cell>
          <cell r="N25" t="str">
            <v>SRD</v>
          </cell>
          <cell r="O25" t="str">
            <v>Internado</v>
          </cell>
          <cell r="P25"/>
          <cell r="Q25" t="str">
            <v>Con PARD</v>
          </cell>
          <cell r="R25"/>
          <cell r="S25" t="str">
            <v>0500-670-2024</v>
          </cell>
          <cell r="T25">
            <v>25</v>
          </cell>
          <cell r="U25">
            <v>45383</v>
          </cell>
          <cell r="V25">
            <v>45383</v>
          </cell>
          <cell r="W25">
            <v>45626</v>
          </cell>
          <cell r="X25">
            <v>211235677</v>
          </cell>
          <cell r="Y25" t="str">
            <v>Helen Jeleny Villada Pérez</v>
          </cell>
          <cell r="Z25" t="str">
            <v>Profesional centro zonal</v>
          </cell>
        </row>
        <row r="26">
          <cell r="B26" t="str">
            <v>05-49-25</v>
          </cell>
          <cell r="C26" t="str">
            <v>Antioquia</v>
          </cell>
          <cell r="D26" t="str">
            <v>Corporación centro de recursos integrales para la familia - CERFAMI</v>
          </cell>
          <cell r="E26" t="str">
            <v>800102505-8</v>
          </cell>
          <cell r="F26" t="str">
            <v>Raquel Adriana Hoyos Guerrero</v>
          </cell>
          <cell r="G26"/>
          <cell r="H26" t="str">
            <v>Carrera 68 No. 49-30</v>
          </cell>
          <cell r="I26" t="str">
            <v>Medellín</v>
          </cell>
          <cell r="J26" t="str">
            <v>Suroriente</v>
          </cell>
          <cell r="K26">
            <v>6042601400</v>
          </cell>
          <cell r="L26" t="str">
            <v>3017892811 - 3233083449 - 3012922240</v>
          </cell>
          <cell r="M26" t="str">
            <v>direccionejecutiva@cerfami.org.co; coordinacionadministrativa@cerfami.org.co; coordinacionfinanciera@cerfami.org.co</v>
          </cell>
          <cell r="N26" t="str">
            <v>SRD</v>
          </cell>
          <cell r="O26" t="str">
            <v>Hogar sustituto entidad</v>
          </cell>
          <cell r="P26"/>
          <cell r="Q26" t="str">
            <v>Con PARD</v>
          </cell>
          <cell r="R26"/>
          <cell r="S26" t="str">
            <v>0500-671-2024</v>
          </cell>
          <cell r="T26">
            <v>400</v>
          </cell>
          <cell r="U26">
            <v>45374</v>
          </cell>
          <cell r="V26">
            <v>45383</v>
          </cell>
          <cell r="W26">
            <v>45626</v>
          </cell>
          <cell r="X26">
            <v>6219028256</v>
          </cell>
          <cell r="Y26" t="str">
            <v>Diana Cristina Molina Restrepo</v>
          </cell>
          <cell r="Z26" t="str">
            <v>Profesional centro zonal</v>
          </cell>
        </row>
        <row r="27">
          <cell r="B27" t="str">
            <v>05-246-26</v>
          </cell>
          <cell r="C27" t="str">
            <v>Antioquia</v>
          </cell>
          <cell r="D27" t="str">
            <v>Presencia Colombo Suiza</v>
          </cell>
          <cell r="E27" t="str">
            <v>890984938-4</v>
          </cell>
          <cell r="F27" t="str">
            <v>Teo Rendón</v>
          </cell>
          <cell r="G27"/>
          <cell r="H27" t="str">
            <v>Calle 76 No. 89a-35 Barrio Robledo Palenque</v>
          </cell>
          <cell r="I27" t="str">
            <v>Medellín</v>
          </cell>
          <cell r="J27" t="str">
            <v>Nororiental</v>
          </cell>
          <cell r="K27" t="str">
            <v>no tienen</v>
          </cell>
          <cell r="L27">
            <v>3127101655</v>
          </cell>
          <cell r="M27" t="str">
            <v>M.villada@presencia.org.co</v>
          </cell>
          <cell r="N27" t="str">
            <v>SRD</v>
          </cell>
          <cell r="O27" t="str">
            <v>Hogar sustituto entidad</v>
          </cell>
          <cell r="P27"/>
          <cell r="Q27" t="str">
            <v>Con PARD</v>
          </cell>
          <cell r="R27"/>
          <cell r="S27" t="str">
            <v>0500-672-2024</v>
          </cell>
          <cell r="T27">
            <v>400</v>
          </cell>
          <cell r="U27">
            <v>45374</v>
          </cell>
          <cell r="V27">
            <v>45383</v>
          </cell>
          <cell r="W27">
            <v>45626</v>
          </cell>
          <cell r="X27">
            <v>6219028256</v>
          </cell>
          <cell r="Y27" t="str">
            <v>Margarita Maria Llano Ospina</v>
          </cell>
          <cell r="Z27" t="str">
            <v>Profesional centro zonal</v>
          </cell>
        </row>
        <row r="28">
          <cell r="B28" t="str">
            <v>05-63-27</v>
          </cell>
          <cell r="C28" t="str">
            <v>Antioquia</v>
          </cell>
          <cell r="D28" t="str">
            <v>Corporación PAN</v>
          </cell>
          <cell r="E28" t="str">
            <v>890980942-6</v>
          </cell>
          <cell r="F28" t="str">
            <v>Diego Fernando Sanchez Trujillo</v>
          </cell>
          <cell r="G28" t="str">
            <v>Hogares Sustitutos Cerros</v>
          </cell>
          <cell r="H28" t="str">
            <v>Calle 45d No. 16c-25-Buenos Aires</v>
          </cell>
          <cell r="I28" t="str">
            <v>Medellín</v>
          </cell>
          <cell r="J28" t="str">
            <v>Nororiental</v>
          </cell>
          <cell r="K28" t="str">
            <v>5904465 ext 2047 205</v>
          </cell>
          <cell r="L28" t="str">
            <v>3012424427 - 3156693151</v>
          </cell>
          <cell r="M28" t="str">
            <v>luzmery.gutierrez@corporacionpan.org, 
paula.rivillas@corporacionpan.org, 
pan@corporacionpan.org</v>
          </cell>
          <cell r="N28" t="str">
            <v>SRD</v>
          </cell>
          <cell r="O28" t="str">
            <v>Hogar sustituto entidad</v>
          </cell>
          <cell r="P28"/>
          <cell r="Q28" t="str">
            <v>Vulneración</v>
          </cell>
          <cell r="R28"/>
          <cell r="S28" t="str">
            <v>0500-673-2024</v>
          </cell>
          <cell r="T28">
            <v>600</v>
          </cell>
          <cell r="U28">
            <v>45377</v>
          </cell>
          <cell r="V28">
            <v>45383</v>
          </cell>
          <cell r="W28">
            <v>45626</v>
          </cell>
          <cell r="X28">
            <v>9323542384</v>
          </cell>
          <cell r="Y28" t="str">
            <v>Margarita Maria Llano Ospina</v>
          </cell>
          <cell r="Z28" t="str">
            <v>Profesional centro zonal</v>
          </cell>
        </row>
        <row r="29">
          <cell r="B29" t="str">
            <v>05-36-28</v>
          </cell>
          <cell r="C29" t="str">
            <v>Antioquia</v>
          </cell>
          <cell r="D29" t="str">
            <v>Ciudad don Bosco</v>
          </cell>
          <cell r="E29" t="str">
            <v>890905717-6</v>
          </cell>
          <cell r="F29" t="str">
            <v>Carlos Manuel Barrios Gonzalez</v>
          </cell>
          <cell r="G29" t="str">
            <v>La Florida Casa 1</v>
          </cell>
          <cell r="H29" t="str">
            <v>Diagonal 79a No. 76-306 Barrio Pilarica</v>
          </cell>
          <cell r="I29" t="str">
            <v>Medellín</v>
          </cell>
          <cell r="J29" t="str">
            <v>Suroriente</v>
          </cell>
          <cell r="K29">
            <v>6045577040</v>
          </cell>
          <cell r="L29" t="str">
            <v>3164958855 - 3104952945</v>
          </cell>
          <cell r="M29" t="str">
            <v>direccion@ciudaddonbosco.org; capre@ciudaddonbosco.org; contabilidad@ciudaddonbosco.org; calidad@ciudaddonbosco.org</v>
          </cell>
          <cell r="N29" t="str">
            <v>SRD</v>
          </cell>
          <cell r="O29" t="str">
            <v>Casa de protección</v>
          </cell>
          <cell r="P29"/>
          <cell r="Q29" t="str">
            <v>Desvinculados</v>
          </cell>
          <cell r="R29"/>
          <cell r="S29" t="str">
            <v>0500-674-2024</v>
          </cell>
          <cell r="T29">
            <v>30</v>
          </cell>
          <cell r="U29">
            <v>45374</v>
          </cell>
          <cell r="V29">
            <v>45383</v>
          </cell>
          <cell r="W29">
            <v>45626</v>
          </cell>
          <cell r="X29">
            <v>1343961945</v>
          </cell>
          <cell r="Y29" t="str">
            <v>Diana Cristina Molina Restrepo</v>
          </cell>
          <cell r="Z29" t="str">
            <v>Profesional centro zonal</v>
          </cell>
        </row>
        <row r="30">
          <cell r="B30" t="str">
            <v>05-36-29</v>
          </cell>
          <cell r="C30" t="str">
            <v>Antioquia</v>
          </cell>
          <cell r="D30" t="str">
            <v>Ciudad don Bosco</v>
          </cell>
          <cell r="E30" t="str">
            <v>890905717-6</v>
          </cell>
          <cell r="F30" t="str">
            <v>Carlos Manuel Barrios Gonzalez</v>
          </cell>
          <cell r="G30" t="str">
            <v>La Florida Casa 2</v>
          </cell>
          <cell r="H30" t="str">
            <v>Diagonal 79a No. 76-306 Barrio Pilarica</v>
          </cell>
          <cell r="I30" t="str">
            <v>Medellín</v>
          </cell>
          <cell r="J30" t="str">
            <v>Suroriente</v>
          </cell>
          <cell r="K30">
            <v>6045577040</v>
          </cell>
          <cell r="L30" t="str">
            <v>3164958855 - 3104952945</v>
          </cell>
          <cell r="M30" t="str">
            <v>direccion@ciudaddonbosco.org; capre@ciudaddonbosco.org; contabilidad@ciudaddonbosco.org; calidad@ciudaddonbosco.org</v>
          </cell>
          <cell r="N30" t="str">
            <v>SRD</v>
          </cell>
          <cell r="O30" t="str">
            <v>Casa de protección</v>
          </cell>
          <cell r="P30"/>
          <cell r="Q30" t="str">
            <v>Desvinculados</v>
          </cell>
          <cell r="R30"/>
          <cell r="S30" t="str">
            <v>0500-674-2024</v>
          </cell>
          <cell r="T30">
            <v>30</v>
          </cell>
          <cell r="U30">
            <v>45374</v>
          </cell>
          <cell r="V30">
            <v>45383</v>
          </cell>
          <cell r="W30">
            <v>45626</v>
          </cell>
          <cell r="X30"/>
          <cell r="Y30" t="str">
            <v>Diana Cristina Molina Restrepo</v>
          </cell>
          <cell r="Z30" t="str">
            <v>Profesional centro zonal</v>
          </cell>
        </row>
        <row r="31">
          <cell r="B31" t="str">
            <v>05-63-30</v>
          </cell>
          <cell r="C31" t="str">
            <v>Antioquia</v>
          </cell>
          <cell r="D31" t="str">
            <v>Corporación PAN</v>
          </cell>
          <cell r="E31" t="str">
            <v>890980942-6</v>
          </cell>
          <cell r="F31" t="str">
            <v>Diego Fernando Sanchez Trujillo</v>
          </cell>
          <cell r="G31" t="str">
            <v>Internado Miraflores Pan</v>
          </cell>
          <cell r="H31" t="str">
            <v>Calle 47 No. 16aa-086-Entrada Por La Sede Administrativa Calle 49 No. 16aa 99-Buenos Aires</v>
          </cell>
          <cell r="I31" t="str">
            <v>Medellín</v>
          </cell>
          <cell r="J31" t="str">
            <v>Suroriente</v>
          </cell>
          <cell r="K31" t="str">
            <v>5904465 ext 140</v>
          </cell>
          <cell r="L31" t="str">
            <v>3016328940 - 3156693151 - 3507934214</v>
          </cell>
          <cell r="M31" t="str">
            <v>pan@corporacionpan.org; luis.calle@corporacionpan.org; paula.rivillas@corporacionpan.org</v>
          </cell>
          <cell r="N31" t="str">
            <v>SRD</v>
          </cell>
          <cell r="O31" t="str">
            <v>Internado</v>
          </cell>
          <cell r="P31"/>
          <cell r="Q31" t="str">
            <v>Con PARD</v>
          </cell>
          <cell r="R31"/>
          <cell r="S31" t="str">
            <v>0500-675-2024</v>
          </cell>
          <cell r="T31">
            <v>50</v>
          </cell>
          <cell r="U31">
            <v>45375</v>
          </cell>
          <cell r="V31">
            <v>45383</v>
          </cell>
          <cell r="W31">
            <v>45626</v>
          </cell>
          <cell r="X31">
            <v>851742000</v>
          </cell>
          <cell r="Y31" t="str">
            <v>Diana Cristina Molina Restrepo</v>
          </cell>
          <cell r="Z31" t="str">
            <v>Profesional centro zonal</v>
          </cell>
        </row>
        <row r="32">
          <cell r="B32" t="str">
            <v>05-246-31</v>
          </cell>
          <cell r="C32" t="str">
            <v>Antioquia</v>
          </cell>
          <cell r="D32" t="str">
            <v>Presencia Colombo Suiza</v>
          </cell>
          <cell r="E32" t="str">
            <v>890984938-4</v>
          </cell>
          <cell r="F32" t="str">
            <v>Juan Felipe Rendon Ochoa</v>
          </cell>
          <cell r="G32" t="str">
            <v>Centro De Capacitación Robledo</v>
          </cell>
          <cell r="H32" t="str">
            <v>Calle 76 No. 89ª-35-Barrio Robledo Palenque</v>
          </cell>
          <cell r="I32" t="str">
            <v>Medellín</v>
          </cell>
          <cell r="J32" t="str">
            <v>Aburra sur</v>
          </cell>
          <cell r="K32" t="str">
            <v>2643552 Ext 114-112</v>
          </cell>
          <cell r="L32" t="str">
            <v>3167449451
3147010648</v>
          </cell>
          <cell r="M32" t="str">
            <v>externadojornadacompleta@presencia.org.co; mvillada@presencia.org.co; teo.rendon@presencia.org.co;</v>
          </cell>
          <cell r="N32" t="str">
            <v>SRD</v>
          </cell>
          <cell r="O32" t="str">
            <v>Externado</v>
          </cell>
          <cell r="P32" t="str">
            <v>Jornada completa</v>
          </cell>
          <cell r="Q32" t="str">
            <v>Con PARD</v>
          </cell>
          <cell r="R32"/>
          <cell r="S32" t="str">
            <v>0500-676-2024</v>
          </cell>
          <cell r="T32">
            <v>50</v>
          </cell>
          <cell r="U32">
            <v>45383</v>
          </cell>
          <cell r="V32">
            <v>45383</v>
          </cell>
          <cell r="W32">
            <v>45626</v>
          </cell>
          <cell r="X32">
            <v>447836400</v>
          </cell>
          <cell r="Y32" t="str">
            <v xml:space="preserve">Alba Janneth Florez Alvarez
</v>
          </cell>
          <cell r="Z32" t="str">
            <v>Profesional centro zonal</v>
          </cell>
        </row>
        <row r="33">
          <cell r="B33" t="str">
            <v>05-71-32</v>
          </cell>
          <cell r="C33" t="str">
            <v>Antioquia</v>
          </cell>
          <cell r="D33" t="str">
            <v>Corporación Superarse</v>
          </cell>
          <cell r="E33" t="str">
            <v>890980939-3</v>
          </cell>
          <cell r="F33" t="str">
            <v>Ana Lucia Palacio Montoya</v>
          </cell>
          <cell r="G33" t="str">
            <v>Hogar Francisco Rojas</v>
          </cell>
          <cell r="H33" t="str">
            <v>Carrera 31 No .48-07 Buenos Aires</v>
          </cell>
          <cell r="I33" t="str">
            <v>Medellín</v>
          </cell>
          <cell r="J33" t="str">
            <v>Suroriente</v>
          </cell>
          <cell r="K33" t="str">
            <v>4484110 Ext 370</v>
          </cell>
          <cell r="L33" t="str">
            <v>3164906241- 3105070680 - 3104558951</v>
          </cell>
          <cell r="M33" t="str">
            <v>direccion@corporacionsuperarse.org; coordinternado@corporacionsuperarse.org; subdireccion@corporaciónsuperarse.org</v>
          </cell>
          <cell r="N33" t="str">
            <v>SRD</v>
          </cell>
          <cell r="O33" t="str">
            <v>Internado</v>
          </cell>
          <cell r="P33"/>
          <cell r="Q33" t="str">
            <v>Con PARD</v>
          </cell>
          <cell r="R33"/>
          <cell r="S33" t="str">
            <v>0500-678-2024</v>
          </cell>
          <cell r="T33">
            <v>50</v>
          </cell>
          <cell r="U33">
            <v>45377</v>
          </cell>
          <cell r="V33">
            <v>45383</v>
          </cell>
          <cell r="W33">
            <v>45626</v>
          </cell>
          <cell r="X33">
            <v>1652379480</v>
          </cell>
          <cell r="Y33" t="str">
            <v>Diana Cristina Molina Restrepo</v>
          </cell>
          <cell r="Z33" t="str">
            <v>Profesional centro zonal</v>
          </cell>
        </row>
        <row r="34">
          <cell r="B34" t="str">
            <v>05-71-33</v>
          </cell>
          <cell r="C34" t="str">
            <v>Antioquia</v>
          </cell>
          <cell r="D34" t="str">
            <v>Corporación Superarse</v>
          </cell>
          <cell r="E34" t="str">
            <v>890980939-3</v>
          </cell>
          <cell r="F34" t="str">
            <v>Ana Lucia Palacio Montoya</v>
          </cell>
          <cell r="G34"/>
          <cell r="H34" t="str">
            <v>Calle 65 No. 50ª-63 Prado Centro</v>
          </cell>
          <cell r="I34" t="str">
            <v>Medellín</v>
          </cell>
          <cell r="J34" t="str">
            <v>Suroriente</v>
          </cell>
          <cell r="K34" t="str">
            <v>4484110 Ext 100</v>
          </cell>
          <cell r="L34" t="str">
            <v>3005341613 - 3105070680 - 3104558951</v>
          </cell>
          <cell r="M34" t="str">
            <v>direccion@corporacionsuperarse.org; coordinternado2@corporacionsuperarse.org; subdireccion@corporaciónsuperarse.org</v>
          </cell>
          <cell r="N34" t="str">
            <v>SRD</v>
          </cell>
          <cell r="O34" t="str">
            <v>Internado</v>
          </cell>
          <cell r="P34"/>
          <cell r="Q34" t="str">
            <v>Con PARD</v>
          </cell>
          <cell r="R34"/>
          <cell r="S34" t="str">
            <v>0500-678-2024</v>
          </cell>
          <cell r="T34">
            <v>47</v>
          </cell>
          <cell r="U34">
            <v>45377</v>
          </cell>
          <cell r="V34">
            <v>45383</v>
          </cell>
          <cell r="W34">
            <v>45626</v>
          </cell>
          <cell r="X34"/>
          <cell r="Y34" t="str">
            <v>Diana Cristina Molina Restrepo</v>
          </cell>
          <cell r="Z34" t="str">
            <v>Profesional centro zonal</v>
          </cell>
        </row>
        <row r="35">
          <cell r="B35" t="str">
            <v>05-75-34</v>
          </cell>
          <cell r="C35" t="str">
            <v>Antioquia</v>
          </cell>
          <cell r="D35" t="str">
            <v>Fundación Alavés</v>
          </cell>
          <cell r="E35" t="str">
            <v>901424650-6</v>
          </cell>
          <cell r="F35" t="str">
            <v>Virsuly Yaneth David Valle</v>
          </cell>
          <cell r="G35"/>
          <cell r="H35" t="str">
            <v>Vereda El Barro Kilometro 4 Finca La Uribe</v>
          </cell>
          <cell r="I35" t="str">
            <v>Girardota</v>
          </cell>
          <cell r="J35" t="str">
            <v>Nororiental</v>
          </cell>
          <cell r="K35">
            <v>3663874</v>
          </cell>
          <cell r="L35" t="str">
            <v>3136601947
3148216056</v>
          </cell>
          <cell r="M35" t="str">
            <v>fundacionalaves@gmail.com; 
direccionfundacionalaves@gmail.com; 
coordinacionfundacionalaves@gmail.com; 
psicologiafundacionalaves@gmail.com; 
psicologiafundacionalaves1@gmail.com; 
trabajosocialfundacionalaves1@gmail.com; 
gestordecasofundacionalaves@gmail.com;</v>
          </cell>
          <cell r="N35" t="str">
            <v>SRD</v>
          </cell>
          <cell r="O35" t="str">
            <v>Internado</v>
          </cell>
          <cell r="P35"/>
          <cell r="Q35" t="str">
            <v>Discapacidad</v>
          </cell>
          <cell r="R35" t="str">
            <v>Psicosocial</v>
          </cell>
          <cell r="S35" t="str">
            <v>0500-687-2024</v>
          </cell>
          <cell r="T35">
            <v>80</v>
          </cell>
          <cell r="U35">
            <v>45378</v>
          </cell>
          <cell r="V35">
            <v>45383</v>
          </cell>
          <cell r="W35">
            <v>45626</v>
          </cell>
          <cell r="X35">
            <v>2109223680</v>
          </cell>
          <cell r="Y35" t="str">
            <v>Margarita Maria Llano Ospina</v>
          </cell>
          <cell r="Z35" t="str">
            <v>Profesional centro zonal</v>
          </cell>
        </row>
        <row r="36">
          <cell r="B36" t="str">
            <v>05-51-35</v>
          </cell>
          <cell r="C36" t="str">
            <v>Antioquia</v>
          </cell>
          <cell r="D36" t="str">
            <v>Corporación de amor al niño - Cariño</v>
          </cell>
          <cell r="E36" t="str">
            <v>890983866-8</v>
          </cell>
          <cell r="F36" t="str">
            <v>Juan Carlos Alvarez Vásquez</v>
          </cell>
          <cell r="G36" t="str">
            <v>Creciendo con Cariño</v>
          </cell>
          <cell r="H36" t="str">
            <v>Carrera 65d No.34-21</v>
          </cell>
          <cell r="I36" t="str">
            <v>Medellín</v>
          </cell>
          <cell r="J36" t="str">
            <v>Suroriente</v>
          </cell>
          <cell r="K36">
            <v>6043627</v>
          </cell>
          <cell r="L36" t="str">
            <v>3128781425 - 3218489747</v>
          </cell>
          <cell r="M36" t="str">
            <v>psicologia@creciendoconcarino.com; sicologia2@corporacioncariño.org; secretaria@corporacioncarino.org</v>
          </cell>
          <cell r="N36" t="str">
            <v>SRD</v>
          </cell>
          <cell r="O36" t="str">
            <v>Apoyo psicológico especializado</v>
          </cell>
          <cell r="P36"/>
          <cell r="Q36" t="str">
            <v>Con PARD</v>
          </cell>
          <cell r="R36"/>
          <cell r="S36" t="str">
            <v>0500-691-2024</v>
          </cell>
          <cell r="T36">
            <v>108</v>
          </cell>
          <cell r="U36">
            <v>45377</v>
          </cell>
          <cell r="V36">
            <v>45383</v>
          </cell>
          <cell r="W36">
            <v>45626</v>
          </cell>
          <cell r="X36">
            <v>288448992</v>
          </cell>
          <cell r="Y36" t="str">
            <v>Diana Cristina Molina Restrepo</v>
          </cell>
          <cell r="Z36" t="str">
            <v>Profesional centro zonal</v>
          </cell>
        </row>
        <row r="37">
          <cell r="B37" t="str">
            <v>05-238-36</v>
          </cell>
          <cell r="C37" t="str">
            <v>Antioquia</v>
          </cell>
          <cell r="D37" t="str">
            <v>Municipio de Amalfi</v>
          </cell>
          <cell r="E37" t="str">
            <v>890981518-0</v>
          </cell>
          <cell r="F37" t="str">
            <v>Wilmar Alonso Velez Londoño</v>
          </cell>
          <cell r="G37" t="str">
            <v>Casa De Justicia</v>
          </cell>
          <cell r="H37" t="str">
            <v>Calle 19 Santander No. 21-50</v>
          </cell>
          <cell r="I37" t="str">
            <v>Amalfi</v>
          </cell>
          <cell r="J37" t="str">
            <v>Aburra Sur</v>
          </cell>
          <cell r="K37" t="str">
            <v>8300090 EXT 106</v>
          </cell>
          <cell r="L37">
            <v>3104317928</v>
          </cell>
          <cell r="M37" t="str">
            <v>gobierno@amalfi-antioquia.gov.co proyectointer.apoyoamalfi@gmail.com</v>
          </cell>
          <cell r="N37" t="str">
            <v>SRD</v>
          </cell>
          <cell r="O37" t="str">
            <v>Intervención de apoyo psicosocial</v>
          </cell>
          <cell r="P37"/>
          <cell r="Q37" t="str">
            <v>Con PARD</v>
          </cell>
          <cell r="R37"/>
          <cell r="S37" t="str">
            <v>0500-692-2024</v>
          </cell>
          <cell r="T37">
            <v>38</v>
          </cell>
          <cell r="U37">
            <v>45383</v>
          </cell>
          <cell r="V37">
            <v>45383</v>
          </cell>
          <cell r="W37">
            <v>45626</v>
          </cell>
          <cell r="X37">
            <v>161145125</v>
          </cell>
          <cell r="Y37" t="str">
            <v xml:space="preserve">Alba Janneth Florez Alvarez
</v>
          </cell>
          <cell r="Z37" t="str">
            <v>Profesional centro zonal</v>
          </cell>
        </row>
        <row r="38">
          <cell r="B38" t="str">
            <v>05-191-37</v>
          </cell>
          <cell r="C38" t="str">
            <v>Antioquia</v>
          </cell>
          <cell r="D38" t="str">
            <v>Fundación Sanar</v>
          </cell>
          <cell r="E38" t="str">
            <v>900196085-1</v>
          </cell>
          <cell r="F38" t="str">
            <v>Gladis Pabon Toro</v>
          </cell>
          <cell r="G38"/>
          <cell r="H38" t="str">
            <v>Calle 51 47a-12 Barrio Los Naranjos</v>
          </cell>
          <cell r="I38" t="str">
            <v>Itagui</v>
          </cell>
          <cell r="J38" t="str">
            <v>Suroriente</v>
          </cell>
          <cell r="K38">
            <v>3773357</v>
          </cell>
          <cell r="L38" t="str">
            <v>3103883411 - 3145966211</v>
          </cell>
          <cell r="M38" t="str">
            <v>direccion@fundacionsanar.org; coordinacionpe@fundacionsanar.org;</v>
          </cell>
          <cell r="N38" t="str">
            <v>SRD</v>
          </cell>
          <cell r="O38" t="str">
            <v>Apoyo psicológico especializado</v>
          </cell>
          <cell r="P38"/>
          <cell r="Q38" t="str">
            <v>Con PARD</v>
          </cell>
          <cell r="R38"/>
          <cell r="S38" t="str">
            <v>0500-695-2024</v>
          </cell>
          <cell r="T38">
            <v>108</v>
          </cell>
          <cell r="U38">
            <v>45377</v>
          </cell>
          <cell r="V38">
            <v>45383</v>
          </cell>
          <cell r="W38">
            <v>45626</v>
          </cell>
          <cell r="X38">
            <v>707246592</v>
          </cell>
          <cell r="Y38" t="str">
            <v>Diana Cristina Molina Restrepo</v>
          </cell>
          <cell r="Z38" t="str">
            <v>Profesional centro zonal</v>
          </cell>
        </row>
        <row r="39">
          <cell r="B39" t="str">
            <v>05-191-38</v>
          </cell>
          <cell r="C39" t="str">
            <v>Antioquia</v>
          </cell>
          <cell r="D39" t="str">
            <v>Fundación Sanar</v>
          </cell>
          <cell r="E39" t="str">
            <v>900196085-1</v>
          </cell>
          <cell r="F39" t="str">
            <v>Gladis Pabon Toro</v>
          </cell>
          <cell r="G39"/>
          <cell r="H39" t="str">
            <v>Calle 51 47a-12 Barrio Los Naranjos</v>
          </cell>
          <cell r="I39" t="str">
            <v>Itagui</v>
          </cell>
          <cell r="J39" t="str">
            <v>Suroriente</v>
          </cell>
          <cell r="K39">
            <v>3773357</v>
          </cell>
          <cell r="L39" t="str">
            <v>3103883411 - 3145966211</v>
          </cell>
          <cell r="M39" t="str">
            <v>direccion@fundacionsanar.org; coordinacionap@fundacionsanar.org</v>
          </cell>
          <cell r="N39" t="str">
            <v>SRD</v>
          </cell>
          <cell r="O39" t="str">
            <v>Intervención de apoyo psicosocial</v>
          </cell>
          <cell r="P39"/>
          <cell r="Q39" t="str">
            <v>Con PARD</v>
          </cell>
          <cell r="R39"/>
          <cell r="S39" t="str">
            <v>0500-695-2024</v>
          </cell>
          <cell r="T39">
            <v>100</v>
          </cell>
          <cell r="U39">
            <v>45377</v>
          </cell>
          <cell r="V39">
            <v>45383</v>
          </cell>
          <cell r="W39">
            <v>45626</v>
          </cell>
          <cell r="X39"/>
          <cell r="Y39" t="str">
            <v>Diana Cristina Molina Restrepo</v>
          </cell>
          <cell r="Z39" t="str">
            <v>Profesional centro zonal</v>
          </cell>
        </row>
        <row r="40">
          <cell r="B40" t="str">
            <v>05-229-39</v>
          </cell>
          <cell r="C40" t="str">
            <v>Antioquia</v>
          </cell>
          <cell r="D40" t="str">
            <v>Instituto de hermanas franciscanas de santa Clara</v>
          </cell>
          <cell r="E40" t="str">
            <v>890982597-7</v>
          </cell>
          <cell r="F40" t="str">
            <v>Hermana Maria Amanda Miranda Betancur</v>
          </cell>
          <cell r="G40"/>
          <cell r="H40" t="str">
            <v>Calle 51 No. 63-87 Barrio El Remanso</v>
          </cell>
          <cell r="I40" t="str">
            <v>Copacabana</v>
          </cell>
          <cell r="J40" t="str">
            <v>Nororiental</v>
          </cell>
          <cell r="K40">
            <v>3059201</v>
          </cell>
          <cell r="L40">
            <v>3207006553</v>
          </cell>
          <cell r="M40" t="str">
            <v>atencionpsicologica.santaclara@gmail.com</v>
          </cell>
          <cell r="N40" t="str">
            <v>SRD</v>
          </cell>
          <cell r="O40" t="str">
            <v>Apoyo psicológico especializado</v>
          </cell>
          <cell r="P40"/>
          <cell r="Q40" t="str">
            <v>Con PARD</v>
          </cell>
          <cell r="R40"/>
          <cell r="S40" t="str">
            <v>0500-697-2024</v>
          </cell>
          <cell r="T40">
            <v>198</v>
          </cell>
          <cell r="U40">
            <v>45377</v>
          </cell>
          <cell r="V40">
            <v>45383</v>
          </cell>
          <cell r="W40">
            <v>45626</v>
          </cell>
          <cell r="X40">
            <v>528823152</v>
          </cell>
          <cell r="Y40" t="str">
            <v>Margarita Maria Llano Ospina</v>
          </cell>
          <cell r="Z40" t="str">
            <v>Profesional centro zonal</v>
          </cell>
        </row>
        <row r="41">
          <cell r="B41" t="str">
            <v>05-102-40</v>
          </cell>
          <cell r="C41" t="str">
            <v>Antioquia</v>
          </cell>
          <cell r="D41" t="str">
            <v>Fundación de atención a la niñez - FAN</v>
          </cell>
          <cell r="E41" t="str">
            <v>890905179-3</v>
          </cell>
          <cell r="F41" t="str">
            <v>Marisol Vanegas</v>
          </cell>
          <cell r="G41"/>
          <cell r="H41" t="str">
            <v>Carrera 79 No. 48-73</v>
          </cell>
          <cell r="I41" t="str">
            <v>Medellín</v>
          </cell>
          <cell r="J41" t="str">
            <v>Nororiental</v>
          </cell>
          <cell r="K41" t="str">
            <v>4480288 ext 600</v>
          </cell>
          <cell r="L41"/>
          <cell r="M41" t="str">
            <v>marisol.vanegas@fan.org.co</v>
          </cell>
          <cell r="N41" t="str">
            <v>SRD</v>
          </cell>
          <cell r="O41" t="str">
            <v>Apoyo psicológico especializado</v>
          </cell>
          <cell r="P41"/>
          <cell r="Q41" t="str">
            <v>Con PARD</v>
          </cell>
          <cell r="R41"/>
          <cell r="S41" t="str">
            <v>0500-698-2024</v>
          </cell>
          <cell r="T41">
            <v>425</v>
          </cell>
          <cell r="U41">
            <v>45378</v>
          </cell>
          <cell r="V41">
            <v>45383</v>
          </cell>
          <cell r="W41">
            <v>45626</v>
          </cell>
          <cell r="X41">
            <v>1135100200</v>
          </cell>
          <cell r="Y41" t="str">
            <v>Margarita Maria Llano Ospina</v>
          </cell>
          <cell r="Z41" t="str">
            <v>Profesional centro zonal</v>
          </cell>
        </row>
        <row r="42">
          <cell r="B42" t="str">
            <v>05-102-41</v>
          </cell>
          <cell r="C42" t="str">
            <v>Antioquia</v>
          </cell>
          <cell r="D42" t="str">
            <v>Fundación de atención a la niñez - FAN</v>
          </cell>
          <cell r="E42" t="str">
            <v>890905179-3</v>
          </cell>
          <cell r="F42" t="str">
            <v>Marisol Vanegas</v>
          </cell>
          <cell r="G42"/>
          <cell r="H42" t="str">
            <v>Carrera 42 No. 60-48</v>
          </cell>
          <cell r="I42" t="str">
            <v>Medellín</v>
          </cell>
          <cell r="J42" t="str">
            <v>Nororiental</v>
          </cell>
          <cell r="K42" t="str">
            <v>4480288 ext 600</v>
          </cell>
          <cell r="L42"/>
          <cell r="M42" t="str">
            <v>marisol.vanegas@fan.org.co</v>
          </cell>
          <cell r="N42" t="str">
            <v>SRD</v>
          </cell>
          <cell r="O42" t="str">
            <v>Apoyo psicológico especializado</v>
          </cell>
          <cell r="P42"/>
          <cell r="Q42" t="str">
            <v>Con PARD</v>
          </cell>
          <cell r="R42"/>
          <cell r="S42" t="str">
            <v>0500-698-2024</v>
          </cell>
          <cell r="T42"/>
          <cell r="U42">
            <v>45378</v>
          </cell>
          <cell r="V42">
            <v>45383</v>
          </cell>
          <cell r="W42">
            <v>45626</v>
          </cell>
          <cell r="X42"/>
          <cell r="Y42" t="str">
            <v>Margarita Maria Llano Ospina</v>
          </cell>
          <cell r="Z42" t="str">
            <v>Profesional centro zonal</v>
          </cell>
        </row>
        <row r="43">
          <cell r="B43" t="str">
            <v>05-102-42</v>
          </cell>
          <cell r="C43" t="str">
            <v>Antioquia</v>
          </cell>
          <cell r="D43" t="str">
            <v>Fundación de atención a la niñez - FAN</v>
          </cell>
          <cell r="E43" t="str">
            <v>890905179-3</v>
          </cell>
          <cell r="F43" t="str">
            <v>Marisol Vanegas</v>
          </cell>
          <cell r="G43"/>
          <cell r="H43" t="str">
            <v>Carrera 48a No. 63-56</v>
          </cell>
          <cell r="I43" t="str">
            <v>Rionegro</v>
          </cell>
          <cell r="J43" t="str">
            <v>Nororiental</v>
          </cell>
          <cell r="K43" t="str">
            <v>4480288 ext 600</v>
          </cell>
          <cell r="L43"/>
          <cell r="M43" t="str">
            <v>marisol.vanegas@fan.org.co</v>
          </cell>
          <cell r="N43" t="str">
            <v>SRD</v>
          </cell>
          <cell r="O43" t="str">
            <v>Apoyo psicológico especializado</v>
          </cell>
          <cell r="P43"/>
          <cell r="Q43" t="str">
            <v>Con PARD</v>
          </cell>
          <cell r="R43"/>
          <cell r="S43" t="str">
            <v>0500-698-2024</v>
          </cell>
          <cell r="T43"/>
          <cell r="U43">
            <v>45378</v>
          </cell>
          <cell r="V43">
            <v>45383</v>
          </cell>
          <cell r="W43">
            <v>45626</v>
          </cell>
          <cell r="X43"/>
          <cell r="Y43" t="str">
            <v>Margarita Maria Llano Ospina</v>
          </cell>
          <cell r="Z43" t="str">
            <v>Profesional centro zonal</v>
          </cell>
        </row>
        <row r="44">
          <cell r="B44" t="str">
            <v>05-43-43</v>
          </cell>
          <cell r="C44" t="str">
            <v>Antioquia</v>
          </cell>
          <cell r="D44" t="str">
            <v>Congregación religiosos terciarios capuchinos nuestra señora de los dolores</v>
          </cell>
          <cell r="E44" t="str">
            <v>860005068-3</v>
          </cell>
          <cell r="F44" t="str">
            <v>Padre Wimer Alberto Olivares Torres</v>
          </cell>
          <cell r="G44" t="str">
            <v>Despertar-es</v>
          </cell>
          <cell r="H44" t="str">
            <v>Carrera 49 No. 53-44</v>
          </cell>
          <cell r="I44" t="str">
            <v>Bello</v>
          </cell>
          <cell r="J44" t="str">
            <v>Aburra Norte</v>
          </cell>
          <cell r="K44">
            <v>3174369981</v>
          </cell>
          <cell r="L44">
            <v>3174369981</v>
          </cell>
          <cell r="M44" t="str">
            <v>despertares@etsanjose.org</v>
          </cell>
          <cell r="N44" t="str">
            <v>SRD</v>
          </cell>
          <cell r="O44" t="str">
            <v>Intervención de apoyo psicosocial</v>
          </cell>
          <cell r="P44"/>
          <cell r="Q44" t="str">
            <v>Con PARD</v>
          </cell>
          <cell r="R44"/>
          <cell r="S44" t="str">
            <v>0500-699-2024</v>
          </cell>
          <cell r="T44">
            <v>500</v>
          </cell>
          <cell r="U44">
            <v>45383</v>
          </cell>
          <cell r="V44">
            <v>45383</v>
          </cell>
          <cell r="W44">
            <v>45626</v>
          </cell>
          <cell r="X44">
            <v>2093988000</v>
          </cell>
          <cell r="Y44" t="str">
            <v>Helen Jeleny Villada Pérez</v>
          </cell>
          <cell r="Z44" t="str">
            <v>Profesional centro zonal</v>
          </cell>
        </row>
        <row r="45">
          <cell r="B45" t="str">
            <v>05-43-44</v>
          </cell>
          <cell r="C45" t="str">
            <v>Antioquia</v>
          </cell>
          <cell r="D45" t="str">
            <v>Congregación religiosos terciarios capuchinos nuestra señora de los dolores</v>
          </cell>
          <cell r="E45" t="str">
            <v>860005068-3</v>
          </cell>
          <cell r="F45" t="str">
            <v>Padre Wimer Alberto Olivares Torres</v>
          </cell>
          <cell r="G45" t="str">
            <v>Despertar-es</v>
          </cell>
          <cell r="H45" t="str">
            <v>Calle 51 No. 46-27</v>
          </cell>
          <cell r="I45" t="str">
            <v>Copacabana</v>
          </cell>
          <cell r="J45" t="str">
            <v>Aburra Norte</v>
          </cell>
          <cell r="K45">
            <v>3174369981</v>
          </cell>
          <cell r="L45">
            <v>3104608480</v>
          </cell>
          <cell r="M45" t="str">
            <v>despertares@etsanjose.org</v>
          </cell>
          <cell r="N45" t="str">
            <v>SRD</v>
          </cell>
          <cell r="O45" t="str">
            <v>Intervención de apoyo psicosocial</v>
          </cell>
          <cell r="P45"/>
          <cell r="Q45" t="str">
            <v>Con PARD</v>
          </cell>
          <cell r="R45"/>
          <cell r="S45" t="str">
            <v>0500-699-2024</v>
          </cell>
          <cell r="T45"/>
          <cell r="U45">
            <v>45383</v>
          </cell>
          <cell r="V45">
            <v>45383</v>
          </cell>
          <cell r="W45">
            <v>45626</v>
          </cell>
          <cell r="X45"/>
          <cell r="Y45" t="str">
            <v>Helen Jeleny Villada Pérez</v>
          </cell>
          <cell r="Z45" t="str">
            <v>Profesional centro zonal</v>
          </cell>
        </row>
        <row r="46">
          <cell r="B46" t="str">
            <v>05-43-45</v>
          </cell>
          <cell r="C46" t="str">
            <v>Antioquia</v>
          </cell>
          <cell r="D46" t="str">
            <v>Congregación religiosos terciarios capuchinos nuestra señora de los dolores</v>
          </cell>
          <cell r="E46" t="str">
            <v>860005068-3</v>
          </cell>
          <cell r="F46" t="str">
            <v>Padre Wimer Alberto Olivares Torres</v>
          </cell>
          <cell r="G46" t="str">
            <v>Despertar-es</v>
          </cell>
          <cell r="H46" t="str">
            <v>Calle 5aa 11-26 Interior 201</v>
          </cell>
          <cell r="I46" t="str">
            <v>Girardota</v>
          </cell>
          <cell r="J46" t="str">
            <v>Aburra Norte</v>
          </cell>
          <cell r="K46">
            <v>3174369981</v>
          </cell>
          <cell r="L46">
            <v>3104608480</v>
          </cell>
          <cell r="M46" t="str">
            <v>despertares@etsanjose.org</v>
          </cell>
          <cell r="N46" t="str">
            <v>SRD</v>
          </cell>
          <cell r="O46" t="str">
            <v>Intervención de apoyo psicosocial</v>
          </cell>
          <cell r="P46"/>
          <cell r="Q46" t="str">
            <v>Con PARD</v>
          </cell>
          <cell r="R46"/>
          <cell r="S46" t="str">
            <v>0500-699-2024</v>
          </cell>
          <cell r="T46"/>
          <cell r="U46">
            <v>45383</v>
          </cell>
          <cell r="V46">
            <v>45383</v>
          </cell>
          <cell r="W46">
            <v>45626</v>
          </cell>
          <cell r="X46"/>
          <cell r="Y46" t="str">
            <v>Helen Jeleny Villada Pérez</v>
          </cell>
          <cell r="Z46" t="str">
            <v>Profesional centro zonal</v>
          </cell>
        </row>
        <row r="47">
          <cell r="B47" t="str">
            <v>05-43-46</v>
          </cell>
          <cell r="C47" t="str">
            <v>Antioquia</v>
          </cell>
          <cell r="D47" t="str">
            <v>Congregación religiosos terciarios capuchinos nuestra señora de los dolores</v>
          </cell>
          <cell r="E47" t="str">
            <v>860005068-3</v>
          </cell>
          <cell r="F47" t="str">
            <v>Padre Wimer Alberto Olivares Torres</v>
          </cell>
          <cell r="G47" t="str">
            <v>Sin Fronteras</v>
          </cell>
          <cell r="H47" t="str">
            <v>Diagonal 40 No. 41-78</v>
          </cell>
          <cell r="I47" t="str">
            <v>Itagui</v>
          </cell>
          <cell r="J47" t="str">
            <v>Aburra Norte</v>
          </cell>
          <cell r="K47">
            <v>6044292810</v>
          </cell>
          <cell r="L47" t="str">
            <v>3165225189 - 3186424401</v>
          </cell>
          <cell r="M47" t="str">
            <v>sinfronteras@etsanjose.org</v>
          </cell>
          <cell r="N47" t="str">
            <v>SRD</v>
          </cell>
          <cell r="O47" t="str">
            <v>Intervención de apoyo psicosocial</v>
          </cell>
          <cell r="P47"/>
          <cell r="Q47" t="str">
            <v>Con PARD</v>
          </cell>
          <cell r="R47"/>
          <cell r="S47" t="str">
            <v>0500-699-2024</v>
          </cell>
          <cell r="T47"/>
          <cell r="U47">
            <v>45383</v>
          </cell>
          <cell r="V47">
            <v>45383</v>
          </cell>
          <cell r="W47">
            <v>45626</v>
          </cell>
          <cell r="X47"/>
          <cell r="Y47" t="str">
            <v>Helen Jeleny Villada Pérez</v>
          </cell>
          <cell r="Z47" t="str">
            <v>Profesional centro zonal</v>
          </cell>
        </row>
        <row r="48">
          <cell r="B48" t="str">
            <v>05-43-47</v>
          </cell>
          <cell r="C48" t="str">
            <v>Antioquia</v>
          </cell>
          <cell r="D48" t="str">
            <v>Congregación religiosos terciarios capuchinos nuestra señora de los dolores</v>
          </cell>
          <cell r="E48" t="str">
            <v>860005068-3</v>
          </cell>
          <cell r="F48" t="str">
            <v>Padre Wimer Alberto Olivares Torres</v>
          </cell>
          <cell r="G48" t="str">
            <v>Caminos de Libertad</v>
          </cell>
          <cell r="H48" t="str">
            <v>Calle 12 No. 7-51-Sector 1 El Peñol</v>
          </cell>
          <cell r="I48" t="str">
            <v>Peñol</v>
          </cell>
          <cell r="J48" t="str">
            <v>Aburra Norte</v>
          </cell>
          <cell r="K48">
            <v>4236590</v>
          </cell>
          <cell r="L48">
            <v>3137502008</v>
          </cell>
          <cell r="M48" t="str">
            <v>caminosdelibertad@etsanjose.org</v>
          </cell>
          <cell r="N48" t="str">
            <v>SRD</v>
          </cell>
          <cell r="O48" t="str">
            <v>Intervención de apoyo psicosocial</v>
          </cell>
          <cell r="P48"/>
          <cell r="Q48" t="str">
            <v>Con PARD</v>
          </cell>
          <cell r="R48"/>
          <cell r="S48" t="str">
            <v>0500-699-2024</v>
          </cell>
          <cell r="T48"/>
          <cell r="U48">
            <v>45383</v>
          </cell>
          <cell r="V48">
            <v>45383</v>
          </cell>
          <cell r="W48">
            <v>45626</v>
          </cell>
          <cell r="X48"/>
          <cell r="Y48" t="str">
            <v>Helen Jeleny Villada Pérez</v>
          </cell>
          <cell r="Z48" t="str">
            <v>Profesional centro zonal</v>
          </cell>
        </row>
        <row r="49">
          <cell r="B49" t="str">
            <v>05-43-48</v>
          </cell>
          <cell r="C49" t="str">
            <v>Antioquia</v>
          </cell>
          <cell r="D49" t="str">
            <v>Congregación religiosos terciarios capuchinos nuestra señora de los dolores</v>
          </cell>
          <cell r="E49" t="str">
            <v>860005068-3</v>
          </cell>
          <cell r="F49" t="str">
            <v>Padre Wimer Alberto Olivares Torres</v>
          </cell>
          <cell r="G49" t="str">
            <v>Caminos de Libertad</v>
          </cell>
          <cell r="H49" t="str">
            <v>Carrera 28 No. 33-34</v>
          </cell>
          <cell r="I49" t="str">
            <v>Marinilla</v>
          </cell>
          <cell r="J49" t="str">
            <v>Aburra Norte</v>
          </cell>
          <cell r="K49">
            <v>4236590</v>
          </cell>
          <cell r="L49">
            <v>3137502008</v>
          </cell>
          <cell r="M49" t="str">
            <v>caminosdelibertad@etsanjose.org</v>
          </cell>
          <cell r="N49" t="str">
            <v>SRD</v>
          </cell>
          <cell r="O49" t="str">
            <v>Intervención de apoyo psicosocial</v>
          </cell>
          <cell r="P49"/>
          <cell r="Q49" t="str">
            <v>Con PARD</v>
          </cell>
          <cell r="R49"/>
          <cell r="S49" t="str">
            <v>0500-699-2024</v>
          </cell>
          <cell r="T49"/>
          <cell r="U49">
            <v>45383</v>
          </cell>
          <cell r="V49">
            <v>45383</v>
          </cell>
          <cell r="W49">
            <v>45626</v>
          </cell>
          <cell r="X49"/>
          <cell r="Y49" t="str">
            <v>Helen Jeleny Villada Pérez</v>
          </cell>
          <cell r="Z49" t="str">
            <v>Profesional centro zonal</v>
          </cell>
        </row>
        <row r="50">
          <cell r="B50" t="str">
            <v>05-43-49</v>
          </cell>
          <cell r="C50" t="str">
            <v>Antioquia</v>
          </cell>
          <cell r="D50" t="str">
            <v>Congregación religiosos terciarios capuchinos nuestra señora de los dolores</v>
          </cell>
          <cell r="E50" t="str">
            <v>860005068-3</v>
          </cell>
          <cell r="F50" t="str">
            <v>Padre Wimer Alberto Olivares Torres</v>
          </cell>
          <cell r="G50" t="str">
            <v>Caminos de Libertad</v>
          </cell>
          <cell r="H50" t="str">
            <v>Carrera 20 No. 15-62</v>
          </cell>
          <cell r="I50" t="str">
            <v>La Ceja</v>
          </cell>
          <cell r="J50" t="str">
            <v>Aburra Norte</v>
          </cell>
          <cell r="K50">
            <v>5535111</v>
          </cell>
          <cell r="L50">
            <v>3164368878</v>
          </cell>
          <cell r="M50" t="str">
            <v>caminosdelibertad@etsanjose.org</v>
          </cell>
          <cell r="N50" t="str">
            <v>SRD</v>
          </cell>
          <cell r="O50" t="str">
            <v>Intervención de apoyo psicosocial</v>
          </cell>
          <cell r="P50"/>
          <cell r="Q50" t="str">
            <v>Con PARD</v>
          </cell>
          <cell r="R50"/>
          <cell r="S50" t="str">
            <v>0500-699-2024</v>
          </cell>
          <cell r="T50"/>
          <cell r="U50">
            <v>45383</v>
          </cell>
          <cell r="V50">
            <v>45383</v>
          </cell>
          <cell r="W50">
            <v>45626</v>
          </cell>
          <cell r="X50"/>
          <cell r="Y50" t="str">
            <v>Helen Jeleny Villada Pérez</v>
          </cell>
          <cell r="Z50" t="str">
            <v>Profesional centro zonal</v>
          </cell>
        </row>
        <row r="51">
          <cell r="B51" t="str">
            <v>05-43-50</v>
          </cell>
          <cell r="C51" t="str">
            <v>Antioquia</v>
          </cell>
          <cell r="D51" t="str">
            <v>Congregación religiosos terciarios capuchinos nuestra señora de los dolores</v>
          </cell>
          <cell r="E51" t="str">
            <v>860005068-3</v>
          </cell>
          <cell r="F51" t="str">
            <v>Padre Wimer Alberto Olivares Torres</v>
          </cell>
          <cell r="G51" t="str">
            <v>Caminos de Libertad</v>
          </cell>
          <cell r="H51" t="str">
            <v>Calle 50 No. 52-14</v>
          </cell>
          <cell r="I51" t="str">
            <v>El Santuario</v>
          </cell>
          <cell r="J51" t="str">
            <v>Aburra Norte</v>
          </cell>
          <cell r="K51">
            <v>5673797</v>
          </cell>
          <cell r="L51">
            <v>3154087430</v>
          </cell>
          <cell r="M51" t="str">
            <v>caminosdelibertad@etsanjose.org</v>
          </cell>
          <cell r="N51" t="str">
            <v>SRD</v>
          </cell>
          <cell r="O51" t="str">
            <v>Intervención de apoyo psicosocial</v>
          </cell>
          <cell r="P51"/>
          <cell r="Q51" t="str">
            <v>Con PARD</v>
          </cell>
          <cell r="R51"/>
          <cell r="S51" t="str">
            <v>0500-699-2024</v>
          </cell>
          <cell r="T51"/>
          <cell r="U51">
            <v>45383</v>
          </cell>
          <cell r="V51">
            <v>45383</v>
          </cell>
          <cell r="W51">
            <v>45626</v>
          </cell>
          <cell r="X51"/>
          <cell r="Y51" t="str">
            <v>Helen Jeleny Villada Pérez</v>
          </cell>
          <cell r="Z51" t="str">
            <v>Profesional centro zonal</v>
          </cell>
        </row>
        <row r="52">
          <cell r="B52" t="str">
            <v>05-43-51</v>
          </cell>
          <cell r="C52" t="str">
            <v>Antioquia</v>
          </cell>
          <cell r="D52" t="str">
            <v>Congregación religiosos terciarios capuchinos nuestra señora de los dolores</v>
          </cell>
          <cell r="E52" t="str">
            <v>860005068-3</v>
          </cell>
          <cell r="F52" t="str">
            <v>Padre Wimer Alberto Olivares Torres</v>
          </cell>
          <cell r="G52" t="str">
            <v>Caminos de Libertad</v>
          </cell>
          <cell r="H52" t="str">
            <v>Carrera 50 No. 49-32</v>
          </cell>
          <cell r="I52" t="str">
            <v>Guarne</v>
          </cell>
          <cell r="J52" t="str">
            <v>Aburra Norte</v>
          </cell>
          <cell r="K52">
            <v>5511118</v>
          </cell>
          <cell r="L52">
            <v>3165291842</v>
          </cell>
          <cell r="M52" t="str">
            <v>caminosdelibertad@etsanjose.org</v>
          </cell>
          <cell r="N52" t="str">
            <v>SRD</v>
          </cell>
          <cell r="O52" t="str">
            <v>Intervención de apoyo psicosocial</v>
          </cell>
          <cell r="P52"/>
          <cell r="Q52" t="str">
            <v>Con PARD</v>
          </cell>
          <cell r="R52"/>
          <cell r="S52" t="str">
            <v>0500-699-2024</v>
          </cell>
          <cell r="T52"/>
          <cell r="U52">
            <v>45383</v>
          </cell>
          <cell r="V52">
            <v>45383</v>
          </cell>
          <cell r="W52">
            <v>45626</v>
          </cell>
          <cell r="X52"/>
          <cell r="Y52" t="str">
            <v>Helen Jeleny Villada Pérez</v>
          </cell>
          <cell r="Z52" t="str">
            <v>Profesional centro zonal</v>
          </cell>
        </row>
        <row r="53">
          <cell r="B53" t="str">
            <v>05-12-52</v>
          </cell>
          <cell r="C53" t="str">
            <v>Antioquia</v>
          </cell>
          <cell r="D53" t="str">
            <v>Asociación de pedagogos reeducadores egresados de la fundación universitaria Luis amigó - ASPERLA</v>
          </cell>
          <cell r="E53" t="str">
            <v>800198682-5</v>
          </cell>
          <cell r="F53" t="str">
            <v>Carlos Andres Garcia Palacio</v>
          </cell>
          <cell r="G53" t="str">
            <v>Despertar</v>
          </cell>
          <cell r="H53" t="str">
            <v>Carrera 6 No. 10-88</v>
          </cell>
          <cell r="I53" t="str">
            <v>Santafé De Antioquia</v>
          </cell>
          <cell r="J53" t="str">
            <v>Aburra Norte</v>
          </cell>
          <cell r="K53" t="str">
            <v>475-18-20 Opción 4 Ext. 203 ó 204</v>
          </cell>
          <cell r="L53">
            <v>3004270773</v>
          </cell>
          <cell r="M53" t="str">
            <v>coordespertar@asperla.org</v>
          </cell>
          <cell r="N53" t="str">
            <v>SRD</v>
          </cell>
          <cell r="O53" t="str">
            <v>Intervención de apoyo psicosocial</v>
          </cell>
          <cell r="P53"/>
          <cell r="Q53" t="str">
            <v>Con PARD</v>
          </cell>
          <cell r="R53"/>
          <cell r="S53" t="str">
            <v>0500-700-2024</v>
          </cell>
          <cell r="T53">
            <v>500</v>
          </cell>
          <cell r="U53">
            <v>45383</v>
          </cell>
          <cell r="V53">
            <v>45383</v>
          </cell>
          <cell r="W53">
            <v>45443</v>
          </cell>
          <cell r="X53">
            <v>523497000</v>
          </cell>
          <cell r="Y53" t="str">
            <v>Helen Jeleny Villada Pérez</v>
          </cell>
          <cell r="Z53" t="str">
            <v>Profesional centro zonal</v>
          </cell>
        </row>
        <row r="54">
          <cell r="B54" t="str">
            <v>05-12-53</v>
          </cell>
          <cell r="C54" t="str">
            <v>Antioquia</v>
          </cell>
          <cell r="D54" t="str">
            <v>Asociación de pedagogos reeducadores egresados de la fundación universitaria Luis amigó - ASPERLA</v>
          </cell>
          <cell r="E54" t="str">
            <v>800198682-5</v>
          </cell>
          <cell r="F54" t="str">
            <v>Carlos Andres Garcia Palacio</v>
          </cell>
          <cell r="G54" t="str">
            <v>Despertar- Prado Centro</v>
          </cell>
          <cell r="H54" t="str">
            <v>Carrera 50c No. 62-69</v>
          </cell>
          <cell r="I54" t="str">
            <v>Medellín</v>
          </cell>
          <cell r="J54" t="str">
            <v>Aburra Norte</v>
          </cell>
          <cell r="K54" t="str">
            <v>475-18-20 Opción 4 Ext. 203 ó 204</v>
          </cell>
          <cell r="L54">
            <v>3004270773</v>
          </cell>
          <cell r="M54" t="str">
            <v>coordespertar@asperla.org</v>
          </cell>
          <cell r="N54" t="str">
            <v>SRD</v>
          </cell>
          <cell r="O54" t="str">
            <v>Intervención de apoyo psicosocial</v>
          </cell>
          <cell r="P54"/>
          <cell r="Q54" t="str">
            <v>Con PARD</v>
          </cell>
          <cell r="R54"/>
          <cell r="S54" t="str">
            <v>0500-700-2024</v>
          </cell>
          <cell r="T54"/>
          <cell r="U54">
            <v>45383</v>
          </cell>
          <cell r="V54">
            <v>45383</v>
          </cell>
          <cell r="W54">
            <v>45443</v>
          </cell>
          <cell r="X54"/>
          <cell r="Y54" t="str">
            <v>Helen Jeleny Villada Pérez</v>
          </cell>
          <cell r="Z54" t="str">
            <v>Profesional centro zonal</v>
          </cell>
        </row>
        <row r="55">
          <cell r="B55" t="str">
            <v>05-12-54</v>
          </cell>
          <cell r="C55" t="str">
            <v>Antioquia</v>
          </cell>
          <cell r="D55" t="str">
            <v>Asociación de pedagogos reeducadores egresados de la fundación universitaria Luis amigó - ASPERLA</v>
          </cell>
          <cell r="E55" t="str">
            <v>800198682-5</v>
          </cell>
          <cell r="F55" t="str">
            <v>Carlos Andres Garcia Palacio</v>
          </cell>
          <cell r="G55" t="str">
            <v>Prado Centro- Acercamiento</v>
          </cell>
          <cell r="H55" t="str">
            <v>Calle 60 No. 49-34</v>
          </cell>
          <cell r="I55" t="str">
            <v>Medellín</v>
          </cell>
          <cell r="J55" t="str">
            <v>Aburra Norte</v>
          </cell>
          <cell r="K55" t="str">
            <v>475-18-20 Opción 4 Ext. 203 ó 204</v>
          </cell>
          <cell r="L55">
            <v>3008238013</v>
          </cell>
          <cell r="M55" t="str">
            <v>cooracercamiento@asperla.org</v>
          </cell>
          <cell r="N55" t="str">
            <v>SRD</v>
          </cell>
          <cell r="O55" t="str">
            <v>Intervención de apoyo psicosocial</v>
          </cell>
          <cell r="P55"/>
          <cell r="Q55" t="str">
            <v>Con PARD</v>
          </cell>
          <cell r="R55"/>
          <cell r="S55" t="str">
            <v>0500-700-2024</v>
          </cell>
          <cell r="T55"/>
          <cell r="U55">
            <v>45383</v>
          </cell>
          <cell r="V55">
            <v>45383</v>
          </cell>
          <cell r="W55">
            <v>45443</v>
          </cell>
          <cell r="X55"/>
          <cell r="Y55" t="str">
            <v>Helen Jeleny Villada Pérez</v>
          </cell>
          <cell r="Z55" t="str">
            <v>Profesional centro zonal</v>
          </cell>
        </row>
        <row r="56">
          <cell r="B56" t="str">
            <v>05-12-55</v>
          </cell>
          <cell r="C56" t="str">
            <v>Antioquia</v>
          </cell>
          <cell r="D56" t="str">
            <v>Asociación de pedagogos reeducadores egresados de la fundación universitaria Luis amigó - ASPERLA</v>
          </cell>
          <cell r="E56" t="str">
            <v>800198682-5</v>
          </cell>
          <cell r="F56" t="str">
            <v>Carlos Andres Garcia Palacio</v>
          </cell>
          <cell r="G56" t="str">
            <v>Despertar</v>
          </cell>
          <cell r="H56" t="str">
            <v>Carrera 31 No. 22-131</v>
          </cell>
          <cell r="I56" t="str">
            <v>Urrao</v>
          </cell>
          <cell r="J56" t="str">
            <v>Aburra Norte</v>
          </cell>
          <cell r="K56"/>
          <cell r="L56">
            <v>3137442172</v>
          </cell>
          <cell r="M56" t="str">
            <v>Coordespertarregional@asperla.org</v>
          </cell>
          <cell r="N56" t="str">
            <v>SRD</v>
          </cell>
          <cell r="O56" t="str">
            <v>Intervención de apoyo psicosocial</v>
          </cell>
          <cell r="P56"/>
          <cell r="Q56" t="str">
            <v>Con PARD</v>
          </cell>
          <cell r="R56"/>
          <cell r="S56" t="str">
            <v>0500-700-2024</v>
          </cell>
          <cell r="T56"/>
          <cell r="U56">
            <v>45383</v>
          </cell>
          <cell r="V56">
            <v>45383</v>
          </cell>
          <cell r="W56">
            <v>45443</v>
          </cell>
          <cell r="X56"/>
          <cell r="Y56" t="str">
            <v>Helen Jeleny Villada Pérez</v>
          </cell>
          <cell r="Z56" t="str">
            <v>Profesional centro zonal</v>
          </cell>
        </row>
        <row r="57">
          <cell r="B57" t="str">
            <v>05-12-56</v>
          </cell>
          <cell r="C57" t="str">
            <v>Antioquia</v>
          </cell>
          <cell r="D57" t="str">
            <v>Asociación de pedagogos reeducadores egresados de la fundación universitaria Luis amigó - ASPERLA</v>
          </cell>
          <cell r="E57" t="str">
            <v>800198682-5</v>
          </cell>
          <cell r="F57" t="str">
            <v>Carlos Andres Garcia Palacio</v>
          </cell>
          <cell r="G57" t="str">
            <v>Despertar</v>
          </cell>
          <cell r="H57" t="str">
            <v>Carrera 50 No.49-56 Parque Principal Torre El Tesoro Piso 8 Oficina 804</v>
          </cell>
          <cell r="I57" t="str">
            <v>Andes</v>
          </cell>
          <cell r="J57" t="str">
            <v>Aburra Norte</v>
          </cell>
          <cell r="K57"/>
          <cell r="L57">
            <v>3186206201</v>
          </cell>
          <cell r="M57" t="str">
            <v>Coordespertarregional@asperla.org</v>
          </cell>
          <cell r="N57" t="str">
            <v>SRD</v>
          </cell>
          <cell r="O57" t="str">
            <v>Intervención de apoyo psicosocial</v>
          </cell>
          <cell r="P57"/>
          <cell r="Q57" t="str">
            <v>Con PARD</v>
          </cell>
          <cell r="R57"/>
          <cell r="S57" t="str">
            <v>0500-700-2024</v>
          </cell>
          <cell r="T57"/>
          <cell r="U57">
            <v>45383</v>
          </cell>
          <cell r="V57">
            <v>45383</v>
          </cell>
          <cell r="W57">
            <v>45443</v>
          </cell>
          <cell r="X57"/>
          <cell r="Y57" t="str">
            <v>Helen Jeleny Villada Pérez</v>
          </cell>
          <cell r="Z57" t="str">
            <v>Profesional centro zonal</v>
          </cell>
        </row>
        <row r="58">
          <cell r="B58" t="str">
            <v>05-12-57</v>
          </cell>
          <cell r="C58" t="str">
            <v>Antioquia</v>
          </cell>
          <cell r="D58" t="str">
            <v>Asociación de pedagogos reeducadores egresados de la fundación universitaria Luis amigó - ASPERLA</v>
          </cell>
          <cell r="E58" t="str">
            <v>800198682-5</v>
          </cell>
          <cell r="F58" t="str">
            <v>Carlos Andres Garcia Palacio</v>
          </cell>
          <cell r="G58" t="str">
            <v>Despertar</v>
          </cell>
          <cell r="H58" t="str">
            <v>Carrera 18 No. 21-48</v>
          </cell>
          <cell r="I58" t="str">
            <v>Yarumal</v>
          </cell>
          <cell r="J58" t="str">
            <v>Aburra Norte</v>
          </cell>
          <cell r="K58">
            <v>3105144572</v>
          </cell>
          <cell r="L58">
            <v>3105144572</v>
          </cell>
          <cell r="M58" t="str">
            <v>Coordespertarregional@asperla.org</v>
          </cell>
          <cell r="N58" t="str">
            <v>SRD</v>
          </cell>
          <cell r="O58" t="str">
            <v>Intervención de apoyo psicosocial</v>
          </cell>
          <cell r="P58"/>
          <cell r="Q58" t="str">
            <v>Con PARD</v>
          </cell>
          <cell r="R58"/>
          <cell r="S58" t="str">
            <v>0500-700-2024</v>
          </cell>
          <cell r="T58"/>
          <cell r="U58">
            <v>45383</v>
          </cell>
          <cell r="V58">
            <v>45383</v>
          </cell>
          <cell r="W58">
            <v>45443</v>
          </cell>
          <cell r="X58"/>
          <cell r="Y58" t="str">
            <v>Helen Jeleny Villada Pérez</v>
          </cell>
          <cell r="Z58" t="str">
            <v>Profesional centro zonal</v>
          </cell>
        </row>
        <row r="59">
          <cell r="B59" t="str">
            <v>05-12-58</v>
          </cell>
          <cell r="C59" t="str">
            <v>Antioquia</v>
          </cell>
          <cell r="D59" t="str">
            <v>Asociación de pedagogos reeducadores egresados de la fundación universitaria Luis amigó - ASPERLA</v>
          </cell>
          <cell r="E59" t="str">
            <v>800198682-5</v>
          </cell>
          <cell r="F59" t="str">
            <v>Carlos Andres Garcia Palacio</v>
          </cell>
          <cell r="G59"/>
          <cell r="H59" t="str">
            <v>Carrera 50ª No. 63-41</v>
          </cell>
          <cell r="I59" t="str">
            <v>Medellín</v>
          </cell>
          <cell r="J59" t="str">
            <v>Aburra sur</v>
          </cell>
          <cell r="K59" t="str">
            <v>4484311 Ext. 3 - 3235804308</v>
          </cell>
          <cell r="L59">
            <v>3235804308</v>
          </cell>
          <cell r="M59" t="str">
            <v>direccion@asperla.org; coorapse@asperla.org; gestorinstitucional@asperla.org;</v>
          </cell>
          <cell r="N59" t="str">
            <v>SRD</v>
          </cell>
          <cell r="O59" t="str">
            <v>Apoyo psicológico especializado</v>
          </cell>
          <cell r="P59"/>
          <cell r="Q59" t="str">
            <v>Con PARD</v>
          </cell>
          <cell r="R59"/>
          <cell r="S59" t="str">
            <v>0500-706-2024</v>
          </cell>
          <cell r="T59">
            <v>622</v>
          </cell>
          <cell r="U59">
            <v>45383</v>
          </cell>
          <cell r="V59">
            <v>45383</v>
          </cell>
          <cell r="W59">
            <v>45443</v>
          </cell>
          <cell r="X59">
            <v>415313132</v>
          </cell>
          <cell r="Y59" t="str">
            <v xml:space="preserve">Alba Janneth Florez Alvarez
</v>
          </cell>
          <cell r="Z59" t="str">
            <v>Profesional centro zonal</v>
          </cell>
        </row>
        <row r="60">
          <cell r="B60" t="str">
            <v>05-12-59</v>
          </cell>
          <cell r="C60" t="str">
            <v>Antioquia</v>
          </cell>
          <cell r="D60" t="str">
            <v>Asociación de pedagogos reeducadores egresados de la fundación universitaria Luis amigó - ASPERLA</v>
          </cell>
          <cell r="E60" t="str">
            <v>800198682-5</v>
          </cell>
          <cell r="F60" t="str">
            <v>Carlos Andres Garcia Palacio</v>
          </cell>
          <cell r="G60"/>
          <cell r="H60" t="str">
            <v>Calle 6 No. 10-88</v>
          </cell>
          <cell r="I60" t="str">
            <v>Santafé De Antioquia</v>
          </cell>
          <cell r="J60" t="str">
            <v>Aburra Sur</v>
          </cell>
          <cell r="K60" t="str">
            <v>4484311 Ext. 3 - 3235804308</v>
          </cell>
          <cell r="L60">
            <v>3235804308</v>
          </cell>
          <cell r="M60" t="str">
            <v>direccion@asperla.org; coorapse@asperla.org; gestorinstitucional@asperla.org;</v>
          </cell>
          <cell r="N60" t="str">
            <v>SRD</v>
          </cell>
          <cell r="O60" t="str">
            <v>Apoyo psicológico especializado</v>
          </cell>
          <cell r="P60"/>
          <cell r="Q60" t="str">
            <v>Con PARD</v>
          </cell>
          <cell r="R60"/>
          <cell r="S60" t="str">
            <v>0500-706-2024</v>
          </cell>
          <cell r="T60"/>
          <cell r="U60">
            <v>45383</v>
          </cell>
          <cell r="V60">
            <v>45383</v>
          </cell>
          <cell r="W60">
            <v>45443</v>
          </cell>
          <cell r="X60"/>
          <cell r="Y60" t="str">
            <v xml:space="preserve">Alba Janneth Florez Alvarez
</v>
          </cell>
          <cell r="Z60" t="str">
            <v>Profesional centro zonal</v>
          </cell>
        </row>
        <row r="61">
          <cell r="B61" t="str">
            <v>05-12-60</v>
          </cell>
          <cell r="C61" t="str">
            <v>Antioquia</v>
          </cell>
          <cell r="D61" t="str">
            <v>Asociación de pedagogos reeducadores egresados de la fundación universitaria Luis amigó - ASPERLA</v>
          </cell>
          <cell r="E61" t="str">
            <v>800198682-5</v>
          </cell>
          <cell r="F61" t="str">
            <v>Carlos Andres Garcia Palacio</v>
          </cell>
          <cell r="G61"/>
          <cell r="H61" t="str">
            <v>Carrera 45 No. 8-65</v>
          </cell>
          <cell r="I61" t="str">
            <v>Puerto Berrío</v>
          </cell>
          <cell r="J61" t="str">
            <v>Aburra Sur</v>
          </cell>
          <cell r="K61" t="str">
            <v>4484311 Ext. 3 - 3235804308</v>
          </cell>
          <cell r="L61">
            <v>3235804308</v>
          </cell>
          <cell r="M61" t="str">
            <v>direccion@asperla.org; coorapse@asperla.org; gestorinstitucional@asperla.org;</v>
          </cell>
          <cell r="N61" t="str">
            <v>SRD</v>
          </cell>
          <cell r="O61" t="str">
            <v>Apoyo psicológico especializado</v>
          </cell>
          <cell r="P61"/>
          <cell r="Q61" t="str">
            <v>Con PARD</v>
          </cell>
          <cell r="R61"/>
          <cell r="S61" t="str">
            <v>0500-706-2024</v>
          </cell>
          <cell r="T61"/>
          <cell r="U61">
            <v>45383</v>
          </cell>
          <cell r="V61">
            <v>45383</v>
          </cell>
          <cell r="W61">
            <v>45443</v>
          </cell>
          <cell r="X61"/>
          <cell r="Y61" t="str">
            <v xml:space="preserve">Alba Janneth Florez Alvarez
</v>
          </cell>
          <cell r="Z61" t="str">
            <v>Profesional centro zonal</v>
          </cell>
        </row>
        <row r="62">
          <cell r="B62" t="str">
            <v>05-12-61</v>
          </cell>
          <cell r="C62" t="str">
            <v>Antioquia</v>
          </cell>
          <cell r="D62" t="str">
            <v>Asociación de pedagogos reeducadores egresados de la fundación universitaria Luis amigó - ASPERLA</v>
          </cell>
          <cell r="E62" t="str">
            <v>800198682-5</v>
          </cell>
          <cell r="F62" t="str">
            <v>Carlos Andres Garcia Palacio</v>
          </cell>
          <cell r="G62"/>
          <cell r="H62" t="str">
            <v>Carrera 49 No. 51-11 Interior 202</v>
          </cell>
          <cell r="I62" t="str">
            <v>El Santuario</v>
          </cell>
          <cell r="J62" t="str">
            <v>Aburra Sur</v>
          </cell>
          <cell r="K62" t="str">
            <v>4484311 Ext. 3 - 3235804308</v>
          </cell>
          <cell r="L62">
            <v>3235804308</v>
          </cell>
          <cell r="M62" t="str">
            <v>direccion@asperla.org; coorapse@asperla.org; gestorinstitucional@asperla.org;</v>
          </cell>
          <cell r="N62" t="str">
            <v>SRD</v>
          </cell>
          <cell r="O62" t="str">
            <v>Apoyo psicológico especializado</v>
          </cell>
          <cell r="P62"/>
          <cell r="Q62" t="str">
            <v>Con PARD</v>
          </cell>
          <cell r="R62"/>
          <cell r="S62" t="str">
            <v>0500-706-2024</v>
          </cell>
          <cell r="T62"/>
          <cell r="U62">
            <v>45383</v>
          </cell>
          <cell r="V62">
            <v>45383</v>
          </cell>
          <cell r="W62">
            <v>45443</v>
          </cell>
          <cell r="X62"/>
          <cell r="Y62" t="str">
            <v xml:space="preserve">Alba Janneth Florez Alvarez
</v>
          </cell>
          <cell r="Z62" t="str">
            <v>Profesional centro zonal</v>
          </cell>
        </row>
        <row r="63">
          <cell r="B63" t="str">
            <v>05-12-62</v>
          </cell>
          <cell r="C63" t="str">
            <v>Antioquia</v>
          </cell>
          <cell r="D63" t="str">
            <v>Asociación de pedagogos reeducadores egresados de la fundación universitaria Luis amigó - ASPERLA</v>
          </cell>
          <cell r="E63" t="str">
            <v>800198682-5</v>
          </cell>
          <cell r="F63" t="str">
            <v>Carlos Andres Garcia Palacio</v>
          </cell>
          <cell r="G63"/>
          <cell r="H63" t="str">
            <v>Carrera 29 No. 30-58</v>
          </cell>
          <cell r="I63" t="str">
            <v>Urrao</v>
          </cell>
          <cell r="J63" t="str">
            <v>Aburra Sur</v>
          </cell>
          <cell r="K63" t="str">
            <v>4484311 Ext. 3 - 3235804308</v>
          </cell>
          <cell r="L63">
            <v>3235804308</v>
          </cell>
          <cell r="M63" t="str">
            <v>direccion@asperla.org; coorapse@asperla.org; gestorinstitucional@asperla.org;</v>
          </cell>
          <cell r="N63" t="str">
            <v>SRD</v>
          </cell>
          <cell r="O63" t="str">
            <v>Apoyo psicológico especializado</v>
          </cell>
          <cell r="P63"/>
          <cell r="Q63" t="str">
            <v>Con PARD</v>
          </cell>
          <cell r="R63"/>
          <cell r="S63" t="str">
            <v>0500-706-2024</v>
          </cell>
          <cell r="T63"/>
          <cell r="U63">
            <v>45383</v>
          </cell>
          <cell r="V63">
            <v>45383</v>
          </cell>
          <cell r="W63">
            <v>45443</v>
          </cell>
          <cell r="X63"/>
          <cell r="Y63" t="str">
            <v xml:space="preserve">Alba Janneth Florez Alvarez
</v>
          </cell>
          <cell r="Z63" t="str">
            <v>Profesional centro zonal</v>
          </cell>
        </row>
        <row r="64">
          <cell r="B64" t="str">
            <v>05-12-63</v>
          </cell>
          <cell r="C64" t="str">
            <v>Antioquia</v>
          </cell>
          <cell r="D64" t="str">
            <v>Asociación de pedagogos reeducadores egresados de la fundación universitaria Luis amigó - ASPERLA</v>
          </cell>
          <cell r="E64" t="str">
            <v>800198682-5</v>
          </cell>
          <cell r="F64" t="str">
            <v>Carlos Andres Garcia Palacio</v>
          </cell>
          <cell r="G64"/>
          <cell r="H64" t="str">
            <v>Diagonal 55 No. 37-41 Oficina 528</v>
          </cell>
          <cell r="I64" t="str">
            <v>Bello</v>
          </cell>
          <cell r="J64" t="str">
            <v>Aburra Sur</v>
          </cell>
          <cell r="K64" t="str">
            <v>4484311 Ext. 3 - 3235804308</v>
          </cell>
          <cell r="L64">
            <v>3235804308</v>
          </cell>
          <cell r="M64" t="str">
            <v>direccion@asperla.org; coorapse@asperla.org; gestorinstitucional@asperla.org;</v>
          </cell>
          <cell r="N64" t="str">
            <v>SRD</v>
          </cell>
          <cell r="O64" t="str">
            <v>Apoyo psicológico especializado</v>
          </cell>
          <cell r="P64"/>
          <cell r="Q64" t="str">
            <v>Con PARD</v>
          </cell>
          <cell r="R64"/>
          <cell r="S64" t="str">
            <v>0500-706-2024</v>
          </cell>
          <cell r="T64"/>
          <cell r="U64">
            <v>45383</v>
          </cell>
          <cell r="V64">
            <v>45383</v>
          </cell>
          <cell r="W64">
            <v>45443</v>
          </cell>
          <cell r="X64"/>
          <cell r="Y64" t="str">
            <v xml:space="preserve">Alba Janneth Florez Alvarez
</v>
          </cell>
          <cell r="Z64" t="str">
            <v>Profesional centro zonal</v>
          </cell>
        </row>
        <row r="65">
          <cell r="B65" t="str">
            <v>05-12-64</v>
          </cell>
          <cell r="C65" t="str">
            <v>Antioquia</v>
          </cell>
          <cell r="D65" t="str">
            <v>Asociación de pedagogos reeducadores egresados de la fundación universitaria Luis amigó - ASPERLA</v>
          </cell>
          <cell r="E65" t="str">
            <v>800198682-5</v>
          </cell>
          <cell r="F65" t="str">
            <v>Carlos Andres Garcia Palacio</v>
          </cell>
          <cell r="G65"/>
          <cell r="H65" t="str">
            <v>Carrera 51 No. 50-31-Oficina 414</v>
          </cell>
          <cell r="I65" t="str">
            <v>Rionegro</v>
          </cell>
          <cell r="J65" t="str">
            <v>Aburra Sur</v>
          </cell>
          <cell r="K65" t="str">
            <v>4484311 Ext. 3 - 3235804308</v>
          </cell>
          <cell r="L65">
            <v>3235804308</v>
          </cell>
          <cell r="M65" t="str">
            <v>direccion@asperla.org; coorapse@asperla.org; gestorinstitucional@asperla.org;</v>
          </cell>
          <cell r="N65" t="str">
            <v>SRD</v>
          </cell>
          <cell r="O65" t="str">
            <v>Apoyo psicológico especializado</v>
          </cell>
          <cell r="P65"/>
          <cell r="Q65" t="str">
            <v>Con PARD</v>
          </cell>
          <cell r="R65"/>
          <cell r="S65" t="str">
            <v>0500-706-2024</v>
          </cell>
          <cell r="T65"/>
          <cell r="U65">
            <v>45383</v>
          </cell>
          <cell r="V65">
            <v>45383</v>
          </cell>
          <cell r="W65">
            <v>45443</v>
          </cell>
          <cell r="X65"/>
          <cell r="Y65" t="str">
            <v xml:space="preserve">Alba Janneth Florez Alvarez
</v>
          </cell>
          <cell r="Z65" t="str">
            <v>Profesional centro zonal</v>
          </cell>
        </row>
        <row r="66">
          <cell r="B66" t="str">
            <v>05-12-65</v>
          </cell>
          <cell r="C66" t="str">
            <v>Antioquia</v>
          </cell>
          <cell r="D66" t="str">
            <v>Asociación de pedagogos reeducadores egresados de la fundación universitaria Luis amigó - ASPERLA</v>
          </cell>
          <cell r="E66" t="str">
            <v>800198682-5</v>
          </cell>
          <cell r="F66" t="str">
            <v>Carlos Andres Garcia Palacio</v>
          </cell>
          <cell r="G66"/>
          <cell r="H66" t="str">
            <v>Carrera 10 No. 12-26 Local-104 Primer Piso</v>
          </cell>
          <cell r="I66" t="str">
            <v>Dabeiba</v>
          </cell>
          <cell r="J66" t="str">
            <v>Aburra Sur</v>
          </cell>
          <cell r="K66" t="str">
            <v>4484311 Ext. 3 - 3235804308</v>
          </cell>
          <cell r="L66">
            <v>3235804308</v>
          </cell>
          <cell r="M66" t="str">
            <v>direccion@asperla.org; coorapse@asperla.org; gestorinstitucional@asperla.org;</v>
          </cell>
          <cell r="N66" t="str">
            <v>SRD</v>
          </cell>
          <cell r="O66" t="str">
            <v>Apoyo psicológico especializado</v>
          </cell>
          <cell r="P66"/>
          <cell r="Q66" t="str">
            <v>Con PARD</v>
          </cell>
          <cell r="R66"/>
          <cell r="S66" t="str">
            <v>0500-706-2024</v>
          </cell>
          <cell r="T66"/>
          <cell r="U66">
            <v>45383</v>
          </cell>
          <cell r="V66">
            <v>45383</v>
          </cell>
          <cell r="W66">
            <v>45443</v>
          </cell>
          <cell r="X66"/>
          <cell r="Y66" t="str">
            <v xml:space="preserve">Alba Janneth Florez Alvarez
</v>
          </cell>
          <cell r="Z66" t="str">
            <v>Profesional centro zonal</v>
          </cell>
        </row>
        <row r="67">
          <cell r="B67" t="str">
            <v>05-12-66</v>
          </cell>
          <cell r="C67" t="str">
            <v>Antioquia</v>
          </cell>
          <cell r="D67" t="str">
            <v>Asociación de pedagogos reeducadores egresados de la fundación universitaria Luis amigó - ASPERLA</v>
          </cell>
          <cell r="E67" t="str">
            <v>800198682-5</v>
          </cell>
          <cell r="F67" t="str">
            <v>Carlos Andres Garcia Palacio</v>
          </cell>
          <cell r="G67"/>
          <cell r="H67" t="str">
            <v>Carrera 21 No. 18-31 Local 101</v>
          </cell>
          <cell r="I67" t="str">
            <v>Yarumal</v>
          </cell>
          <cell r="J67" t="str">
            <v>Aburra Sur</v>
          </cell>
          <cell r="K67" t="str">
            <v>4484311 Ext. 3 - 3235804308</v>
          </cell>
          <cell r="L67">
            <v>3235804308</v>
          </cell>
          <cell r="M67" t="str">
            <v>direccion@asperla.org; coorapse@asperla.org; gestorinstitucional@asperla.org;</v>
          </cell>
          <cell r="N67" t="str">
            <v>SRD</v>
          </cell>
          <cell r="O67" t="str">
            <v>Apoyo psicológico especializado</v>
          </cell>
          <cell r="P67"/>
          <cell r="Q67" t="str">
            <v>Con PARD</v>
          </cell>
          <cell r="R67"/>
          <cell r="S67" t="str">
            <v>0500-706-2024</v>
          </cell>
          <cell r="T67"/>
          <cell r="U67">
            <v>45383</v>
          </cell>
          <cell r="V67">
            <v>45383</v>
          </cell>
          <cell r="W67">
            <v>45443</v>
          </cell>
          <cell r="X67"/>
          <cell r="Y67" t="str">
            <v xml:space="preserve">Alba Janneth Florez Alvarez
</v>
          </cell>
          <cell r="Z67" t="str">
            <v>Profesional centro zonal</v>
          </cell>
        </row>
        <row r="68">
          <cell r="B68" t="str">
            <v>05-12-67</v>
          </cell>
          <cell r="C68" t="str">
            <v>Antioquia</v>
          </cell>
          <cell r="D68" t="str">
            <v>Asociación de pedagogos reeducadores egresados de la fundación universitaria Luis amigó - ASPERLA</v>
          </cell>
          <cell r="E68" t="str">
            <v>800198682-5</v>
          </cell>
          <cell r="F68" t="str">
            <v>Carlos Andres Garcia Palacio</v>
          </cell>
          <cell r="G68"/>
          <cell r="H68" t="str">
            <v>Carrera 50 No. 49-56 Torre El Tesoro Local 402</v>
          </cell>
          <cell r="I68" t="str">
            <v>Andes</v>
          </cell>
          <cell r="J68" t="str">
            <v>Aburra Sur</v>
          </cell>
          <cell r="K68" t="str">
            <v>4484311 Ext. 3 - 3235804308</v>
          </cell>
          <cell r="L68">
            <v>3235804308</v>
          </cell>
          <cell r="M68" t="str">
            <v>direccion@asperla.org; coorapse@asperla.org; gestorinstitucional@asperla.org;</v>
          </cell>
          <cell r="N68" t="str">
            <v>SRD</v>
          </cell>
          <cell r="O68" t="str">
            <v>Apoyo psicológico especializado</v>
          </cell>
          <cell r="P68"/>
          <cell r="Q68" t="str">
            <v>Con PARD</v>
          </cell>
          <cell r="R68"/>
          <cell r="S68" t="str">
            <v>0500-706-2024</v>
          </cell>
          <cell r="T68"/>
          <cell r="U68">
            <v>45383</v>
          </cell>
          <cell r="V68">
            <v>45383</v>
          </cell>
          <cell r="W68">
            <v>45443</v>
          </cell>
          <cell r="X68"/>
          <cell r="Y68" t="str">
            <v xml:space="preserve">Alba Janneth Florez Alvarez
</v>
          </cell>
          <cell r="Z68" t="str">
            <v>Profesional centro zonal</v>
          </cell>
        </row>
        <row r="69">
          <cell r="B69" t="str">
            <v>05-12-68</v>
          </cell>
          <cell r="C69" t="str">
            <v>Antioquia</v>
          </cell>
          <cell r="D69" t="str">
            <v>Asociación de pedagogos reeducadores egresados de la fundación universitaria Luis amigó - ASPERLA</v>
          </cell>
          <cell r="E69" t="str">
            <v>800198682-5</v>
          </cell>
          <cell r="F69" t="str">
            <v>Carlos Andres Garcia Palacio</v>
          </cell>
          <cell r="G69"/>
          <cell r="H69" t="str">
            <v>Carrera 99 No. 96-35 Oficina 201(405)</v>
          </cell>
          <cell r="I69" t="str">
            <v>Apartadó</v>
          </cell>
          <cell r="J69" t="str">
            <v>Aburra Sur</v>
          </cell>
          <cell r="K69" t="str">
            <v>4484311 Ext. 3 - 3235804308</v>
          </cell>
          <cell r="L69">
            <v>3235804308</v>
          </cell>
          <cell r="M69" t="str">
            <v>direccion@asperla.org; coorapse@asperla.org; gestorinstitucional@asperla.org;</v>
          </cell>
          <cell r="N69" t="str">
            <v>SRD</v>
          </cell>
          <cell r="O69" t="str">
            <v>Apoyo psicológico especializado</v>
          </cell>
          <cell r="P69"/>
          <cell r="Q69" t="str">
            <v>Con PARD</v>
          </cell>
          <cell r="R69"/>
          <cell r="S69" t="str">
            <v>0500-706-2024</v>
          </cell>
          <cell r="T69"/>
          <cell r="U69">
            <v>45383</v>
          </cell>
          <cell r="V69">
            <v>45383</v>
          </cell>
          <cell r="W69">
            <v>45443</v>
          </cell>
          <cell r="X69"/>
          <cell r="Y69" t="str">
            <v xml:space="preserve">Alba Janneth Florez Alvarez
</v>
          </cell>
          <cell r="Z69" t="str">
            <v>Profesional centro zonal</v>
          </cell>
        </row>
        <row r="70">
          <cell r="B70" t="str">
            <v>05-12-69</v>
          </cell>
          <cell r="C70" t="str">
            <v>Antioquia</v>
          </cell>
          <cell r="D70" t="str">
            <v>Asociación de pedagogos reeducadores egresados de la fundación universitaria Luis amigó - ASPERLA</v>
          </cell>
          <cell r="E70" t="str">
            <v>800198682-5</v>
          </cell>
          <cell r="F70" t="str">
            <v>Carlos Andres Garcia Palacio</v>
          </cell>
          <cell r="G70"/>
          <cell r="H70" t="str">
            <v>Calle 51 No. 50-66 Oficina 102</v>
          </cell>
          <cell r="I70" t="str">
            <v>Itagui</v>
          </cell>
          <cell r="J70" t="str">
            <v>Aburra Sur</v>
          </cell>
          <cell r="K70" t="str">
            <v>4484311 Ext. 3 - 3235804308</v>
          </cell>
          <cell r="L70">
            <v>3235804308</v>
          </cell>
          <cell r="M70" t="str">
            <v>direccion@asperla.org; coorapse@asperla.org; gestorinstitucional@asperla.org;</v>
          </cell>
          <cell r="N70" t="str">
            <v>SRD</v>
          </cell>
          <cell r="O70" t="str">
            <v>Apoyo psicológico especializado</v>
          </cell>
          <cell r="P70"/>
          <cell r="Q70" t="str">
            <v>Con PARD</v>
          </cell>
          <cell r="R70"/>
          <cell r="S70" t="str">
            <v>0500-706-2024</v>
          </cell>
          <cell r="T70"/>
          <cell r="U70">
            <v>45383</v>
          </cell>
          <cell r="V70">
            <v>45383</v>
          </cell>
          <cell r="W70">
            <v>45443</v>
          </cell>
          <cell r="X70"/>
          <cell r="Y70" t="str">
            <v xml:space="preserve">Alba Janneth Florez Alvarez
</v>
          </cell>
          <cell r="Z70" t="str">
            <v>Profesional centro zonal</v>
          </cell>
        </row>
        <row r="71">
          <cell r="B71" t="str">
            <v>05-12-70</v>
          </cell>
          <cell r="C71" t="str">
            <v>Antioquia</v>
          </cell>
          <cell r="D71" t="str">
            <v>Asociación de pedagogos reeducadores egresados de la fundación universitaria Luis amigó - ASPERLA</v>
          </cell>
          <cell r="E71" t="str">
            <v>800198682-5</v>
          </cell>
          <cell r="F71" t="str">
            <v>Carlos Andres Garcia Palacio</v>
          </cell>
          <cell r="G71"/>
          <cell r="H71" t="str">
            <v>Calle 20 No. 20-323</v>
          </cell>
          <cell r="I71" t="str">
            <v>Yolombó</v>
          </cell>
          <cell r="J71" t="str">
            <v>Aburra Sur</v>
          </cell>
          <cell r="K71" t="str">
            <v>4484311 Ext. 3 - 3235804308</v>
          </cell>
          <cell r="L71">
            <v>3235804308</v>
          </cell>
          <cell r="M71" t="str">
            <v>direccion@asperla.org; coorapse@asperla.org; gestorinstitucional@asperla.org;</v>
          </cell>
          <cell r="N71" t="str">
            <v>SRD</v>
          </cell>
          <cell r="O71" t="str">
            <v>Apoyo psicológico especializado</v>
          </cell>
          <cell r="P71"/>
          <cell r="Q71" t="str">
            <v>Con PARD</v>
          </cell>
          <cell r="R71"/>
          <cell r="S71" t="str">
            <v>0500-706-2024</v>
          </cell>
          <cell r="T71"/>
          <cell r="U71">
            <v>45383</v>
          </cell>
          <cell r="V71">
            <v>45383</v>
          </cell>
          <cell r="W71">
            <v>45443</v>
          </cell>
          <cell r="X71"/>
          <cell r="Y71" t="str">
            <v xml:space="preserve">Alba Janneth Florez Alvarez
</v>
          </cell>
          <cell r="Z71" t="str">
            <v>Profesional centro zonal</v>
          </cell>
        </row>
        <row r="72">
          <cell r="B72" t="str">
            <v>05-12-71</v>
          </cell>
          <cell r="C72" t="str">
            <v>Antioquia</v>
          </cell>
          <cell r="D72" t="str">
            <v>Asociación de pedagogos reeducadores egresados de la fundación universitaria Luis amigó - ASPERLA</v>
          </cell>
          <cell r="E72" t="str">
            <v>800198682-5</v>
          </cell>
          <cell r="F72" t="str">
            <v>Carlos Andres Garcia Palacio</v>
          </cell>
          <cell r="G72"/>
          <cell r="H72" t="str">
            <v>Calle 18 No. 14-29</v>
          </cell>
          <cell r="I72" t="str">
            <v>Caucasia</v>
          </cell>
          <cell r="J72" t="str">
            <v>Aburra Sur</v>
          </cell>
          <cell r="K72" t="str">
            <v>4484311 Ext. 3 - 3235804308</v>
          </cell>
          <cell r="L72">
            <v>3235804308</v>
          </cell>
          <cell r="M72" t="str">
            <v>direccion@asperla.org; coorapse@asperla.org; gestorinstitucional@asperla.org;</v>
          </cell>
          <cell r="N72" t="str">
            <v>SRD</v>
          </cell>
          <cell r="O72" t="str">
            <v>Apoyo psicológico especializado</v>
          </cell>
          <cell r="P72"/>
          <cell r="Q72" t="str">
            <v>Con PARD</v>
          </cell>
          <cell r="R72"/>
          <cell r="S72" t="str">
            <v>0500-706-2024</v>
          </cell>
          <cell r="T72"/>
          <cell r="U72">
            <v>45383</v>
          </cell>
          <cell r="V72">
            <v>45383</v>
          </cell>
          <cell r="W72">
            <v>45443</v>
          </cell>
          <cell r="X72"/>
          <cell r="Y72" t="str">
            <v xml:space="preserve">Alba Janneth Florez Alvarez
</v>
          </cell>
          <cell r="Z72" t="str">
            <v>Profesional centro zonal</v>
          </cell>
        </row>
        <row r="73">
          <cell r="B73" t="str">
            <v>05-136-72</v>
          </cell>
          <cell r="C73" t="str">
            <v>Antioquia</v>
          </cell>
          <cell r="D73" t="str">
            <v>Fundación la casita de Nicolás</v>
          </cell>
          <cell r="E73" t="str">
            <v>890983748-7</v>
          </cell>
          <cell r="F73" t="str">
            <v>Monica Robles Alvarez</v>
          </cell>
          <cell r="G73"/>
          <cell r="H73" t="str">
            <v>Carrera 50 No. 65-23</v>
          </cell>
          <cell r="I73" t="str">
            <v>Medellín</v>
          </cell>
          <cell r="J73" t="str">
            <v>Nororiental</v>
          </cell>
          <cell r="K73">
            <v>3222124</v>
          </cell>
          <cell r="L73">
            <v>3155378583</v>
          </cell>
          <cell r="M73" t="str">
            <v>administracion@lacasitadenicolas.org ; 
tesoreria@lacasitadenicolas.org</v>
          </cell>
          <cell r="N73" t="str">
            <v>SRD</v>
          </cell>
          <cell r="O73" t="str">
            <v>Internado</v>
          </cell>
          <cell r="P73"/>
          <cell r="Q73" t="str">
            <v>Con PARD</v>
          </cell>
          <cell r="R73"/>
          <cell r="S73" t="str">
            <v>0500-709-2024</v>
          </cell>
          <cell r="T73">
            <v>50</v>
          </cell>
          <cell r="U73">
            <v>45413</v>
          </cell>
          <cell r="V73">
            <v>45383</v>
          </cell>
          <cell r="W73">
            <v>45626</v>
          </cell>
          <cell r="X73">
            <v>920006400</v>
          </cell>
          <cell r="Y73" t="str">
            <v>Margarita Maria Llano Ospina</v>
          </cell>
          <cell r="Z73" t="str">
            <v>Profesional centro zonal</v>
          </cell>
        </row>
        <row r="74">
          <cell r="B74" t="str">
            <v>05-129-73</v>
          </cell>
          <cell r="C74" t="str">
            <v>Antioquia</v>
          </cell>
          <cell r="D74" t="str">
            <v>Fundación hogares Claret</v>
          </cell>
          <cell r="E74" t="str">
            <v>800098983-8</v>
          </cell>
          <cell r="F74" t="str">
            <v>Hernan Montoya Cadavid</v>
          </cell>
          <cell r="G74" t="str">
            <v>Alborada</v>
          </cell>
          <cell r="H74" t="str">
            <v>Calle 19 Sur No. 17-245</v>
          </cell>
          <cell r="I74" t="str">
            <v>Medellín</v>
          </cell>
          <cell r="J74" t="str">
            <v>La Floresta</v>
          </cell>
          <cell r="K74">
            <v>3171304</v>
          </cell>
          <cell r="L74">
            <v>3113646857</v>
          </cell>
          <cell r="M74" t="str">
            <v>alborada.antioquia@fhclaret.org</v>
          </cell>
          <cell r="N74" t="str">
            <v>SRPA</v>
          </cell>
          <cell r="O74" t="str">
            <v>Internado RAJ</v>
          </cell>
          <cell r="P74"/>
          <cell r="Q74" t="str">
            <v>RAJ</v>
          </cell>
          <cell r="R74"/>
          <cell r="S74" t="str">
            <v>0500-677-2024</v>
          </cell>
          <cell r="T74">
            <v>37</v>
          </cell>
          <cell r="U74">
            <v>45374</v>
          </cell>
          <cell r="V74">
            <v>45383</v>
          </cell>
          <cell r="W74">
            <v>45626</v>
          </cell>
          <cell r="X74">
            <v>729780896</v>
          </cell>
          <cell r="Y74" t="str">
            <v>Adriana Maria Ospina Henao</v>
          </cell>
          <cell r="Z74" t="str">
            <v>Coordinador centro zonal</v>
          </cell>
        </row>
        <row r="75">
          <cell r="B75" t="str">
            <v>05-43-74</v>
          </cell>
          <cell r="C75" t="str">
            <v>Antioquia</v>
          </cell>
          <cell r="D75" t="str">
            <v>Congregación religiosos terciarios capuchinos nuestra señora de los dolores</v>
          </cell>
          <cell r="E75" t="str">
            <v>860005068-3</v>
          </cell>
          <cell r="F75" t="str">
            <v>Padre Wimer Alberto Olivares Torres</v>
          </cell>
          <cell r="G75" t="str">
            <v>Despertares - Bello</v>
          </cell>
          <cell r="H75" t="str">
            <v>Carrera 49 No. 53-44</v>
          </cell>
          <cell r="I75" t="str">
            <v>Bello</v>
          </cell>
          <cell r="J75" t="str">
            <v>La Floresta</v>
          </cell>
          <cell r="K75" t="str">
            <v>4511915-2754359</v>
          </cell>
          <cell r="L75">
            <v>3217284505</v>
          </cell>
          <cell r="M75" t="str">
            <v>despertares@etsanjose.org; comunicaciones@etsanjose.org</v>
          </cell>
          <cell r="N75" t="str">
            <v>SRPA</v>
          </cell>
          <cell r="O75" t="str">
            <v>Libertad vigilada – asistida</v>
          </cell>
          <cell r="P75"/>
          <cell r="Q75" t="str">
            <v>SRPA</v>
          </cell>
          <cell r="R75"/>
          <cell r="S75" t="str">
            <v>0500-680-2024</v>
          </cell>
          <cell r="T75">
            <v>140</v>
          </cell>
          <cell r="U75">
            <v>45373</v>
          </cell>
          <cell r="V75">
            <v>45383</v>
          </cell>
          <cell r="W75">
            <v>45626</v>
          </cell>
          <cell r="X75">
            <v>643118560</v>
          </cell>
          <cell r="Y75" t="str">
            <v>Adriana Maria Ospina Henao</v>
          </cell>
          <cell r="Z75" t="str">
            <v>Coordinador centro zonal</v>
          </cell>
        </row>
        <row r="76">
          <cell r="B76" t="str">
            <v>05-43-75</v>
          </cell>
          <cell r="C76" t="str">
            <v>Antioquia</v>
          </cell>
          <cell r="D76" t="str">
            <v>Congregación religiosos terciarios capuchinos nuestra señora de los dolores</v>
          </cell>
          <cell r="E76" t="str">
            <v>860005068-3</v>
          </cell>
          <cell r="F76" t="str">
            <v>Padre Wimer Alberto Olivares Torres</v>
          </cell>
          <cell r="G76" t="str">
            <v>Nuevo Amanecer</v>
          </cell>
          <cell r="H76" t="str">
            <v>Vereda Los Garzones Cascajo Abajo</v>
          </cell>
          <cell r="I76" t="str">
            <v>El Carmen De Viboral</v>
          </cell>
          <cell r="J76" t="str">
            <v>La Floresta</v>
          </cell>
          <cell r="K76">
            <v>5624216</v>
          </cell>
          <cell r="L76">
            <v>3128192504</v>
          </cell>
          <cell r="M76" t="str">
            <v>nuevoamanecer@etsanjose.org; comunicaciones@etsanjose.org</v>
          </cell>
          <cell r="N76" t="str">
            <v>SRPA</v>
          </cell>
          <cell r="O76" t="str">
            <v>Libertad vigilada – asistida</v>
          </cell>
          <cell r="P76"/>
          <cell r="Q76" t="str">
            <v>SRPA</v>
          </cell>
          <cell r="R76"/>
          <cell r="S76" t="str">
            <v>0500-680-2024</v>
          </cell>
          <cell r="T76"/>
          <cell r="U76">
            <v>45373</v>
          </cell>
          <cell r="V76">
            <v>45383</v>
          </cell>
          <cell r="W76">
            <v>45626</v>
          </cell>
          <cell r="X76"/>
          <cell r="Y76" t="str">
            <v>Adriana Maria Ospina Henao</v>
          </cell>
          <cell r="Z76" t="str">
            <v>Coordinador centro zonal</v>
          </cell>
        </row>
        <row r="77">
          <cell r="B77" t="str">
            <v>05-43-76</v>
          </cell>
          <cell r="C77" t="str">
            <v>Antioquia</v>
          </cell>
          <cell r="D77" t="str">
            <v>Congregación religiosos terciarios capuchinos nuestra señora de los dolores</v>
          </cell>
          <cell r="E77" t="str">
            <v>860005068-3</v>
          </cell>
          <cell r="F77" t="str">
            <v>Padre Wimer Alberto Olivares Torres</v>
          </cell>
          <cell r="G77" t="str">
            <v>Caminos De Libertad</v>
          </cell>
          <cell r="H77" t="str">
            <v>Carrera 28 No. 33-34</v>
          </cell>
          <cell r="I77" t="str">
            <v>Marinilla</v>
          </cell>
          <cell r="J77" t="str">
            <v>La Floresta</v>
          </cell>
          <cell r="K77">
            <v>5487339</v>
          </cell>
          <cell r="L77">
            <v>3006514906</v>
          </cell>
          <cell r="M77" t="str">
            <v>caminosdelibertad@etsanjose.org; comunicaciones@etsanjose.org</v>
          </cell>
          <cell r="N77" t="str">
            <v>SRPA</v>
          </cell>
          <cell r="O77" t="str">
            <v>Libertad vigilada – asistida</v>
          </cell>
          <cell r="P77"/>
          <cell r="Q77" t="str">
            <v>SRPA</v>
          </cell>
          <cell r="R77"/>
          <cell r="S77" t="str">
            <v>0500-680-2024</v>
          </cell>
          <cell r="T77"/>
          <cell r="U77">
            <v>45373</v>
          </cell>
          <cell r="V77">
            <v>45383</v>
          </cell>
          <cell r="W77">
            <v>45626</v>
          </cell>
          <cell r="X77"/>
          <cell r="Y77" t="str">
            <v>Adriana Maria Ospina Henao</v>
          </cell>
          <cell r="Z77" t="str">
            <v>Coordinador centro zonal</v>
          </cell>
        </row>
        <row r="78">
          <cell r="B78" t="str">
            <v>05-43-77</v>
          </cell>
          <cell r="C78" t="str">
            <v>Antioquia</v>
          </cell>
          <cell r="D78" t="str">
            <v>Congregación religiosos terciarios capuchinos nuestra señora de los dolores</v>
          </cell>
          <cell r="E78" t="str">
            <v>860005068-3</v>
          </cell>
          <cell r="F78" t="str">
            <v>Padre Wimer Alberto Olivares Torres</v>
          </cell>
          <cell r="G78" t="str">
            <v>Casa Juvenil Amigo</v>
          </cell>
          <cell r="H78" t="str">
            <v>Calle 55 No. 42-17</v>
          </cell>
          <cell r="I78" t="str">
            <v>Medellín</v>
          </cell>
          <cell r="J78" t="str">
            <v>La Floresta</v>
          </cell>
          <cell r="K78" t="str">
            <v>2163310-2393215</v>
          </cell>
          <cell r="L78"/>
          <cell r="M78" t="str">
            <v>casajuvenil@etsanjose.org; comunicaciones@etsanjose.org</v>
          </cell>
          <cell r="N78" t="str">
            <v>SRPA</v>
          </cell>
          <cell r="O78" t="str">
            <v>Libertad vigilada – asistida</v>
          </cell>
          <cell r="P78"/>
          <cell r="Q78" t="str">
            <v>SRPA</v>
          </cell>
          <cell r="R78"/>
          <cell r="S78" t="str">
            <v>0500-680-2024</v>
          </cell>
          <cell r="T78"/>
          <cell r="U78">
            <v>45373</v>
          </cell>
          <cell r="V78">
            <v>45383</v>
          </cell>
          <cell r="W78">
            <v>45626</v>
          </cell>
          <cell r="X78"/>
          <cell r="Y78" t="str">
            <v>Adriana Maria Ospina Henao</v>
          </cell>
          <cell r="Z78" t="str">
            <v>Coordinador centro zonal</v>
          </cell>
        </row>
        <row r="79">
          <cell r="B79" t="str">
            <v>05-43-78</v>
          </cell>
          <cell r="C79" t="str">
            <v>Antioquia</v>
          </cell>
          <cell r="D79" t="str">
            <v>Congregación religiosos terciarios capuchinos nuestra señora de los dolores</v>
          </cell>
          <cell r="E79" t="str">
            <v>860005068-3</v>
          </cell>
          <cell r="F79" t="str">
            <v>Padre Wimer Alberto Olivares Torres</v>
          </cell>
          <cell r="G79" t="str">
            <v>Caminos De Libertad</v>
          </cell>
          <cell r="H79" t="str">
            <v>Calle 12 No. 7-51-Sector 1 El Peñol</v>
          </cell>
          <cell r="I79" t="str">
            <v>Peñol</v>
          </cell>
          <cell r="J79" t="str">
            <v>La Floresta</v>
          </cell>
          <cell r="K79"/>
          <cell r="L79">
            <v>3006514906</v>
          </cell>
          <cell r="M79" t="str">
            <v>casajuvenil@etsanjose.org; comunicaciones@etsanjose.org</v>
          </cell>
          <cell r="N79" t="str">
            <v>SRPA</v>
          </cell>
          <cell r="O79" t="str">
            <v>Libertad vigilada – asistida</v>
          </cell>
          <cell r="P79"/>
          <cell r="Q79" t="str">
            <v>SRPA</v>
          </cell>
          <cell r="R79"/>
          <cell r="S79" t="str">
            <v>0500-680-2024</v>
          </cell>
          <cell r="T79"/>
          <cell r="U79">
            <v>45373</v>
          </cell>
          <cell r="V79">
            <v>45383</v>
          </cell>
          <cell r="W79">
            <v>45626</v>
          </cell>
          <cell r="X79"/>
          <cell r="Y79" t="str">
            <v>Adriana Maria Ospina Henao</v>
          </cell>
          <cell r="Z79" t="str">
            <v>Coordinador centro zonal</v>
          </cell>
        </row>
        <row r="80">
          <cell r="B80" t="str">
            <v>05-43-79</v>
          </cell>
          <cell r="C80" t="str">
            <v>Antioquia</v>
          </cell>
          <cell r="D80" t="str">
            <v>Congregación religiosos terciarios capuchinos nuestra señora de los dolores</v>
          </cell>
          <cell r="E80" t="str">
            <v>860005068-3</v>
          </cell>
          <cell r="F80" t="str">
            <v>Padre Wimer Alberto Olivares Torres</v>
          </cell>
          <cell r="G80" t="str">
            <v>Caminos De Libertad</v>
          </cell>
          <cell r="H80" t="str">
            <v>Carrera 50 No. 49-32</v>
          </cell>
          <cell r="I80" t="str">
            <v>Guarne</v>
          </cell>
          <cell r="J80" t="str">
            <v>La Floresta</v>
          </cell>
          <cell r="K80"/>
          <cell r="L80">
            <v>3006514906</v>
          </cell>
          <cell r="M80" t="str">
            <v>caminosdelibertad@etsanjose.org; comunicaciones@etsanjose.org</v>
          </cell>
          <cell r="N80" t="str">
            <v>SRPA</v>
          </cell>
          <cell r="O80" t="str">
            <v>Libertad vigilada – asistida</v>
          </cell>
          <cell r="P80"/>
          <cell r="Q80" t="str">
            <v>SRPA</v>
          </cell>
          <cell r="R80"/>
          <cell r="S80" t="str">
            <v>0500-680-2024</v>
          </cell>
          <cell r="T80"/>
          <cell r="U80">
            <v>45373</v>
          </cell>
          <cell r="V80">
            <v>45383</v>
          </cell>
          <cell r="W80">
            <v>45626</v>
          </cell>
          <cell r="X80"/>
          <cell r="Y80" t="str">
            <v>Adriana Maria Ospina Henao</v>
          </cell>
          <cell r="Z80" t="str">
            <v>Coordinador centro zonal</v>
          </cell>
        </row>
        <row r="81">
          <cell r="B81" t="str">
            <v>05-43-80</v>
          </cell>
          <cell r="C81" t="str">
            <v>Antioquia</v>
          </cell>
          <cell r="D81" t="str">
            <v>Congregación religiosos terciarios capuchinos nuestra señora de los dolores</v>
          </cell>
          <cell r="E81" t="str">
            <v>860005068-3</v>
          </cell>
          <cell r="F81" t="str">
            <v>Padre Wimer Alberto Olivares Torres</v>
          </cell>
          <cell r="G81" t="str">
            <v>Caminos De Libertad</v>
          </cell>
          <cell r="H81" t="str">
            <v>Carrera 20 No. 15-62</v>
          </cell>
          <cell r="I81" t="str">
            <v>La Ceja</v>
          </cell>
          <cell r="J81" t="str">
            <v>La Floresta</v>
          </cell>
          <cell r="K81"/>
          <cell r="L81">
            <v>3006514906</v>
          </cell>
          <cell r="M81" t="str">
            <v>caminosdelibertad@etsanjose.org; comunicaciones@etsanjose.org</v>
          </cell>
          <cell r="N81" t="str">
            <v>SRPA</v>
          </cell>
          <cell r="O81" t="str">
            <v>Libertad vigilada – asistida</v>
          </cell>
          <cell r="P81"/>
          <cell r="Q81" t="str">
            <v>SRPA</v>
          </cell>
          <cell r="R81"/>
          <cell r="S81" t="str">
            <v>0500-680-2024</v>
          </cell>
          <cell r="T81"/>
          <cell r="U81">
            <v>45373</v>
          </cell>
          <cell r="V81">
            <v>45383</v>
          </cell>
          <cell r="W81">
            <v>45626</v>
          </cell>
          <cell r="X81"/>
          <cell r="Y81" t="str">
            <v>Adriana Maria Ospina Henao</v>
          </cell>
          <cell r="Z81" t="str">
            <v>Coordinador centro zonal</v>
          </cell>
        </row>
        <row r="82">
          <cell r="B82" t="str">
            <v>05-43-81</v>
          </cell>
          <cell r="C82" t="str">
            <v>Antioquia</v>
          </cell>
          <cell r="D82" t="str">
            <v>Congregación religiosos terciarios capuchinos nuestra señora de los dolores</v>
          </cell>
          <cell r="E82" t="str">
            <v>860005068-3</v>
          </cell>
          <cell r="F82" t="str">
            <v>Padre Wimer Alberto Olivares Torres</v>
          </cell>
          <cell r="G82" t="str">
            <v>Casa Juvenil Amigo</v>
          </cell>
          <cell r="H82" t="str">
            <v>Calle 55 No. 42-17</v>
          </cell>
          <cell r="I82" t="str">
            <v>Medellín</v>
          </cell>
          <cell r="J82" t="str">
            <v>La Floresta</v>
          </cell>
          <cell r="K82">
            <v>2163310</v>
          </cell>
          <cell r="L82">
            <v>3004797418</v>
          </cell>
          <cell r="M82" t="str">
            <v>casajuvenil@etsanjose.org; comunicaciones@etsanjose.org</v>
          </cell>
          <cell r="N82" t="str">
            <v>SRPA</v>
          </cell>
          <cell r="O82" t="str">
            <v>Prestación de servicios a la comunidad</v>
          </cell>
          <cell r="P82"/>
          <cell r="Q82" t="str">
            <v>SRPA</v>
          </cell>
          <cell r="R82"/>
          <cell r="S82" t="str">
            <v>0500-681-2024</v>
          </cell>
          <cell r="T82">
            <v>20</v>
          </cell>
          <cell r="U82">
            <v>45373</v>
          </cell>
          <cell r="V82">
            <v>45383</v>
          </cell>
          <cell r="W82">
            <v>45626</v>
          </cell>
          <cell r="X82">
            <v>62740960</v>
          </cell>
          <cell r="Y82" t="str">
            <v>Adriana Maria Ospina Henao</v>
          </cell>
          <cell r="Z82" t="str">
            <v>Coordinador centro zonal</v>
          </cell>
        </row>
        <row r="83">
          <cell r="B83" t="str">
            <v>05-233-82</v>
          </cell>
          <cell r="C83" t="str">
            <v>Antioquia</v>
          </cell>
          <cell r="D83" t="str">
            <v>Instituto psicoeducativo de Colombia - IPSICOL</v>
          </cell>
          <cell r="E83" t="str">
            <v>890983904-1</v>
          </cell>
          <cell r="F83" t="str">
            <v>Padre Oscar Manuel Betancur Arango</v>
          </cell>
          <cell r="G83" t="str">
            <v>Cetra</v>
          </cell>
          <cell r="H83" t="str">
            <v>Carrera 83 No. 47a-47</v>
          </cell>
          <cell r="I83" t="str">
            <v>Medellín</v>
          </cell>
          <cell r="J83" t="str">
            <v>La Floresta</v>
          </cell>
          <cell r="K83">
            <v>6044124171</v>
          </cell>
          <cell r="L83">
            <v>3158594372</v>
          </cell>
          <cell r="M83" t="str">
            <v>ipsicolah@yahoo.com; ipsicolcetra@yahoo.com.co</v>
          </cell>
          <cell r="N83" t="str">
            <v>SRPA</v>
          </cell>
          <cell r="O83" t="str">
            <v>Centro transitorio</v>
          </cell>
          <cell r="P83"/>
          <cell r="Q83" t="str">
            <v>SRPA</v>
          </cell>
          <cell r="R83"/>
          <cell r="S83" t="str">
            <v>0500-682-2024</v>
          </cell>
          <cell r="T83">
            <v>37</v>
          </cell>
          <cell r="U83">
            <v>45373</v>
          </cell>
          <cell r="V83">
            <v>45383</v>
          </cell>
          <cell r="W83">
            <v>45626</v>
          </cell>
          <cell r="X83">
            <v>841072752</v>
          </cell>
          <cell r="Y83" t="str">
            <v>Adriana Maria Ospina Henao</v>
          </cell>
          <cell r="Z83" t="str">
            <v>Coordinador centro zonal</v>
          </cell>
        </row>
        <row r="84">
          <cell r="B84" t="str">
            <v>05-43-83</v>
          </cell>
          <cell r="C84" t="str">
            <v>Antioquia</v>
          </cell>
          <cell r="D84" t="str">
            <v>Congregación religiosos terciarios capuchinos nuestra señora de los dolores</v>
          </cell>
          <cell r="E84" t="str">
            <v>860005068-3</v>
          </cell>
          <cell r="F84" t="str">
            <v>Padre Wimer Alberto Olivares Torres</v>
          </cell>
          <cell r="G84" t="str">
            <v>Sin Fronteras</v>
          </cell>
          <cell r="H84" t="str">
            <v>Diagonal 40 No. 41-78</v>
          </cell>
          <cell r="I84" t="str">
            <v>Itagui</v>
          </cell>
          <cell r="J84" t="str">
            <v>La Floresta</v>
          </cell>
          <cell r="K84" t="str">
            <v>3710651-3718502 ext 108</v>
          </cell>
          <cell r="L84">
            <v>3113912804</v>
          </cell>
          <cell r="M84" t="str">
            <v>sinfronteras@etsanjose.org; cominicaciones@etsanjose.org</v>
          </cell>
          <cell r="N84" t="str">
            <v>SRPA</v>
          </cell>
          <cell r="O84" t="str">
            <v>Intervención de apoyo RAJ</v>
          </cell>
          <cell r="P84"/>
          <cell r="Q84" t="str">
            <v>RAJ</v>
          </cell>
          <cell r="R84"/>
          <cell r="S84" t="str">
            <v>0500-684-2024</v>
          </cell>
          <cell r="T84">
            <v>240</v>
          </cell>
          <cell r="U84">
            <v>45373</v>
          </cell>
          <cell r="V84">
            <v>45383</v>
          </cell>
          <cell r="W84">
            <v>45626</v>
          </cell>
          <cell r="X84">
            <v>829261440</v>
          </cell>
          <cell r="Y84" t="str">
            <v>Adriana Maria Ospina Henao</v>
          </cell>
          <cell r="Z84" t="str">
            <v>Coordinador centro zonal</v>
          </cell>
        </row>
        <row r="85">
          <cell r="B85" t="str">
            <v>05-43-84</v>
          </cell>
          <cell r="C85" t="str">
            <v>Antioquia</v>
          </cell>
          <cell r="D85" t="str">
            <v>Congregación religiosos terciarios capuchinos nuestra señora de los dolores</v>
          </cell>
          <cell r="E85" t="str">
            <v>860005068-3</v>
          </cell>
          <cell r="F85" t="str">
            <v>Padre Wimer Alberto Olivares Torres</v>
          </cell>
          <cell r="G85" t="str">
            <v>Despertares</v>
          </cell>
          <cell r="H85" t="str">
            <v>Carrera 49 No. 53-44</v>
          </cell>
          <cell r="I85" t="str">
            <v>Bello</v>
          </cell>
          <cell r="J85" t="str">
            <v>La Floresta</v>
          </cell>
          <cell r="K85" t="str">
            <v>4511915-2754359</v>
          </cell>
          <cell r="L85">
            <v>3217284505</v>
          </cell>
          <cell r="M85" t="str">
            <v>despertares@etsanjose.org; comunicaciones@etsanjose.org</v>
          </cell>
          <cell r="N85" t="str">
            <v>SRPA</v>
          </cell>
          <cell r="O85" t="str">
            <v>Intervención de apoyo RAJ</v>
          </cell>
          <cell r="P85"/>
          <cell r="Q85" t="str">
            <v>RAJ</v>
          </cell>
          <cell r="R85"/>
          <cell r="S85" t="str">
            <v>0500-684-2024</v>
          </cell>
          <cell r="T85"/>
          <cell r="U85">
            <v>45373</v>
          </cell>
          <cell r="V85">
            <v>45383</v>
          </cell>
          <cell r="W85">
            <v>45626</v>
          </cell>
          <cell r="X85"/>
          <cell r="Y85" t="str">
            <v>Adriana Maria Ospina Henao</v>
          </cell>
          <cell r="Z85" t="str">
            <v>Coordinador centro zonal</v>
          </cell>
        </row>
        <row r="86">
          <cell r="B86" t="str">
            <v>05-43-85</v>
          </cell>
          <cell r="C86" t="str">
            <v>Antioquia</v>
          </cell>
          <cell r="D86" t="str">
            <v>Congregación religiosos terciarios capuchinos nuestra señora de los dolores</v>
          </cell>
          <cell r="E86" t="str">
            <v>860005068-3</v>
          </cell>
          <cell r="F86" t="str">
            <v>Padre Wimer Alberto Olivares Torres</v>
          </cell>
          <cell r="G86" t="str">
            <v>Nuevo Amanecer</v>
          </cell>
          <cell r="H86" t="str">
            <v>Vereda Los Garzones Cascajo Abajo</v>
          </cell>
          <cell r="I86" t="str">
            <v>El Carmen De Viboral</v>
          </cell>
          <cell r="J86" t="str">
            <v>La Floresta</v>
          </cell>
          <cell r="K86">
            <v>5624216</v>
          </cell>
          <cell r="L86">
            <v>3128192504</v>
          </cell>
          <cell r="M86" t="str">
            <v>nuevoamanecer@etsanjose.org; comunicaciones@etsanjose.org</v>
          </cell>
          <cell r="N86" t="str">
            <v>SRPA</v>
          </cell>
          <cell r="O86" t="str">
            <v>Intervención de apoyo RAJ</v>
          </cell>
          <cell r="P86"/>
          <cell r="Q86" t="str">
            <v>RAJ</v>
          </cell>
          <cell r="R86"/>
          <cell r="S86" t="str">
            <v>0500-684-2024</v>
          </cell>
          <cell r="T86"/>
          <cell r="U86">
            <v>45373</v>
          </cell>
          <cell r="V86">
            <v>45383</v>
          </cell>
          <cell r="W86">
            <v>45626</v>
          </cell>
          <cell r="X86"/>
          <cell r="Y86" t="str">
            <v>Adriana Maria Ospina Henao</v>
          </cell>
          <cell r="Z86" t="str">
            <v>Coordinador centro zonal</v>
          </cell>
        </row>
        <row r="87">
          <cell r="B87" t="str">
            <v>05-43-86</v>
          </cell>
          <cell r="C87" t="str">
            <v>Antioquia</v>
          </cell>
          <cell r="D87" t="str">
            <v>Congregación religiosos terciarios capuchinos nuestra señora de los dolores</v>
          </cell>
          <cell r="E87" t="str">
            <v>860005068-3</v>
          </cell>
          <cell r="F87" t="str">
            <v>Padre Wimer Alberto Olivares Torres</v>
          </cell>
          <cell r="G87" t="str">
            <v>Casa Juvenil Amigo</v>
          </cell>
          <cell r="H87" t="str">
            <v>Calle 55 No. 42-17</v>
          </cell>
          <cell r="I87" t="str">
            <v>Medellín</v>
          </cell>
          <cell r="J87" t="str">
            <v>La Floresta</v>
          </cell>
          <cell r="K87" t="str">
            <v>2163310-2393215</v>
          </cell>
          <cell r="L87"/>
          <cell r="M87" t="str">
            <v>casajuvenil@etsanjose.org; comunicaciones@etsanjose.org</v>
          </cell>
          <cell r="N87" t="str">
            <v>SRPA</v>
          </cell>
          <cell r="O87" t="str">
            <v>Intervención de apoyo RAJ</v>
          </cell>
          <cell r="P87"/>
          <cell r="Q87" t="str">
            <v>RAJ</v>
          </cell>
          <cell r="R87"/>
          <cell r="S87" t="str">
            <v>0500-684-2024</v>
          </cell>
          <cell r="T87"/>
          <cell r="U87">
            <v>45373</v>
          </cell>
          <cell r="V87">
            <v>45383</v>
          </cell>
          <cell r="W87">
            <v>45626</v>
          </cell>
          <cell r="X87"/>
          <cell r="Y87" t="str">
            <v>Adriana Maria Ospina Henao</v>
          </cell>
          <cell r="Z87" t="str">
            <v>Coordinador centro zonal</v>
          </cell>
        </row>
        <row r="88">
          <cell r="B88" t="str">
            <v>05-43-87</v>
          </cell>
          <cell r="C88" t="str">
            <v>Antioquia</v>
          </cell>
          <cell r="D88" t="str">
            <v>Congregación religiosos terciarios capuchinos nuestra señora de los dolores</v>
          </cell>
          <cell r="E88" t="str">
            <v>860005068-3</v>
          </cell>
          <cell r="F88" t="str">
            <v>Padre Wimer Alberto Olivares Torres</v>
          </cell>
          <cell r="G88" t="str">
            <v>Caminos De Libertad</v>
          </cell>
          <cell r="H88" t="str">
            <v>Carrera 28 No. 33-34</v>
          </cell>
          <cell r="I88" t="str">
            <v>Marinilla</v>
          </cell>
          <cell r="J88" t="str">
            <v>La Floresta</v>
          </cell>
          <cell r="K88">
            <v>5487339</v>
          </cell>
          <cell r="L88">
            <v>3006514906</v>
          </cell>
          <cell r="M88" t="str">
            <v>caminosdelibertad@etsanjose.org; comunicaciones@etsanjose.org</v>
          </cell>
          <cell r="N88" t="str">
            <v>SRPA</v>
          </cell>
          <cell r="O88" t="str">
            <v>Intervención de apoyo RAJ</v>
          </cell>
          <cell r="P88"/>
          <cell r="Q88" t="str">
            <v>RAJ</v>
          </cell>
          <cell r="R88"/>
          <cell r="S88" t="str">
            <v>0500-684-2024</v>
          </cell>
          <cell r="T88"/>
          <cell r="U88">
            <v>45373</v>
          </cell>
          <cell r="V88">
            <v>45383</v>
          </cell>
          <cell r="W88">
            <v>45626</v>
          </cell>
          <cell r="X88"/>
          <cell r="Y88" t="str">
            <v>Adriana Maria Ospina Henao</v>
          </cell>
          <cell r="Z88" t="str">
            <v>Coordinador centro zonal</v>
          </cell>
        </row>
        <row r="89">
          <cell r="B89" t="str">
            <v>05-43-88</v>
          </cell>
          <cell r="C89" t="str">
            <v>Antioquia</v>
          </cell>
          <cell r="D89" t="str">
            <v>Congregación religiosos terciarios capuchinos nuestra señora de los dolores</v>
          </cell>
          <cell r="E89" t="str">
            <v>860005068-3</v>
          </cell>
          <cell r="F89" t="str">
            <v>Padre Wimer Alberto Olivares Torres</v>
          </cell>
          <cell r="G89" t="str">
            <v>Caminos De Libertad</v>
          </cell>
          <cell r="H89" t="str">
            <v>Carrera 20 No. 15-62</v>
          </cell>
          <cell r="I89" t="str">
            <v>La Ceja</v>
          </cell>
          <cell r="J89" t="str">
            <v>La Floresta</v>
          </cell>
          <cell r="K89"/>
          <cell r="L89">
            <v>3006514906</v>
          </cell>
          <cell r="M89" t="str">
            <v>caminosdelibertad@etsanjose.org; comunicaciones@etsanjose.org</v>
          </cell>
          <cell r="N89" t="str">
            <v>SRPA</v>
          </cell>
          <cell r="O89" t="str">
            <v>Intervención de apoyo RAJ</v>
          </cell>
          <cell r="P89"/>
          <cell r="Q89" t="str">
            <v>RAJ</v>
          </cell>
          <cell r="R89"/>
          <cell r="S89" t="str">
            <v>0500-684-2024</v>
          </cell>
          <cell r="T89"/>
          <cell r="U89">
            <v>45373</v>
          </cell>
          <cell r="V89">
            <v>45383</v>
          </cell>
          <cell r="W89">
            <v>45626</v>
          </cell>
          <cell r="X89"/>
          <cell r="Y89" t="str">
            <v>Adriana Maria Ospina Henao</v>
          </cell>
          <cell r="Z89" t="str">
            <v>Coordinador centro zonal</v>
          </cell>
        </row>
        <row r="90">
          <cell r="B90" t="str">
            <v>05-43-89</v>
          </cell>
          <cell r="C90" t="str">
            <v>Antioquia</v>
          </cell>
          <cell r="D90" t="str">
            <v>Congregación religiosos terciarios capuchinos nuestra señora de los dolores</v>
          </cell>
          <cell r="E90" t="str">
            <v>860005068-3</v>
          </cell>
          <cell r="F90" t="str">
            <v>Padre Wimer Alberto Olivares Torres</v>
          </cell>
          <cell r="G90" t="str">
            <v>Caminos De Libertad</v>
          </cell>
          <cell r="H90" t="str">
            <v>Carrera 50 No. 49-32</v>
          </cell>
          <cell r="I90" t="str">
            <v>Guarne</v>
          </cell>
          <cell r="J90" t="str">
            <v>La Floresta</v>
          </cell>
          <cell r="K90"/>
          <cell r="L90">
            <v>3006514906</v>
          </cell>
          <cell r="M90" t="str">
            <v>caminosdelibertad@etsanjose.org; comunicaciones@etsanjose.org</v>
          </cell>
          <cell r="N90" t="str">
            <v>SRPA</v>
          </cell>
          <cell r="O90" t="str">
            <v>Intervención de apoyo RAJ</v>
          </cell>
          <cell r="P90"/>
          <cell r="Q90" t="str">
            <v>RAJ</v>
          </cell>
          <cell r="R90"/>
          <cell r="S90" t="str">
            <v>0500-684-2024</v>
          </cell>
          <cell r="T90"/>
          <cell r="U90">
            <v>45373</v>
          </cell>
          <cell r="V90">
            <v>45383</v>
          </cell>
          <cell r="W90">
            <v>45626</v>
          </cell>
          <cell r="X90"/>
          <cell r="Y90" t="str">
            <v>Adriana Maria Ospina Henao</v>
          </cell>
          <cell r="Z90" t="str">
            <v>Coordinador centro zonal</v>
          </cell>
        </row>
        <row r="91">
          <cell r="B91" t="str">
            <v>05-43-90</v>
          </cell>
          <cell r="C91" t="str">
            <v>Antioquia</v>
          </cell>
          <cell r="D91" t="str">
            <v>Congregación religiosos terciarios capuchinos nuestra señora de los dolores</v>
          </cell>
          <cell r="E91" t="str">
            <v>860005068-3</v>
          </cell>
          <cell r="F91" t="str">
            <v>Padre Wimer Alberto Olivares Torres</v>
          </cell>
          <cell r="G91" t="str">
            <v>Caminos De Libertad</v>
          </cell>
          <cell r="H91" t="str">
            <v>Calle 12 No. 7-51-Sector 1 El Peñol</v>
          </cell>
          <cell r="I91" t="str">
            <v>Peñol</v>
          </cell>
          <cell r="J91" t="str">
            <v>La Floresta</v>
          </cell>
          <cell r="K91"/>
          <cell r="L91">
            <v>3006514906</v>
          </cell>
          <cell r="M91" t="str">
            <v>caminosdelibertad@etsanjose.org; comunicaciones@etsanjose.org</v>
          </cell>
          <cell r="N91" t="str">
            <v>SRPA</v>
          </cell>
          <cell r="O91" t="str">
            <v>Intervención de apoyo RAJ</v>
          </cell>
          <cell r="P91"/>
          <cell r="Q91" t="str">
            <v>RAJ</v>
          </cell>
          <cell r="R91"/>
          <cell r="S91" t="str">
            <v>0500-684-2024</v>
          </cell>
          <cell r="T91"/>
          <cell r="U91">
            <v>45373</v>
          </cell>
          <cell r="V91">
            <v>45383</v>
          </cell>
          <cell r="W91">
            <v>45626</v>
          </cell>
          <cell r="X91"/>
          <cell r="Y91" t="str">
            <v>Adriana Maria Ospina Henao</v>
          </cell>
          <cell r="Z91" t="str">
            <v>Coordinador centro zonal</v>
          </cell>
        </row>
        <row r="92">
          <cell r="B92" t="str">
            <v>05-43-91</v>
          </cell>
          <cell r="C92" t="str">
            <v>Antioquia</v>
          </cell>
          <cell r="D92" t="str">
            <v>Congregación religiosos terciarios capuchinos nuestra señora de los dolores</v>
          </cell>
          <cell r="E92" t="str">
            <v>860005068-3</v>
          </cell>
          <cell r="F92" t="str">
            <v>Padre Wimer Alberto Olivares Torres</v>
          </cell>
          <cell r="G92" t="str">
            <v>Escuela de Trabajo San José - ORA</v>
          </cell>
          <cell r="H92" t="str">
            <v>Diagonal 44 No. 31-70</v>
          </cell>
          <cell r="I92" t="str">
            <v>Bello</v>
          </cell>
          <cell r="J92" t="str">
            <v>La Floresta</v>
          </cell>
          <cell r="K92" t="str">
            <v>4810808 ext 151-154</v>
          </cell>
          <cell r="L92">
            <v>3132414286</v>
          </cell>
          <cell r="M92" t="str">
            <v>comunicaciones@etsanjose.org</v>
          </cell>
          <cell r="N92" t="str">
            <v>SRPA</v>
          </cell>
          <cell r="O92" t="str">
            <v>Internado RAJ</v>
          </cell>
          <cell r="P92"/>
          <cell r="Q92" t="str">
            <v>RAJ</v>
          </cell>
          <cell r="R92"/>
          <cell r="S92" t="str">
            <v>0500-685-2024</v>
          </cell>
          <cell r="T92">
            <v>180</v>
          </cell>
          <cell r="U92">
            <v>45373</v>
          </cell>
          <cell r="V92">
            <v>45383</v>
          </cell>
          <cell r="W92">
            <v>45626</v>
          </cell>
          <cell r="X92">
            <v>3550285440</v>
          </cell>
          <cell r="Y92" t="str">
            <v>Adriana Maria Ospina Henao</v>
          </cell>
          <cell r="Z92" t="str">
            <v>Coordinador centro zonal</v>
          </cell>
        </row>
        <row r="93">
          <cell r="B93" t="str">
            <v>05-43-92</v>
          </cell>
          <cell r="C93" t="str">
            <v>Antioquia</v>
          </cell>
          <cell r="D93" t="str">
            <v>Congregación religiosos terciarios capuchinos nuestra señora de los dolores</v>
          </cell>
          <cell r="E93" t="str">
            <v>860005068-3</v>
          </cell>
          <cell r="F93" t="str">
            <v>Padre Wimer Alberto Olivares Torres</v>
          </cell>
          <cell r="G93" t="str">
            <v>Escuela de Trabajo San José - Nuevos Horizontes</v>
          </cell>
          <cell r="H93" t="str">
            <v>Diagonal 44 No. 31-70</v>
          </cell>
          <cell r="I93" t="str">
            <v>Bello</v>
          </cell>
          <cell r="J93" t="str">
            <v>La Floresta</v>
          </cell>
          <cell r="K93" t="str">
            <v>4810808 ext 146-206</v>
          </cell>
          <cell r="L93">
            <v>3132414286</v>
          </cell>
          <cell r="M93" t="str">
            <v>comunicaciones@etsanjose.org</v>
          </cell>
          <cell r="N93" t="str">
            <v>SRPA</v>
          </cell>
          <cell r="O93" t="str">
            <v>Internación en medio semicerrado</v>
          </cell>
          <cell r="P93"/>
          <cell r="Q93" t="str">
            <v>SRPA</v>
          </cell>
          <cell r="R93"/>
          <cell r="S93" t="str">
            <v>0500-685-2024</v>
          </cell>
          <cell r="T93">
            <v>140</v>
          </cell>
          <cell r="U93">
            <v>45373</v>
          </cell>
          <cell r="V93">
            <v>45383</v>
          </cell>
          <cell r="W93">
            <v>45626</v>
          </cell>
          <cell r="X93">
            <v>1228894240</v>
          </cell>
          <cell r="Y93" t="str">
            <v>Adriana Maria Ospina Henao</v>
          </cell>
          <cell r="Z93" t="str">
            <v>Coordinador centro zonal</v>
          </cell>
        </row>
        <row r="94">
          <cell r="B94" t="str">
            <v>05-43-93</v>
          </cell>
          <cell r="C94" t="str">
            <v>Antioquia</v>
          </cell>
          <cell r="D94" t="str">
            <v>Congregación religiosos terciarios capuchinos nuestra señora de los dolores</v>
          </cell>
          <cell r="E94" t="str">
            <v>860005068-3</v>
          </cell>
          <cell r="F94" t="str">
            <v>Padre Wimer Alberto Olivares Torres</v>
          </cell>
          <cell r="G94" t="str">
            <v>Escuela de Trabajo San José - Éxodo</v>
          </cell>
          <cell r="H94" t="str">
            <v>Diagonal 44 No. 31-70</v>
          </cell>
          <cell r="I94" t="str">
            <v>Bello</v>
          </cell>
          <cell r="J94" t="str">
            <v>La Floresta</v>
          </cell>
          <cell r="K94" t="str">
            <v>4810808 ext 146-206</v>
          </cell>
          <cell r="L94">
            <v>3132414286</v>
          </cell>
          <cell r="M94" t="str">
            <v>comunicaciones@etsanjose.org</v>
          </cell>
          <cell r="N94" t="str">
            <v>SRPA</v>
          </cell>
          <cell r="O94" t="str">
            <v>Apoyo postinstitucional – SRPA</v>
          </cell>
          <cell r="P94"/>
          <cell r="Q94" t="str">
            <v>SRPA</v>
          </cell>
          <cell r="R94"/>
          <cell r="S94" t="str">
            <v>0500-685-2024</v>
          </cell>
          <cell r="T94">
            <v>340</v>
          </cell>
          <cell r="U94">
            <v>45373</v>
          </cell>
          <cell r="V94">
            <v>45383</v>
          </cell>
          <cell r="W94">
            <v>45626</v>
          </cell>
          <cell r="X94">
            <v>1214085600</v>
          </cell>
          <cell r="Y94" t="str">
            <v>Adriana Maria Ospina Henao</v>
          </cell>
          <cell r="Z94" t="str">
            <v>Coordinador centro zonal</v>
          </cell>
        </row>
        <row r="95">
          <cell r="B95" t="str">
            <v>05-43-94</v>
          </cell>
          <cell r="C95" t="str">
            <v>Antioquia</v>
          </cell>
          <cell r="D95" t="str">
            <v>Congregación religiosos terciarios capuchinos nuestra señora de los dolores</v>
          </cell>
          <cell r="E95" t="str">
            <v>860005068-3</v>
          </cell>
          <cell r="F95" t="str">
            <v>Padre Wimer Alberto Olivares Torres</v>
          </cell>
          <cell r="G95" t="str">
            <v>Escuela de Trabajo San José - Génesis</v>
          </cell>
          <cell r="H95" t="str">
            <v>Diagonal 44 No. 31-71</v>
          </cell>
          <cell r="I95" t="str">
            <v>Bello</v>
          </cell>
          <cell r="J95" t="str">
            <v>La Floresta</v>
          </cell>
          <cell r="K95" t="str">
            <v>4810808 ext 146-206</v>
          </cell>
          <cell r="L95">
            <v>3132414286</v>
          </cell>
          <cell r="M95" t="str">
            <v>comunicaciones@etsanjose.org</v>
          </cell>
          <cell r="N95" t="str">
            <v>SRPA</v>
          </cell>
          <cell r="O95" t="str">
            <v>Centro de emergencia RAJ</v>
          </cell>
          <cell r="P95"/>
          <cell r="Q95" t="str">
            <v>RAJ</v>
          </cell>
          <cell r="R95"/>
          <cell r="S95" t="str">
            <v>0500-685-2024</v>
          </cell>
          <cell r="T95">
            <v>30</v>
          </cell>
          <cell r="U95">
            <v>45373</v>
          </cell>
          <cell r="V95">
            <v>45383</v>
          </cell>
          <cell r="W95">
            <v>45626</v>
          </cell>
          <cell r="X95">
            <v>675801360</v>
          </cell>
          <cell r="Y95" t="str">
            <v>Adriana Maria Ospina Henao</v>
          </cell>
          <cell r="Z95" t="str">
            <v>Coordinador centro zonal</v>
          </cell>
        </row>
        <row r="96">
          <cell r="B96" t="str">
            <v>05-43-95</v>
          </cell>
          <cell r="C96" t="str">
            <v>Antioquia</v>
          </cell>
          <cell r="D96" t="str">
            <v>Congregación religiosos terciarios capuchinos nuestra señora de los dolores</v>
          </cell>
          <cell r="E96" t="str">
            <v>860005068-3</v>
          </cell>
          <cell r="F96" t="str">
            <v>Fray Victor Hugo Molina Arango</v>
          </cell>
          <cell r="G96" t="str">
            <v>San Gerardo</v>
          </cell>
          <cell r="H96" t="str">
            <v>Carrera 117 No. 67-414</v>
          </cell>
          <cell r="I96" t="str">
            <v>Medellín</v>
          </cell>
          <cell r="J96" t="str">
            <v>La Floresta</v>
          </cell>
          <cell r="K96" t="str">
            <v>4485168 ext 101</v>
          </cell>
          <cell r="L96"/>
          <cell r="M96" t="str">
            <v>crtc@centrocarloslleras.org</v>
          </cell>
          <cell r="N96" t="str">
            <v>SRPA</v>
          </cell>
          <cell r="O96" t="str">
            <v>Centro de atención especializada</v>
          </cell>
          <cell r="P96"/>
          <cell r="Q96" t="str">
            <v>SRPA</v>
          </cell>
          <cell r="R96"/>
          <cell r="S96" t="str">
            <v>0500-686-2024</v>
          </cell>
          <cell r="T96">
            <v>54</v>
          </cell>
          <cell r="U96">
            <v>45373</v>
          </cell>
          <cell r="V96">
            <v>45383</v>
          </cell>
          <cell r="W96">
            <v>45626</v>
          </cell>
          <cell r="X96">
            <v>8241156452</v>
          </cell>
          <cell r="Y96" t="str">
            <v>Adriana Maria Ospina Henao</v>
          </cell>
          <cell r="Z96" t="str">
            <v>Coordinador centro zonal</v>
          </cell>
        </row>
        <row r="97">
          <cell r="B97" t="str">
            <v>05-43-96</v>
          </cell>
          <cell r="C97" t="str">
            <v>Antioquia</v>
          </cell>
          <cell r="D97" t="str">
            <v>Congregación religiosos terciarios capuchinos nuestra señora de los dolores</v>
          </cell>
          <cell r="E97" t="str">
            <v>860005068-3</v>
          </cell>
          <cell r="F97" t="str">
            <v>Fray Victor Hugo Molina Arango</v>
          </cell>
          <cell r="G97" t="str">
            <v>Santa Rita</v>
          </cell>
          <cell r="H97" t="str">
            <v>Calle 65c No. 94c-80</v>
          </cell>
          <cell r="I97" t="str">
            <v>Medellín</v>
          </cell>
          <cell r="J97" t="str">
            <v>La Floresta</v>
          </cell>
          <cell r="K97" t="str">
            <v>4485168 ext 101</v>
          </cell>
          <cell r="L97"/>
          <cell r="M97" t="str">
            <v>crtc@centrocarloslleras.org</v>
          </cell>
          <cell r="N97" t="str">
            <v>SRPA</v>
          </cell>
          <cell r="O97" t="str">
            <v>Centro de atención especializada</v>
          </cell>
          <cell r="P97"/>
          <cell r="Q97" t="str">
            <v>SRPA</v>
          </cell>
          <cell r="R97"/>
          <cell r="S97" t="str">
            <v>0500-686-2024</v>
          </cell>
          <cell r="T97">
            <v>276</v>
          </cell>
          <cell r="U97">
            <v>45373</v>
          </cell>
          <cell r="V97">
            <v>45383</v>
          </cell>
          <cell r="W97">
            <v>45626</v>
          </cell>
          <cell r="X97"/>
          <cell r="Y97" t="str">
            <v>Adriana Maria Ospina Henao</v>
          </cell>
          <cell r="Z97" t="str">
            <v>Coordinador centro zonal</v>
          </cell>
        </row>
        <row r="98">
          <cell r="B98" t="str">
            <v>05-233-97</v>
          </cell>
          <cell r="C98" t="str">
            <v>Antioquia</v>
          </cell>
          <cell r="D98" t="str">
            <v>Instituto psicoeducativo de Colombia - IPSICOL</v>
          </cell>
          <cell r="E98" t="str">
            <v>890983904-1</v>
          </cell>
          <cell r="F98" t="str">
            <v>Padre Oscar Manuel Betancur Arango</v>
          </cell>
          <cell r="G98" t="str">
            <v>Centro de Internamiento Preventivo</v>
          </cell>
          <cell r="H98" t="str">
            <v>Calle 57 No. 52-67 Barrio Prado Centro</v>
          </cell>
          <cell r="I98" t="str">
            <v>Medellín</v>
          </cell>
          <cell r="J98" t="str">
            <v>La Floresta</v>
          </cell>
          <cell r="K98" t="str">
            <v>4801700 ext 200 - 2634538 ext 203 -</v>
          </cell>
          <cell r="L98">
            <v>3155329059</v>
          </cell>
          <cell r="M98" t="str">
            <v>ipsicolah@yahoo.com;ipsicolacogida@yahoo.com.co</v>
          </cell>
          <cell r="N98" t="str">
            <v>SRPA</v>
          </cell>
          <cell r="O98" t="str">
            <v>Centro de Internamiento Preventivo</v>
          </cell>
          <cell r="P98"/>
          <cell r="Q98" t="str">
            <v>SRPA</v>
          </cell>
          <cell r="R98"/>
          <cell r="S98" t="str">
            <v>0500-693-2024</v>
          </cell>
          <cell r="T98">
            <v>50</v>
          </cell>
          <cell r="U98">
            <v>45374</v>
          </cell>
          <cell r="V98">
            <v>45383</v>
          </cell>
          <cell r="W98">
            <v>45626</v>
          </cell>
          <cell r="X98">
            <v>1217151200</v>
          </cell>
          <cell r="Y98" t="str">
            <v>Adriana Maria Ospina Henao</v>
          </cell>
          <cell r="Z98" t="str">
            <v>Coordinador centro zonal</v>
          </cell>
        </row>
        <row r="99">
          <cell r="B99" t="str">
            <v>05-43-98</v>
          </cell>
          <cell r="C99" t="str">
            <v>Antioquia</v>
          </cell>
          <cell r="D99" t="str">
            <v>Congregación religiosos terciarios capuchinos nuestra señora de los dolores</v>
          </cell>
          <cell r="E99" t="str">
            <v>860005068-3</v>
          </cell>
          <cell r="F99" t="str">
            <v>Padre Wimer Alberto Olivares Torres</v>
          </cell>
          <cell r="G99" t="str">
            <v>Escuela de Trabajo San José - Nuevos Horizontes</v>
          </cell>
          <cell r="H99" t="str">
            <v>Diagonal 44 No. 31-72</v>
          </cell>
          <cell r="I99" t="str">
            <v>Bello</v>
          </cell>
          <cell r="J99" t="str">
            <v>La Floresta</v>
          </cell>
          <cell r="K99" t="str">
            <v>4810808 ext 151-154</v>
          </cell>
          <cell r="L99">
            <v>3132414286</v>
          </cell>
          <cell r="M99" t="str">
            <v>comunicaciones@etsanjose.org</v>
          </cell>
          <cell r="N99" t="str">
            <v>SRPA</v>
          </cell>
          <cell r="O99" t="str">
            <v>Externado RAJ</v>
          </cell>
          <cell r="P99" t="str">
            <v>Jornada completa</v>
          </cell>
          <cell r="Q99" t="str">
            <v>RAJ</v>
          </cell>
          <cell r="R99"/>
          <cell r="S99" t="str">
            <v>0500-694-2024</v>
          </cell>
          <cell r="T99">
            <v>40</v>
          </cell>
          <cell r="U99">
            <v>45374</v>
          </cell>
          <cell r="V99">
            <v>45383</v>
          </cell>
          <cell r="W99">
            <v>45626</v>
          </cell>
          <cell r="X99">
            <v>1098047200</v>
          </cell>
          <cell r="Y99" t="str">
            <v>Adriana Maria Ospina Henao</v>
          </cell>
          <cell r="Z99" t="str">
            <v>Coordinador centro zonal</v>
          </cell>
        </row>
        <row r="100">
          <cell r="B100" t="str">
            <v>05-43-99</v>
          </cell>
          <cell r="C100" t="str">
            <v>Antioquia</v>
          </cell>
          <cell r="D100" t="str">
            <v>Congregación religiosos terciarios capuchinos nuestra señora de los dolores</v>
          </cell>
          <cell r="E100" t="str">
            <v>860005068-3</v>
          </cell>
          <cell r="F100" t="str">
            <v>Padre Wimer Alberto Olivares Torres</v>
          </cell>
          <cell r="G100" t="str">
            <v>Escuela de Trabajo San José - Nuevo Amanecer</v>
          </cell>
          <cell r="H100" t="str">
            <v>Vereda Los Garzones Cascajo Abajo</v>
          </cell>
          <cell r="I100" t="str">
            <v>El Carmen De Viboral</v>
          </cell>
          <cell r="J100" t="str">
            <v>La Floresta</v>
          </cell>
          <cell r="K100">
            <v>5624216</v>
          </cell>
          <cell r="L100">
            <v>3128192504</v>
          </cell>
          <cell r="M100" t="str">
            <v>comunicaciones@etsanjose.org</v>
          </cell>
          <cell r="N100" t="str">
            <v>SRPA</v>
          </cell>
          <cell r="O100" t="str">
            <v>Externado RAJ</v>
          </cell>
          <cell r="P100" t="str">
            <v>Jornada completa</v>
          </cell>
          <cell r="Q100" t="str">
            <v>RAJ</v>
          </cell>
          <cell r="R100"/>
          <cell r="S100" t="str">
            <v>0500-694-2024</v>
          </cell>
          <cell r="T100">
            <v>60</v>
          </cell>
          <cell r="U100">
            <v>45374</v>
          </cell>
          <cell r="V100">
            <v>45383</v>
          </cell>
          <cell r="W100">
            <v>45626</v>
          </cell>
          <cell r="X100"/>
          <cell r="Y100" t="str">
            <v>Adriana Maria Ospina Henao</v>
          </cell>
          <cell r="Z100" t="str">
            <v>Coordinador centro zonal</v>
          </cell>
        </row>
        <row r="101">
          <cell r="B101" t="str">
            <v>05-12-100</v>
          </cell>
          <cell r="C101" t="str">
            <v>Antioquia</v>
          </cell>
          <cell r="D101" t="str">
            <v>Asociación de pedagogos reeducadores egresados de la fundación universitaria Luis amigó - ASPERLA</v>
          </cell>
          <cell r="E101" t="str">
            <v>800198682-5</v>
          </cell>
          <cell r="F101" t="str">
            <v>Carlos Andres Garcia Palacio</v>
          </cell>
          <cell r="G101" t="str">
            <v>La Candelaria</v>
          </cell>
          <cell r="H101" t="str">
            <v>Carrera 42 No. 49-45-Edificio Córdoba Oficina 201-202-302</v>
          </cell>
          <cell r="I101" t="str">
            <v>Medellín</v>
          </cell>
          <cell r="J101" t="str">
            <v>La Floresta</v>
          </cell>
          <cell r="K101" t="str">
            <v>2391361-2399374</v>
          </cell>
          <cell r="L101">
            <v>3168337640</v>
          </cell>
          <cell r="M101" t="str">
            <v>coorcrecer@asperla.org</v>
          </cell>
          <cell r="N101" t="str">
            <v>SRPA</v>
          </cell>
          <cell r="O101" t="str">
            <v>Intervención de apoyo RAJ</v>
          </cell>
          <cell r="P101"/>
          <cell r="Q101" t="str">
            <v>RAJ</v>
          </cell>
          <cell r="R101"/>
          <cell r="S101" t="str">
            <v>0500-702-2024</v>
          </cell>
          <cell r="T101">
            <v>80</v>
          </cell>
          <cell r="U101">
            <v>45377</v>
          </cell>
          <cell r="V101">
            <v>45383</v>
          </cell>
          <cell r="W101">
            <v>45443</v>
          </cell>
          <cell r="X101">
            <v>96105120</v>
          </cell>
          <cell r="Y101" t="str">
            <v>Adriana Maria Ospina Henao</v>
          </cell>
          <cell r="Z101" t="str">
            <v>Coordinador centro zonal</v>
          </cell>
        </row>
        <row r="102">
          <cell r="B102" t="str">
            <v>05-12-101</v>
          </cell>
          <cell r="C102" t="str">
            <v>Antioquia</v>
          </cell>
          <cell r="D102" t="str">
            <v>Asociación de pedagogos reeducadores egresados de la fundación universitaria Luis amigó - ASPERLA</v>
          </cell>
          <cell r="E102" t="str">
            <v>800198682-5</v>
          </cell>
          <cell r="F102" t="str">
            <v>Carlos Andres Garcia Palacio</v>
          </cell>
          <cell r="G102" t="str">
            <v>La Candelaria</v>
          </cell>
          <cell r="H102" t="str">
            <v>Carrera 42 No. 49-45-Edificio Córdoba Oficina 201-202-302</v>
          </cell>
          <cell r="I102" t="str">
            <v>Medellín</v>
          </cell>
          <cell r="J102" t="str">
            <v>La Floresta</v>
          </cell>
          <cell r="K102" t="str">
            <v>4751820 ext 5</v>
          </cell>
          <cell r="L102">
            <v>3168337640</v>
          </cell>
          <cell r="M102" t="str">
            <v>coorcrecer@asperla.org</v>
          </cell>
          <cell r="N102" t="str">
            <v>SRPA</v>
          </cell>
          <cell r="O102" t="str">
            <v>Libertad vigilada – asistida</v>
          </cell>
          <cell r="P102"/>
          <cell r="Q102" t="str">
            <v>SRPA</v>
          </cell>
          <cell r="R102"/>
          <cell r="S102" t="str">
            <v>0500-703-2024</v>
          </cell>
          <cell r="T102">
            <v>50</v>
          </cell>
          <cell r="U102">
            <v>45378</v>
          </cell>
          <cell r="V102">
            <v>45383</v>
          </cell>
          <cell r="W102">
            <v>45443</v>
          </cell>
          <cell r="X102">
            <v>57421300</v>
          </cell>
          <cell r="Y102" t="str">
            <v>Adriana Maria Ospina Henao</v>
          </cell>
          <cell r="Z102" t="str">
            <v>Coordinador centro zonal</v>
          </cell>
        </row>
        <row r="103">
          <cell r="B103" t="str">
            <v>05-12-102</v>
          </cell>
          <cell r="C103" t="str">
            <v>Antioquia</v>
          </cell>
          <cell r="D103" t="str">
            <v>Asociación de pedagogos reeducadores egresados de la fundación universitaria Luis amigó - ASPERLA</v>
          </cell>
          <cell r="E103" t="str">
            <v>800198682-5</v>
          </cell>
          <cell r="F103" t="str">
            <v>Carlos Andres Garcia Palacio</v>
          </cell>
          <cell r="G103" t="str">
            <v>Santa Fé de Antioquia</v>
          </cell>
          <cell r="H103" t="str">
            <v>Calle 10 No. 4-44 Barrio Jesús</v>
          </cell>
          <cell r="I103" t="str">
            <v>Santafé De Antioquia</v>
          </cell>
          <cell r="J103" t="str">
            <v>La Floresta</v>
          </cell>
          <cell r="K103">
            <v>8533015</v>
          </cell>
          <cell r="L103">
            <v>3173318616</v>
          </cell>
          <cell r="M103" t="str">
            <v>coorcrecer@asperla.org</v>
          </cell>
          <cell r="N103" t="str">
            <v>SRPA</v>
          </cell>
          <cell r="O103" t="str">
            <v>Libertad vigilada – asistida</v>
          </cell>
          <cell r="P103"/>
          <cell r="Q103" t="str">
            <v>SRPA</v>
          </cell>
          <cell r="R103"/>
          <cell r="S103" t="str">
            <v>0500-703-2024</v>
          </cell>
          <cell r="T103"/>
          <cell r="U103">
            <v>45378</v>
          </cell>
          <cell r="V103">
            <v>45383</v>
          </cell>
          <cell r="W103">
            <v>45443</v>
          </cell>
          <cell r="X103"/>
          <cell r="Y103" t="str">
            <v>Adriana Maria Ospina Henao</v>
          </cell>
          <cell r="Z103" t="str">
            <v>Coordinador centro zonal</v>
          </cell>
        </row>
        <row r="104">
          <cell r="B104" t="str">
            <v>05-43-103</v>
          </cell>
          <cell r="C104" t="str">
            <v>Antioquia</v>
          </cell>
          <cell r="D104" t="str">
            <v>Congregación religiosos terciarios capuchinos nuestra señora de los dolores</v>
          </cell>
          <cell r="E104" t="str">
            <v>860005068-3</v>
          </cell>
          <cell r="F104" t="str">
            <v>Fray Victor Hugo Molina Arango</v>
          </cell>
          <cell r="G104" t="str">
            <v>Auxano</v>
          </cell>
          <cell r="H104" t="str">
            <v>Calle 49f No.81b-05-Calazan</v>
          </cell>
          <cell r="I104" t="str">
            <v>Medellín</v>
          </cell>
          <cell r="J104" t="str">
            <v>Floresta</v>
          </cell>
          <cell r="K104" t="str">
            <v>3710651-3718502</v>
          </cell>
          <cell r="L104">
            <v>3103658750</v>
          </cell>
          <cell r="M104" t="str">
            <v>juang@centrocarloslleras.org</v>
          </cell>
          <cell r="N104" t="str">
            <v>SRPA</v>
          </cell>
          <cell r="O104" t="str">
            <v>Apoyo postinstitucional – SRPA</v>
          </cell>
          <cell r="P104"/>
          <cell r="Q104" t="str">
            <v>SRPA</v>
          </cell>
          <cell r="R104"/>
          <cell r="S104" t="str">
            <v>0500-683-2024</v>
          </cell>
          <cell r="T104">
            <v>180</v>
          </cell>
          <cell r="U104">
            <v>45373</v>
          </cell>
          <cell r="V104">
            <v>45383</v>
          </cell>
          <cell r="W104">
            <v>45626</v>
          </cell>
          <cell r="X104">
            <v>642751200</v>
          </cell>
          <cell r="Y104" t="str">
            <v>Adriana Maria Ospina Henao</v>
          </cell>
          <cell r="Z104" t="str">
            <v>Coordinador centro zonal</v>
          </cell>
        </row>
        <row r="105">
          <cell r="B105" t="str">
            <v>81-135-104</v>
          </cell>
          <cell r="C105" t="str">
            <v>Arauca</v>
          </cell>
          <cell r="D105" t="str">
            <v>Fundación Karit Ibita - FUNKARIB</v>
          </cell>
          <cell r="E105" t="str">
            <v>900546240-1</v>
          </cell>
          <cell r="F105" t="str">
            <v>Andres Francisco Prada Camargo</v>
          </cell>
          <cell r="G105"/>
          <cell r="H105" t="str">
            <v>Carrera 10 No. 8-04 Barrio Balcon Del Llano</v>
          </cell>
          <cell r="I105" t="str">
            <v>Tame</v>
          </cell>
          <cell r="J105" t="str">
            <v>Tame</v>
          </cell>
          <cell r="K105"/>
          <cell r="L105">
            <v>3124845533</v>
          </cell>
          <cell r="M105" t="str">
            <v>funkaribprotecciontame@gmail.com.</v>
          </cell>
          <cell r="N105" t="str">
            <v>SRD</v>
          </cell>
          <cell r="O105" t="str">
            <v>Intervención de apoyo psicosocial</v>
          </cell>
          <cell r="P105"/>
          <cell r="Q105" t="str">
            <v>Con PARD</v>
          </cell>
          <cell r="R105"/>
          <cell r="S105" t="str">
            <v>8100-91-2024</v>
          </cell>
          <cell r="T105">
            <v>50</v>
          </cell>
          <cell r="U105">
            <v>45383</v>
          </cell>
          <cell r="V105">
            <v>45383</v>
          </cell>
          <cell r="W105">
            <v>45626</v>
          </cell>
          <cell r="X105">
            <v>209398800</v>
          </cell>
          <cell r="Y105" t="str">
            <v>Siryt Luz Mercado Davila</v>
          </cell>
          <cell r="Z105" t="str">
            <v>Profesional coordinación técnica Protección</v>
          </cell>
        </row>
        <row r="106">
          <cell r="B106" t="str">
            <v>81-135-105</v>
          </cell>
          <cell r="C106" t="str">
            <v>Arauca</v>
          </cell>
          <cell r="D106" t="str">
            <v>Fundación Karit Ibita - FUNKARIB</v>
          </cell>
          <cell r="E106" t="str">
            <v>900546240-1</v>
          </cell>
          <cell r="F106" t="str">
            <v>Andres Francisco Prada Camargo</v>
          </cell>
          <cell r="G106"/>
          <cell r="H106" t="str">
            <v>Carrera 10 No. 8-04 Barrio Balcon Del Llano</v>
          </cell>
          <cell r="I106" t="str">
            <v>Tame</v>
          </cell>
          <cell r="J106" t="str">
            <v>Tame</v>
          </cell>
          <cell r="K106"/>
          <cell r="L106">
            <v>3124845533</v>
          </cell>
          <cell r="M106" t="str">
            <v>funkaribprotecciontame@gmail.com.</v>
          </cell>
          <cell r="N106" t="str">
            <v>SRD</v>
          </cell>
          <cell r="O106" t="str">
            <v>Casa hogar</v>
          </cell>
          <cell r="P106"/>
          <cell r="Q106" t="str">
            <v>Con PARD</v>
          </cell>
          <cell r="R106"/>
          <cell r="S106" t="str">
            <v>8100-91-2024</v>
          </cell>
          <cell r="T106">
            <v>12</v>
          </cell>
          <cell r="U106">
            <v>45383</v>
          </cell>
          <cell r="V106">
            <v>45383</v>
          </cell>
          <cell r="W106">
            <v>45626</v>
          </cell>
          <cell r="X106">
            <v>209063776</v>
          </cell>
          <cell r="Y106" t="str">
            <v>Siryt Luz Mercado Davila</v>
          </cell>
          <cell r="Z106" t="str">
            <v>Profesional coordinación técnica Protección</v>
          </cell>
        </row>
        <row r="107">
          <cell r="B107" t="str">
            <v>81-135-106</v>
          </cell>
          <cell r="C107" t="str">
            <v>Arauca</v>
          </cell>
          <cell r="D107" t="str">
            <v>Fundación Karit Ibita - FUNKARIB</v>
          </cell>
          <cell r="E107" t="str">
            <v>900546240-1</v>
          </cell>
          <cell r="F107" t="str">
            <v>Andres Francisco Prada Camargo</v>
          </cell>
          <cell r="G107"/>
          <cell r="H107" t="str">
            <v>Calle 13 No. 41-166 Barrio La Chorreras</v>
          </cell>
          <cell r="I107" t="str">
            <v>Arauca</v>
          </cell>
          <cell r="J107" t="str">
            <v>Arauca</v>
          </cell>
          <cell r="K107"/>
          <cell r="L107">
            <v>3124845533</v>
          </cell>
          <cell r="M107" t="str">
            <v>funkaribarauca@gmail.com</v>
          </cell>
          <cell r="N107" t="str">
            <v>SRD</v>
          </cell>
          <cell r="O107" t="str">
            <v>Intervención de apoyo psicosocial</v>
          </cell>
          <cell r="P107"/>
          <cell r="Q107" t="str">
            <v>Con PARD</v>
          </cell>
          <cell r="R107"/>
          <cell r="S107" t="str">
            <v>8100-92-2024</v>
          </cell>
          <cell r="T107">
            <v>75</v>
          </cell>
          <cell r="U107">
            <v>45383</v>
          </cell>
          <cell r="V107">
            <v>45383</v>
          </cell>
          <cell r="W107">
            <v>45626</v>
          </cell>
          <cell r="X107">
            <v>314098200</v>
          </cell>
          <cell r="Y107" t="str">
            <v>Siryt Luz Mercado Davila</v>
          </cell>
          <cell r="Z107" t="str">
            <v>Profesional coordinación técnica Protección</v>
          </cell>
        </row>
        <row r="108">
          <cell r="B108" t="str">
            <v>81-135-107</v>
          </cell>
          <cell r="C108" t="str">
            <v>Arauca</v>
          </cell>
          <cell r="D108" t="str">
            <v>Fundación Karit Ibita - FUNKARIB</v>
          </cell>
          <cell r="E108" t="str">
            <v>900546240-1</v>
          </cell>
          <cell r="F108" t="str">
            <v>Andres Francisco Prada Camargo</v>
          </cell>
          <cell r="G108"/>
          <cell r="H108" t="str">
            <v>Calle 13 No. 41-166 Barrio La Chorreras</v>
          </cell>
          <cell r="I108" t="str">
            <v>Arauca</v>
          </cell>
          <cell r="J108" t="str">
            <v>Arauca</v>
          </cell>
          <cell r="K108"/>
          <cell r="L108">
            <v>3124845533</v>
          </cell>
          <cell r="M108" t="str">
            <v>funkaribarauca@gmail.com</v>
          </cell>
          <cell r="N108" t="str">
            <v>SRD</v>
          </cell>
          <cell r="O108" t="str">
            <v>Casa hogar</v>
          </cell>
          <cell r="P108"/>
          <cell r="Q108" t="str">
            <v>Con PARD</v>
          </cell>
          <cell r="R108"/>
          <cell r="S108" t="str">
            <v>8100-92-2024</v>
          </cell>
          <cell r="T108">
            <v>12</v>
          </cell>
          <cell r="U108">
            <v>45383</v>
          </cell>
          <cell r="V108">
            <v>45383</v>
          </cell>
          <cell r="W108">
            <v>45626</v>
          </cell>
          <cell r="X108">
            <v>209973776</v>
          </cell>
          <cell r="Y108" t="str">
            <v>Siryt Luz Mercado Davila</v>
          </cell>
          <cell r="Z108" t="str">
            <v>Profesional coordinación técnica Protección</v>
          </cell>
        </row>
        <row r="109">
          <cell r="B109" t="str">
            <v>08-129-108</v>
          </cell>
          <cell r="C109" t="str">
            <v>Atlántico</v>
          </cell>
          <cell r="D109" t="str">
            <v>Fundación hogares Claret</v>
          </cell>
          <cell r="E109" t="str">
            <v>800098983-8</v>
          </cell>
          <cell r="F109" t="str">
            <v>German Luna Rueda</v>
          </cell>
          <cell r="G109" t="str">
            <v>Internado Monseñor Víctor Tamayo</v>
          </cell>
          <cell r="H109" t="str">
            <v>Carrera 11 No. 128-200</v>
          </cell>
          <cell r="I109" t="str">
            <v>Barranquilla</v>
          </cell>
          <cell r="J109" t="str">
            <v>Norte Centro Histórico</v>
          </cell>
          <cell r="K109">
            <v>3035757</v>
          </cell>
          <cell r="L109">
            <v>3136593718</v>
          </cell>
          <cell r="M109" t="str">
            <v>victortamayo.atlantico@fhclaret.org</v>
          </cell>
          <cell r="N109" t="str">
            <v>SRD</v>
          </cell>
          <cell r="O109" t="str">
            <v>Internado</v>
          </cell>
          <cell r="P109"/>
          <cell r="Q109" t="str">
            <v>Con PARD</v>
          </cell>
          <cell r="R109"/>
          <cell r="S109" t="str">
            <v>0800-241-2024</v>
          </cell>
          <cell r="T109">
            <v>96</v>
          </cell>
          <cell r="U109">
            <v>45383</v>
          </cell>
          <cell r="V109">
            <v>45383</v>
          </cell>
          <cell r="W109">
            <v>45626</v>
          </cell>
          <cell r="X109">
            <v>1643344640</v>
          </cell>
          <cell r="Y109" t="str">
            <v>Martha Cecilia Mercado Fontalvo</v>
          </cell>
          <cell r="Z109" t="str">
            <v>Coordinador centro zonal</v>
          </cell>
        </row>
        <row r="110">
          <cell r="B110" t="str">
            <v>08-85-109</v>
          </cell>
          <cell r="C110" t="str">
            <v>Atlántico</v>
          </cell>
          <cell r="D110" t="str">
            <v>Fundación centro de desarrollo social - Cedesocial</v>
          </cell>
          <cell r="E110" t="str">
            <v>802007962-1</v>
          </cell>
          <cell r="F110" t="str">
            <v>Nazly Mulford Romano</v>
          </cell>
          <cell r="G110"/>
          <cell r="H110" t="str">
            <v>Carrera 62 No. 64-46</v>
          </cell>
          <cell r="I110" t="str">
            <v>Barranquilla</v>
          </cell>
          <cell r="J110" t="str">
            <v>Grupo de Asistencia Técnica</v>
          </cell>
          <cell r="K110">
            <v>3434284</v>
          </cell>
          <cell r="L110" t="str">
            <v>320 5310463</v>
          </cell>
          <cell r="M110" t="str">
            <v>nazly.mulford@cedesocial.org</v>
          </cell>
          <cell r="N110" t="str">
            <v>SRD</v>
          </cell>
          <cell r="O110" t="str">
            <v>Intervención de apoyo psicosocial</v>
          </cell>
          <cell r="P110"/>
          <cell r="Q110" t="str">
            <v>Con PARD</v>
          </cell>
          <cell r="R110"/>
          <cell r="S110" t="str">
            <v>0800-243-2024</v>
          </cell>
          <cell r="T110">
            <v>180</v>
          </cell>
          <cell r="U110">
            <v>45383</v>
          </cell>
          <cell r="V110">
            <v>45383</v>
          </cell>
          <cell r="W110">
            <v>45626</v>
          </cell>
          <cell r="X110">
            <v>753835680</v>
          </cell>
          <cell r="Y110" t="str">
            <v>Felix Arturo Polo Martinez</v>
          </cell>
          <cell r="Z110" t="str">
            <v>Profesional universitario Grupo de asistencia técnica</v>
          </cell>
        </row>
        <row r="111">
          <cell r="B111" t="str">
            <v>08-53-110</v>
          </cell>
          <cell r="C111" t="str">
            <v>Atlántico</v>
          </cell>
          <cell r="D111" t="str">
            <v>Corporación desarrollo social Jaime Urquijo Barrios</v>
          </cell>
          <cell r="E111" t="str">
            <v>800218607-1</v>
          </cell>
          <cell r="F111" t="str">
            <v>Daniela Cecilia Urquijo Pedroza</v>
          </cell>
          <cell r="G111"/>
          <cell r="H111" t="str">
            <v>Carrera 42 No. 2 B-45</v>
          </cell>
          <cell r="I111" t="str">
            <v>Barranquilla</v>
          </cell>
          <cell r="J111" t="str">
            <v>Norte Centro Histórico</v>
          </cell>
          <cell r="K111">
            <v>3491023</v>
          </cell>
          <cell r="L111">
            <v>3002410568</v>
          </cell>
          <cell r="M111" t="str">
            <v>corporaciondesarrollosocial@outlook.es</v>
          </cell>
          <cell r="N111" t="str">
            <v>SRD</v>
          </cell>
          <cell r="O111" t="str">
            <v>Intervención de apoyo psicosocial</v>
          </cell>
          <cell r="P111"/>
          <cell r="Q111" t="str">
            <v>Con PARD</v>
          </cell>
          <cell r="R111"/>
          <cell r="S111" t="str">
            <v>0800-249-2024</v>
          </cell>
          <cell r="T111">
            <v>75</v>
          </cell>
          <cell r="U111">
            <v>45383</v>
          </cell>
          <cell r="V111">
            <v>45383</v>
          </cell>
          <cell r="W111">
            <v>45626</v>
          </cell>
          <cell r="X111">
            <v>314098200</v>
          </cell>
          <cell r="Y111" t="str">
            <v>Martha Cecilia Mercado Fontalvo</v>
          </cell>
          <cell r="Z111" t="str">
            <v>Coordinador centro zonal</v>
          </cell>
        </row>
        <row r="112">
          <cell r="B112" t="str">
            <v>08-78-111</v>
          </cell>
          <cell r="C112" t="str">
            <v>Atlántico</v>
          </cell>
          <cell r="D112" t="str">
            <v>Fundación atención niños especiales - FANES IPS</v>
          </cell>
          <cell r="E112" t="str">
            <v>900517452-0</v>
          </cell>
          <cell r="F112" t="str">
            <v>Adriana Lucia Alvarez Serrano</v>
          </cell>
          <cell r="G112"/>
          <cell r="H112" t="str">
            <v>Calle 16 No 21-33</v>
          </cell>
          <cell r="I112" t="str">
            <v>Soledad</v>
          </cell>
          <cell r="J112" t="str">
            <v>Hipódromo</v>
          </cell>
          <cell r="K112">
            <v>3930524</v>
          </cell>
          <cell r="L112">
            <v>3135729921</v>
          </cell>
          <cell r="M112" t="str">
            <v>admonfanesips@gmail.com</v>
          </cell>
          <cell r="N112" t="str">
            <v>SRD</v>
          </cell>
          <cell r="O112" t="str">
            <v>Intervención de apoyo psicosocial</v>
          </cell>
          <cell r="P112"/>
          <cell r="Q112" t="str">
            <v>Con PARD</v>
          </cell>
          <cell r="R112"/>
          <cell r="S112" t="str">
            <v>0800-247-2024</v>
          </cell>
          <cell r="T112">
            <v>100</v>
          </cell>
          <cell r="U112">
            <v>45383</v>
          </cell>
          <cell r="V112">
            <v>45383</v>
          </cell>
          <cell r="W112">
            <v>45626</v>
          </cell>
          <cell r="X112">
            <v>418797600</v>
          </cell>
          <cell r="Y112" t="str">
            <v>Alejandro Camargo</v>
          </cell>
          <cell r="Z112" t="str">
            <v>Coordinador centro zonal</v>
          </cell>
        </row>
        <row r="113">
          <cell r="B113" t="str">
            <v>08-53-112</v>
          </cell>
          <cell r="C113" t="str">
            <v>Atlántico</v>
          </cell>
          <cell r="D113" t="str">
            <v>Corporación desarrollo social Jaime Urquijo Barrios</v>
          </cell>
          <cell r="E113" t="str">
            <v>800218607-1</v>
          </cell>
          <cell r="F113" t="str">
            <v>Daniela Cecilia Urquijo Pedroza</v>
          </cell>
          <cell r="G113"/>
          <cell r="H113" t="str">
            <v>Carrera 21 No. 21-29</v>
          </cell>
          <cell r="I113" t="str">
            <v>Sabanalarga</v>
          </cell>
          <cell r="J113" t="str">
            <v>Sabanalarga</v>
          </cell>
          <cell r="K113"/>
          <cell r="L113">
            <v>3002410568</v>
          </cell>
          <cell r="M113" t="str">
            <v>corporaciondesarrollosocial@outlook.es</v>
          </cell>
          <cell r="N113" t="str">
            <v>SRD</v>
          </cell>
          <cell r="O113" t="str">
            <v>Intervención de apoyo psicosocial</v>
          </cell>
          <cell r="P113"/>
          <cell r="Q113" t="str">
            <v>Con PARD</v>
          </cell>
          <cell r="R113"/>
          <cell r="S113" t="str">
            <v>0800-248-2024</v>
          </cell>
          <cell r="T113">
            <v>75</v>
          </cell>
          <cell r="U113">
            <v>45383</v>
          </cell>
          <cell r="V113">
            <v>45383</v>
          </cell>
          <cell r="W113">
            <v>45626</v>
          </cell>
          <cell r="X113">
            <v>314098200</v>
          </cell>
          <cell r="Y113" t="str">
            <v>Martha Charris Rolong</v>
          </cell>
          <cell r="Z113" t="str">
            <v>Coordinador centro zonal</v>
          </cell>
        </row>
        <row r="114">
          <cell r="B114" t="str">
            <v>08-40-113</v>
          </cell>
          <cell r="C114" t="str">
            <v>Atlántico</v>
          </cell>
          <cell r="D114" t="str">
            <v>Congregación hijas del corazón misericordioso de María - Hogar Santa Elena</v>
          </cell>
          <cell r="E114" t="str">
            <v>860010525-8</v>
          </cell>
          <cell r="F114" t="str">
            <v>Hermana Marlen Pulido Escobar</v>
          </cell>
          <cell r="G114" t="str">
            <v>Hogar Santa Elena</v>
          </cell>
          <cell r="H114" t="str">
            <v>Calle 63 No. 46-72</v>
          </cell>
          <cell r="I114" t="str">
            <v>Barranquilla</v>
          </cell>
          <cell r="J114" t="str">
            <v>Norte Centro Histórico</v>
          </cell>
          <cell r="K114">
            <v>3222730</v>
          </cell>
          <cell r="L114">
            <v>3207521624</v>
          </cell>
          <cell r="M114" t="str">
            <v>hogar.santaelena@yahoo.com</v>
          </cell>
          <cell r="N114" t="str">
            <v>SRD</v>
          </cell>
          <cell r="O114" t="str">
            <v>Internado</v>
          </cell>
          <cell r="P114"/>
          <cell r="Q114" t="str">
            <v>Gestantes</v>
          </cell>
          <cell r="R114"/>
          <cell r="S114" t="str">
            <v>0800-250-2024</v>
          </cell>
          <cell r="T114">
            <v>25</v>
          </cell>
          <cell r="U114">
            <v>45382</v>
          </cell>
          <cell r="V114">
            <v>45383</v>
          </cell>
          <cell r="W114">
            <v>45626</v>
          </cell>
          <cell r="X114">
            <v>439979600</v>
          </cell>
          <cell r="Y114" t="str">
            <v>Martha Cecilia Mercado Fontalvo</v>
          </cell>
          <cell r="Z114" t="str">
            <v>Coordinador centro zonal</v>
          </cell>
        </row>
        <row r="115">
          <cell r="B115" t="str">
            <v>08-85-114</v>
          </cell>
          <cell r="C115" t="str">
            <v>Atlántico</v>
          </cell>
          <cell r="D115" t="str">
            <v>Fundación centro de desarrollo social - Cedesocial</v>
          </cell>
          <cell r="E115" t="str">
            <v>802007962-1</v>
          </cell>
          <cell r="F115" t="str">
            <v>Nazly Mulford Romano</v>
          </cell>
          <cell r="G115"/>
          <cell r="H115" t="str">
            <v>Carrera 62 No. 64-46</v>
          </cell>
          <cell r="I115" t="str">
            <v>Barranquilla</v>
          </cell>
          <cell r="J115" t="str">
            <v>Grupo de Asistencia Técnica</v>
          </cell>
          <cell r="K115">
            <v>3434284</v>
          </cell>
          <cell r="L115" t="str">
            <v>320 5310463</v>
          </cell>
          <cell r="M115" t="str">
            <v>nazly.mulford@cedesocial.org</v>
          </cell>
          <cell r="N115" t="str">
            <v>SRD</v>
          </cell>
          <cell r="O115" t="str">
            <v>Hogar sustituto entidad</v>
          </cell>
          <cell r="P115"/>
          <cell r="Q115" t="str">
            <v>Con PARD</v>
          </cell>
          <cell r="R115"/>
          <cell r="S115" t="str">
            <v>0800-251-2024</v>
          </cell>
          <cell r="T115">
            <v>600</v>
          </cell>
          <cell r="U115">
            <v>45383</v>
          </cell>
          <cell r="V115">
            <v>45383</v>
          </cell>
          <cell r="W115">
            <v>45626</v>
          </cell>
          <cell r="X115">
            <v>10737595056</v>
          </cell>
          <cell r="Y115" t="str">
            <v>Felix Arturo Polo Martinez</v>
          </cell>
          <cell r="Z115" t="str">
            <v>Profesional universitario Grupo de asistencia técnica</v>
          </cell>
        </row>
        <row r="116">
          <cell r="B116" t="str">
            <v>08-91-115</v>
          </cell>
          <cell r="C116" t="str">
            <v>Atlántico</v>
          </cell>
          <cell r="D116" t="str">
            <v>Fundación centro educativo de habilitación y rehabilitación integral San Camilo - CE CAMILO</v>
          </cell>
          <cell r="E116" t="str">
            <v>900121384-7</v>
          </cell>
          <cell r="F116" t="str">
            <v>Maria Poulisse</v>
          </cell>
          <cell r="G116"/>
          <cell r="H116" t="str">
            <v>Carrera 12f No. 100-35</v>
          </cell>
          <cell r="I116" t="str">
            <v>Barranquilla</v>
          </cell>
          <cell r="J116" t="str">
            <v>Sur Occidente</v>
          </cell>
          <cell r="K116">
            <v>3808654</v>
          </cell>
          <cell r="L116">
            <v>3205438381</v>
          </cell>
          <cell r="M116" t="str">
            <v>direcciongeneral@cecamilo.org.co</v>
          </cell>
          <cell r="N116" t="str">
            <v>SRD</v>
          </cell>
          <cell r="O116" t="str">
            <v>Intervención de apoyo psicosocial</v>
          </cell>
          <cell r="P116"/>
          <cell r="Q116" t="str">
            <v>Con PARD</v>
          </cell>
          <cell r="R116"/>
          <cell r="S116" t="str">
            <v>0800-253-2024</v>
          </cell>
          <cell r="T116">
            <v>170</v>
          </cell>
          <cell r="U116">
            <v>45383</v>
          </cell>
          <cell r="V116">
            <v>45383</v>
          </cell>
          <cell r="W116">
            <v>45626</v>
          </cell>
          <cell r="X116">
            <v>711955920</v>
          </cell>
          <cell r="Y116" t="str">
            <v>Carmen Cecilia Carrillo Suárez</v>
          </cell>
          <cell r="Z116" t="str">
            <v>Coordinador centro zonal</v>
          </cell>
        </row>
        <row r="117">
          <cell r="B117" t="str">
            <v>08-98-116</v>
          </cell>
          <cell r="C117" t="str">
            <v>Atlántico</v>
          </cell>
          <cell r="D117" t="str">
            <v>Fundación construyendo ciudad</v>
          </cell>
          <cell r="E117" t="str">
            <v>802023643-4</v>
          </cell>
          <cell r="F117" t="str">
            <v>Gicella Janeth Molina Gomez</v>
          </cell>
          <cell r="G117"/>
          <cell r="H117" t="str">
            <v>Calle 89 No. 40 A-111</v>
          </cell>
          <cell r="I117" t="str">
            <v>Barranquilla</v>
          </cell>
          <cell r="J117" t="str">
            <v>Norte Centro Histórico</v>
          </cell>
          <cell r="K117"/>
          <cell r="L117">
            <v>3017114836</v>
          </cell>
          <cell r="M117" t="str">
            <v>fundconstruyendociudad@gmail.com</v>
          </cell>
          <cell r="N117" t="str">
            <v>SRD</v>
          </cell>
          <cell r="O117" t="str">
            <v>Internado</v>
          </cell>
          <cell r="P117"/>
          <cell r="Q117" t="str">
            <v>Con PARD</v>
          </cell>
          <cell r="R117"/>
          <cell r="S117" t="str">
            <v>0800-254-2024</v>
          </cell>
          <cell r="T117">
            <v>50</v>
          </cell>
          <cell r="U117">
            <v>45383</v>
          </cell>
          <cell r="V117">
            <v>45383</v>
          </cell>
          <cell r="W117">
            <v>45626</v>
          </cell>
          <cell r="X117">
            <v>1165290464</v>
          </cell>
          <cell r="Y117" t="str">
            <v>Martha Cecilia Mercado Fontalvo</v>
          </cell>
          <cell r="Z117" t="str">
            <v>Coordinador centro zonal</v>
          </cell>
        </row>
        <row r="118">
          <cell r="B118" t="str">
            <v>08-98-117</v>
          </cell>
          <cell r="C118" t="str">
            <v>Atlántico</v>
          </cell>
          <cell r="D118" t="str">
            <v>Fundación construyendo ciudad</v>
          </cell>
          <cell r="E118" t="str">
            <v>802023643-4</v>
          </cell>
          <cell r="F118" t="str">
            <v>Gicella Janeth Molina Gomez</v>
          </cell>
          <cell r="G118"/>
          <cell r="H118" t="str">
            <v>Calle 89 No. 40 A-111</v>
          </cell>
          <cell r="I118" t="str">
            <v>Barranquilla</v>
          </cell>
          <cell r="J118" t="str">
            <v>Norte Centro Histórico</v>
          </cell>
          <cell r="K118"/>
          <cell r="L118">
            <v>3017114836</v>
          </cell>
          <cell r="M118" t="str">
            <v>fundconstruyendociudad@gmail.com</v>
          </cell>
          <cell r="N118" t="str">
            <v>SRD</v>
          </cell>
          <cell r="O118" t="str">
            <v>Intervención de apoyo psicosocial</v>
          </cell>
          <cell r="P118"/>
          <cell r="Q118" t="str">
            <v>Con PARD</v>
          </cell>
          <cell r="R118"/>
          <cell r="S118" t="str">
            <v>0800-254-2024</v>
          </cell>
          <cell r="T118">
            <v>50</v>
          </cell>
          <cell r="U118">
            <v>45383</v>
          </cell>
          <cell r="V118">
            <v>45383</v>
          </cell>
          <cell r="W118">
            <v>45626</v>
          </cell>
          <cell r="X118"/>
          <cell r="Y118" t="str">
            <v>Martha Cecilia Mercado Fontalvo</v>
          </cell>
          <cell r="Z118" t="str">
            <v>Coordinador centro zonal</v>
          </cell>
        </row>
        <row r="119">
          <cell r="B119" t="str">
            <v>08-98-118</v>
          </cell>
          <cell r="C119" t="str">
            <v>Atlántico</v>
          </cell>
          <cell r="D119" t="str">
            <v>Fundación construyendo ciudad</v>
          </cell>
          <cell r="E119" t="str">
            <v>802023643-4</v>
          </cell>
          <cell r="F119" t="str">
            <v>Gicella Janeth Molina Gomez</v>
          </cell>
          <cell r="G119"/>
          <cell r="H119" t="str">
            <v>Calle 89 No. 40 A-111</v>
          </cell>
          <cell r="I119" t="str">
            <v>Barranquilla</v>
          </cell>
          <cell r="J119" t="str">
            <v>Norte Centro Histórico</v>
          </cell>
          <cell r="K119"/>
          <cell r="L119">
            <v>3017114836</v>
          </cell>
          <cell r="M119" t="str">
            <v>fundconstruyendociudad@gmail.com</v>
          </cell>
          <cell r="N119" t="str">
            <v>SRD</v>
          </cell>
          <cell r="O119" t="str">
            <v>Apoyo psicológico especializado</v>
          </cell>
          <cell r="P119"/>
          <cell r="Q119" t="str">
            <v>Con PARD</v>
          </cell>
          <cell r="R119"/>
          <cell r="S119" t="str">
            <v>0800-254-2024</v>
          </cell>
          <cell r="T119">
            <v>36</v>
          </cell>
          <cell r="U119">
            <v>45383</v>
          </cell>
          <cell r="V119">
            <v>45383</v>
          </cell>
          <cell r="W119">
            <v>45626</v>
          </cell>
          <cell r="X119"/>
          <cell r="Y119" t="str">
            <v>Martha Cecilia Mercado Fontalvo</v>
          </cell>
          <cell r="Z119" t="str">
            <v>Coordinador centro zonal</v>
          </cell>
        </row>
        <row r="120">
          <cell r="B120" t="str">
            <v>08-128-119</v>
          </cell>
          <cell r="C120" t="str">
            <v>Atlántico</v>
          </cell>
          <cell r="D120" t="str">
            <v>Fundación Hogar Reencontrarse</v>
          </cell>
          <cell r="E120" t="str">
            <v>900131892-1</v>
          </cell>
          <cell r="F120" t="str">
            <v>Rosmary Christoph Rosales</v>
          </cell>
          <cell r="G120"/>
          <cell r="H120" t="str">
            <v>Calle 1f No. 21-60</v>
          </cell>
          <cell r="I120" t="str">
            <v>Puerto Colombia</v>
          </cell>
          <cell r="J120" t="str">
            <v>Norte Centro Histórico</v>
          </cell>
          <cell r="K120">
            <v>3095440</v>
          </cell>
          <cell r="L120">
            <v>3157559075</v>
          </cell>
          <cell r="M120" t="str">
            <v>directorfhr@ips-reencontrarse.com</v>
          </cell>
          <cell r="N120" t="str">
            <v>SRD</v>
          </cell>
          <cell r="O120" t="str">
            <v>Internado</v>
          </cell>
          <cell r="P120"/>
          <cell r="Q120" t="str">
            <v>Discapacidad</v>
          </cell>
          <cell r="R120" t="str">
            <v>Psicosocial</v>
          </cell>
          <cell r="S120" t="str">
            <v>0800-255-2024</v>
          </cell>
          <cell r="T120">
            <v>150</v>
          </cell>
          <cell r="U120">
            <v>45384</v>
          </cell>
          <cell r="V120">
            <v>45384</v>
          </cell>
          <cell r="W120">
            <v>45626</v>
          </cell>
          <cell r="X120">
            <v>3946044400</v>
          </cell>
          <cell r="Y120" t="str">
            <v>Martha Cecilia Mercado Fontalvo</v>
          </cell>
          <cell r="Z120" t="str">
            <v>Coordinador centro zonal</v>
          </cell>
        </row>
        <row r="121">
          <cell r="B121" t="str">
            <v>08-163-120</v>
          </cell>
          <cell r="C121" t="str">
            <v>Atlántico</v>
          </cell>
          <cell r="D121" t="str">
            <v>Fundación Pactos</v>
          </cell>
          <cell r="E121" t="str">
            <v>802010646-1</v>
          </cell>
          <cell r="F121" t="str">
            <v>Monica Maria Olarte Valencia</v>
          </cell>
          <cell r="G121" t="str">
            <v>Mi Refugio</v>
          </cell>
          <cell r="H121" t="str">
            <v>Calle 44 No. 41-62</v>
          </cell>
          <cell r="I121" t="str">
            <v>Barranquilla</v>
          </cell>
          <cell r="J121" t="str">
            <v>Norte Centro Histórico</v>
          </cell>
          <cell r="K121">
            <v>3512406</v>
          </cell>
          <cell r="L121">
            <v>3003050732</v>
          </cell>
          <cell r="M121" t="str">
            <v>directora@fundacionpactos.org</v>
          </cell>
          <cell r="N121" t="str">
            <v>SRPA</v>
          </cell>
          <cell r="O121" t="str">
            <v>Internado RAJ</v>
          </cell>
          <cell r="P121"/>
          <cell r="Q121" t="str">
            <v>RAJ</v>
          </cell>
          <cell r="R121"/>
          <cell r="S121" t="str">
            <v>0800-238-2024</v>
          </cell>
          <cell r="T121">
            <v>60</v>
          </cell>
          <cell r="U121">
            <v>45377</v>
          </cell>
          <cell r="V121">
            <v>45383</v>
          </cell>
          <cell r="W121">
            <v>45626</v>
          </cell>
          <cell r="X121">
            <v>1188428480</v>
          </cell>
          <cell r="Y121" t="str">
            <v>Viviana Morales Ortega</v>
          </cell>
          <cell r="Z121" t="str">
            <v>Líder SRPA</v>
          </cell>
        </row>
        <row r="122">
          <cell r="B122" t="str">
            <v>08-163-121</v>
          </cell>
          <cell r="C122" t="str">
            <v>Atlántico</v>
          </cell>
          <cell r="D122" t="str">
            <v>Fundación Pactos</v>
          </cell>
          <cell r="E122" t="str">
            <v>802010646-1</v>
          </cell>
          <cell r="F122" t="str">
            <v>Monica Maria Olarte Valencia</v>
          </cell>
          <cell r="G122"/>
          <cell r="H122" t="str">
            <v>Calle 18 No. 19b-18</v>
          </cell>
          <cell r="I122" t="str">
            <v>Sabanalarga</v>
          </cell>
          <cell r="J122" t="str">
            <v>Sabanalarga</v>
          </cell>
          <cell r="K122"/>
          <cell r="L122">
            <v>3003050732</v>
          </cell>
          <cell r="M122" t="str">
            <v>sabanalarga@fundacionpactos.org</v>
          </cell>
          <cell r="N122" t="str">
            <v>SRPA</v>
          </cell>
          <cell r="O122" t="str">
            <v>Intervención de apoyo RAJ</v>
          </cell>
          <cell r="P122"/>
          <cell r="Q122" t="str">
            <v>RAJ</v>
          </cell>
          <cell r="R122"/>
          <cell r="S122" t="str">
            <v>0800-242-2024</v>
          </cell>
          <cell r="T122">
            <v>20</v>
          </cell>
          <cell r="U122">
            <v>45383</v>
          </cell>
          <cell r="V122">
            <v>45383</v>
          </cell>
          <cell r="W122">
            <v>45626</v>
          </cell>
          <cell r="X122">
            <v>160268728</v>
          </cell>
          <cell r="Y122" t="str">
            <v>Martha Charris Rolong</v>
          </cell>
          <cell r="Z122" t="str">
            <v>Coordinador centro zonal</v>
          </cell>
        </row>
        <row r="123">
          <cell r="B123" t="str">
            <v>08-163-122</v>
          </cell>
          <cell r="C123" t="str">
            <v>Atlántico</v>
          </cell>
          <cell r="D123" t="str">
            <v>Fundación Pactos</v>
          </cell>
          <cell r="E123" t="str">
            <v>802010646-1</v>
          </cell>
          <cell r="F123" t="str">
            <v>Monica Maria Olarte Valencia</v>
          </cell>
          <cell r="G123"/>
          <cell r="H123" t="str">
            <v>Calle 18 No. 19b-18</v>
          </cell>
          <cell r="I123" t="str">
            <v>Sabanalarga</v>
          </cell>
          <cell r="J123" t="str">
            <v>Sabanalarga</v>
          </cell>
          <cell r="K123"/>
          <cell r="L123">
            <v>3003050732</v>
          </cell>
          <cell r="M123" t="str">
            <v>sabanalarga@fundacionpactos.org</v>
          </cell>
          <cell r="N123" t="str">
            <v>SRPA</v>
          </cell>
          <cell r="O123" t="str">
            <v>Libertad vigilada – asistida</v>
          </cell>
          <cell r="P123"/>
          <cell r="Q123" t="str">
            <v>SRPA</v>
          </cell>
          <cell r="R123"/>
          <cell r="S123" t="str">
            <v>0800-242-2024</v>
          </cell>
          <cell r="T123">
            <v>5</v>
          </cell>
          <cell r="U123">
            <v>45383</v>
          </cell>
          <cell r="V123">
            <v>45383</v>
          </cell>
          <cell r="W123">
            <v>45626</v>
          </cell>
          <cell r="X123"/>
          <cell r="Y123" t="str">
            <v>Martha Charris Rolong</v>
          </cell>
          <cell r="Z123" t="str">
            <v>Coordinador centro zonal</v>
          </cell>
        </row>
        <row r="124">
          <cell r="B124" t="str">
            <v>08-163-123</v>
          </cell>
          <cell r="C124" t="str">
            <v>Atlántico</v>
          </cell>
          <cell r="D124" t="str">
            <v>Fundación Pactos</v>
          </cell>
          <cell r="E124" t="str">
            <v>802010646-1</v>
          </cell>
          <cell r="F124" t="str">
            <v>Monica Maria Olarte Valencia</v>
          </cell>
          <cell r="G124"/>
          <cell r="H124" t="str">
            <v>Calle 18 No. 19b-18</v>
          </cell>
          <cell r="I124" t="str">
            <v>Sabanalarga</v>
          </cell>
          <cell r="J124" t="str">
            <v>Sabanalarga</v>
          </cell>
          <cell r="K124"/>
          <cell r="L124">
            <v>3003050732</v>
          </cell>
          <cell r="M124" t="str">
            <v>sabanalarga@fundacionpactos.org</v>
          </cell>
          <cell r="N124" t="str">
            <v>SRPA</v>
          </cell>
          <cell r="O124" t="str">
            <v>Centro transitorio</v>
          </cell>
          <cell r="P124"/>
          <cell r="Q124" t="str">
            <v>SRPA</v>
          </cell>
          <cell r="R124"/>
          <cell r="S124" t="str">
            <v>0800-242-2024</v>
          </cell>
          <cell r="T124">
            <v>3</v>
          </cell>
          <cell r="U124">
            <v>45383</v>
          </cell>
          <cell r="V124">
            <v>45383</v>
          </cell>
          <cell r="W124">
            <v>45626</v>
          </cell>
          <cell r="X124"/>
          <cell r="Y124" t="str">
            <v>Martha Charris Rolong</v>
          </cell>
          <cell r="Z124" t="str">
            <v>Coordinador centro zonal</v>
          </cell>
        </row>
        <row r="125">
          <cell r="B125" t="str">
            <v>08-129-124</v>
          </cell>
          <cell r="C125" t="str">
            <v>Atlántico</v>
          </cell>
          <cell r="D125" t="str">
            <v>Fundación hogares Claret</v>
          </cell>
          <cell r="E125" t="str">
            <v>800098983-8</v>
          </cell>
          <cell r="F125" t="str">
            <v>German Luna Rueda</v>
          </cell>
          <cell r="G125"/>
          <cell r="H125" t="str">
            <v>Calle 45 No. 43-54</v>
          </cell>
          <cell r="I125" t="str">
            <v>Barranquilla</v>
          </cell>
          <cell r="J125" t="str">
            <v>Norte Centro Histórico</v>
          </cell>
          <cell r="K125">
            <v>3035757</v>
          </cell>
          <cell r="L125">
            <v>3136593718</v>
          </cell>
          <cell r="M125" t="str">
            <v>gabriel.gonzalez@fhclaret.org</v>
          </cell>
          <cell r="N125" t="str">
            <v>SRPA</v>
          </cell>
          <cell r="O125" t="str">
            <v>Centro transitorio</v>
          </cell>
          <cell r="P125"/>
          <cell r="Q125" t="str">
            <v>SRPA</v>
          </cell>
          <cell r="R125"/>
          <cell r="S125" t="str">
            <v>0800-245-2024</v>
          </cell>
          <cell r="T125">
            <v>5</v>
          </cell>
          <cell r="U125">
            <v>45383</v>
          </cell>
          <cell r="V125">
            <v>45383</v>
          </cell>
          <cell r="W125">
            <v>45626</v>
          </cell>
          <cell r="X125">
            <v>113658480</v>
          </cell>
          <cell r="Y125" t="str">
            <v>Viviana Morales Ortega</v>
          </cell>
          <cell r="Z125" t="str">
            <v>Líder SRPA</v>
          </cell>
        </row>
        <row r="126">
          <cell r="B126" t="str">
            <v>08-129-125</v>
          </cell>
          <cell r="C126" t="str">
            <v>Atlántico</v>
          </cell>
          <cell r="D126" t="str">
            <v>Fundación hogares Claret</v>
          </cell>
          <cell r="E126" t="str">
            <v>800098983-8</v>
          </cell>
          <cell r="F126" t="str">
            <v>German Luna Rueda</v>
          </cell>
          <cell r="G126" t="str">
            <v>Centro de Reeducación El Oasis</v>
          </cell>
          <cell r="H126" t="str">
            <v>Avenida Circunvalar No. 41a-286</v>
          </cell>
          <cell r="I126" t="str">
            <v>Soledad</v>
          </cell>
          <cell r="J126" t="str">
            <v>Norte Centro Histórico</v>
          </cell>
          <cell r="K126"/>
          <cell r="L126">
            <v>3136593718</v>
          </cell>
          <cell r="M126" t="str">
            <v>gabriel.gonzalez@fhclaret.org</v>
          </cell>
          <cell r="N126" t="str">
            <v>SRPA</v>
          </cell>
          <cell r="O126" t="str">
            <v>Centro de atención especializada</v>
          </cell>
          <cell r="P126"/>
          <cell r="Q126" t="str">
            <v>SRPA</v>
          </cell>
          <cell r="R126"/>
          <cell r="S126" t="str">
            <v>0800-246-2024</v>
          </cell>
          <cell r="T126">
            <v>69</v>
          </cell>
          <cell r="U126">
            <v>45383</v>
          </cell>
          <cell r="V126">
            <v>45383</v>
          </cell>
          <cell r="W126">
            <v>45626</v>
          </cell>
          <cell r="X126">
            <v>1979343688</v>
          </cell>
          <cell r="Y126" t="str">
            <v>Viviana Morales Ortega</v>
          </cell>
          <cell r="Z126" t="str">
            <v>Líder SRPA</v>
          </cell>
        </row>
        <row r="127">
          <cell r="B127" t="str">
            <v>08-129-126</v>
          </cell>
          <cell r="C127" t="str">
            <v>Atlántico</v>
          </cell>
          <cell r="D127" t="str">
            <v>Fundación hogares Claret</v>
          </cell>
          <cell r="E127" t="str">
            <v>800098983-8</v>
          </cell>
          <cell r="F127" t="str">
            <v>German Luna Rueda</v>
          </cell>
          <cell r="G127" t="str">
            <v>Centro de Reeducación El Oasis</v>
          </cell>
          <cell r="H127" t="str">
            <v>Avenida Circunvalar No. 41a-286</v>
          </cell>
          <cell r="I127" t="str">
            <v>Soledad</v>
          </cell>
          <cell r="J127" t="str">
            <v>Norte Centro Histórico</v>
          </cell>
          <cell r="K127"/>
          <cell r="L127">
            <v>3136593718</v>
          </cell>
          <cell r="M127" t="str">
            <v>gabriel.gonzalez@fhclaret.org</v>
          </cell>
          <cell r="N127" t="str">
            <v>SRPA</v>
          </cell>
          <cell r="O127" t="str">
            <v>Centro de internamiento preventivo</v>
          </cell>
          <cell r="P127"/>
          <cell r="Q127" t="str">
            <v>SRPA</v>
          </cell>
          <cell r="R127"/>
          <cell r="S127" t="str">
            <v>0800-246-2024</v>
          </cell>
          <cell r="T127">
            <v>12</v>
          </cell>
          <cell r="U127">
            <v>45383</v>
          </cell>
          <cell r="V127">
            <v>45383</v>
          </cell>
          <cell r="W127">
            <v>45626</v>
          </cell>
          <cell r="X127"/>
          <cell r="Y127" t="str">
            <v>Viviana Morales Ortega</v>
          </cell>
          <cell r="Z127" t="str">
            <v>Líder SRPA</v>
          </cell>
        </row>
        <row r="128">
          <cell r="B128" t="str">
            <v>08-129-127</v>
          </cell>
          <cell r="C128" t="str">
            <v>Atlántico</v>
          </cell>
          <cell r="D128" t="str">
            <v>Fundación hogares Claret</v>
          </cell>
          <cell r="E128" t="str">
            <v>800098983-8</v>
          </cell>
          <cell r="F128" t="str">
            <v>German Luna Rueda</v>
          </cell>
          <cell r="G128" t="str">
            <v>Luz de Esperanza</v>
          </cell>
          <cell r="H128" t="str">
            <v>Carrera 42 No. 45-81</v>
          </cell>
          <cell r="I128" t="str">
            <v>Barranquilla</v>
          </cell>
          <cell r="J128" t="str">
            <v>Norte Centro Histórico</v>
          </cell>
          <cell r="K128">
            <v>3035757</v>
          </cell>
          <cell r="L128">
            <v>3136593718</v>
          </cell>
          <cell r="M128" t="str">
            <v>luzdeesperanza.atlantico@fhclaret.org</v>
          </cell>
          <cell r="N128" t="str">
            <v>SRPA</v>
          </cell>
          <cell r="O128" t="str">
            <v>Internación en medio semicerrado</v>
          </cell>
          <cell r="P128"/>
          <cell r="Q128" t="str">
            <v>SRPA</v>
          </cell>
          <cell r="R128"/>
          <cell r="S128" t="str">
            <v>0800-252-2024</v>
          </cell>
          <cell r="T128">
            <v>20</v>
          </cell>
          <cell r="U128">
            <v>45381</v>
          </cell>
          <cell r="V128">
            <v>45383</v>
          </cell>
          <cell r="W128">
            <v>45626</v>
          </cell>
          <cell r="X128">
            <v>1096787832</v>
          </cell>
          <cell r="Y128" t="str">
            <v>Viviana Morales Ortega</v>
          </cell>
          <cell r="Z128" t="str">
            <v>Líder SRPA</v>
          </cell>
        </row>
        <row r="129">
          <cell r="B129" t="str">
            <v>08-129-128</v>
          </cell>
          <cell r="C129" t="str">
            <v>Atlántico</v>
          </cell>
          <cell r="D129" t="str">
            <v>Fundación hogares Claret</v>
          </cell>
          <cell r="E129" t="str">
            <v>800098983-8</v>
          </cell>
          <cell r="F129" t="str">
            <v>German Luna Rueda</v>
          </cell>
          <cell r="G129" t="str">
            <v>Luz de Esperanza</v>
          </cell>
          <cell r="H129" t="str">
            <v>Carrera 42 No. 45-81</v>
          </cell>
          <cell r="I129" t="str">
            <v>Barranquilla</v>
          </cell>
          <cell r="J129" t="str">
            <v>Norte Centro Histórico</v>
          </cell>
          <cell r="K129">
            <v>3035757</v>
          </cell>
          <cell r="L129">
            <v>3136593718</v>
          </cell>
          <cell r="M129" t="str">
            <v>luzdeesperanza.atlantico@fhclaret.org</v>
          </cell>
          <cell r="N129" t="str">
            <v>SRPA</v>
          </cell>
          <cell r="O129" t="str">
            <v>Prestación de servicios a la comunidad</v>
          </cell>
          <cell r="P129"/>
          <cell r="Q129" t="str">
            <v>SRPA</v>
          </cell>
          <cell r="R129"/>
          <cell r="S129" t="str">
            <v>0800-252-2024</v>
          </cell>
          <cell r="T129">
            <v>3</v>
          </cell>
          <cell r="U129">
            <v>45381</v>
          </cell>
          <cell r="V129">
            <v>45383</v>
          </cell>
          <cell r="W129">
            <v>45626</v>
          </cell>
          <cell r="X129"/>
          <cell r="Y129" t="str">
            <v>Viviana Morales Ortega</v>
          </cell>
          <cell r="Z129" t="str">
            <v>Líder SRPA</v>
          </cell>
        </row>
        <row r="130">
          <cell r="B130" t="str">
            <v>08-129-129</v>
          </cell>
          <cell r="C130" t="str">
            <v>Atlántico</v>
          </cell>
          <cell r="D130" t="str">
            <v>Fundación hogares Claret</v>
          </cell>
          <cell r="E130" t="str">
            <v>800098983-8</v>
          </cell>
          <cell r="F130" t="str">
            <v>German Luna Rueda</v>
          </cell>
          <cell r="G130" t="str">
            <v>Luz de Esperanza</v>
          </cell>
          <cell r="H130" t="str">
            <v>Carrera 42 No. 45-81</v>
          </cell>
          <cell r="I130" t="str">
            <v>Barranquilla</v>
          </cell>
          <cell r="J130" t="str">
            <v>Norte Centro Histórico</v>
          </cell>
          <cell r="K130">
            <v>3035757</v>
          </cell>
          <cell r="L130">
            <v>3136593718</v>
          </cell>
          <cell r="M130" t="str">
            <v>luzdeesperanza.atlantico@fhclaret.org</v>
          </cell>
          <cell r="N130" t="str">
            <v>SRPA</v>
          </cell>
          <cell r="O130" t="str">
            <v>Libertad vigilada – asistida</v>
          </cell>
          <cell r="P130"/>
          <cell r="Q130" t="str">
            <v>SRPA</v>
          </cell>
          <cell r="R130"/>
          <cell r="S130" t="str">
            <v>0800-252-2024</v>
          </cell>
          <cell r="T130">
            <v>59</v>
          </cell>
          <cell r="U130">
            <v>45381</v>
          </cell>
          <cell r="V130">
            <v>45383</v>
          </cell>
          <cell r="W130">
            <v>45626</v>
          </cell>
          <cell r="X130"/>
          <cell r="Y130" t="str">
            <v>Viviana Morales Ortega</v>
          </cell>
          <cell r="Z130" t="str">
            <v>Líder SRPA</v>
          </cell>
        </row>
        <row r="131">
          <cell r="B131" t="str">
            <v>08-129-130</v>
          </cell>
          <cell r="C131" t="str">
            <v>Atlántico</v>
          </cell>
          <cell r="D131" t="str">
            <v>Fundación hogares Claret</v>
          </cell>
          <cell r="E131" t="str">
            <v>800098983-8</v>
          </cell>
          <cell r="F131" t="str">
            <v>German Luna Rueda</v>
          </cell>
          <cell r="G131" t="str">
            <v>Luz de Esperanza</v>
          </cell>
          <cell r="H131" t="str">
            <v>Carrera 42 No. 45-81</v>
          </cell>
          <cell r="I131" t="str">
            <v>Barranquilla</v>
          </cell>
          <cell r="J131" t="str">
            <v>Norte Centro Histórico</v>
          </cell>
          <cell r="K131">
            <v>3035757</v>
          </cell>
          <cell r="L131">
            <v>3136593718</v>
          </cell>
          <cell r="M131" t="str">
            <v>luzdeesperanza.atlantico@fhclaret.org</v>
          </cell>
          <cell r="N131" t="str">
            <v>SRPA</v>
          </cell>
          <cell r="O131" t="str">
            <v>Intervención de apoyo RAJ</v>
          </cell>
          <cell r="P131"/>
          <cell r="Q131" t="str">
            <v>RAJ</v>
          </cell>
          <cell r="R131"/>
          <cell r="S131" t="str">
            <v>0800-252-2024</v>
          </cell>
          <cell r="T131">
            <v>13</v>
          </cell>
          <cell r="U131">
            <v>45381</v>
          </cell>
          <cell r="V131">
            <v>45383</v>
          </cell>
          <cell r="W131">
            <v>45626</v>
          </cell>
          <cell r="X131"/>
          <cell r="Y131" t="str">
            <v>Viviana Morales Ortega</v>
          </cell>
          <cell r="Z131" t="str">
            <v>Líder SRPA</v>
          </cell>
        </row>
        <row r="132">
          <cell r="B132" t="str">
            <v>08-129-131</v>
          </cell>
          <cell r="C132" t="str">
            <v>Atlántico</v>
          </cell>
          <cell r="D132" t="str">
            <v>Fundación hogares Claret</v>
          </cell>
          <cell r="E132" t="str">
            <v>800098983-8</v>
          </cell>
          <cell r="F132" t="str">
            <v>German Luna Rueda</v>
          </cell>
          <cell r="G132" t="str">
            <v>Luz de Esperanza</v>
          </cell>
          <cell r="H132" t="str">
            <v>Carrera 42 No. 45-81</v>
          </cell>
          <cell r="I132" t="str">
            <v>Barranquilla</v>
          </cell>
          <cell r="J132" t="str">
            <v>Norte Centro Histórico</v>
          </cell>
          <cell r="K132">
            <v>3035757</v>
          </cell>
          <cell r="L132">
            <v>3136593718</v>
          </cell>
          <cell r="M132" t="str">
            <v>luzdeesperanza.atlantico@fhclaret.org</v>
          </cell>
          <cell r="N132" t="str">
            <v>SRPA</v>
          </cell>
          <cell r="O132" t="str">
            <v>Apoyo postinstitucional – RAJ</v>
          </cell>
          <cell r="P132"/>
          <cell r="Q132" t="str">
            <v>RAJ</v>
          </cell>
          <cell r="R132"/>
          <cell r="S132" t="str">
            <v>0800-252-2024</v>
          </cell>
          <cell r="T132">
            <v>40</v>
          </cell>
          <cell r="U132">
            <v>45381</v>
          </cell>
          <cell r="V132">
            <v>45383</v>
          </cell>
          <cell r="W132">
            <v>45626</v>
          </cell>
          <cell r="X132"/>
          <cell r="Y132" t="str">
            <v>Viviana Morales Ortega</v>
          </cell>
          <cell r="Z132" t="str">
            <v>Líder SRPA</v>
          </cell>
        </row>
        <row r="133">
          <cell r="B133" t="str">
            <v>08-129-132</v>
          </cell>
          <cell r="C133" t="str">
            <v>Atlántico</v>
          </cell>
          <cell r="D133" t="str">
            <v>Fundación hogares Claret</v>
          </cell>
          <cell r="E133" t="str">
            <v>800098983-8</v>
          </cell>
          <cell r="F133" t="str">
            <v>German Luna Rueda</v>
          </cell>
          <cell r="G133" t="str">
            <v>Luz de Esperanza</v>
          </cell>
          <cell r="H133" t="str">
            <v>Carrera 42 No. 45-81</v>
          </cell>
          <cell r="I133" t="str">
            <v>Barranquilla</v>
          </cell>
          <cell r="J133" t="str">
            <v>Norte Centro Histórico</v>
          </cell>
          <cell r="K133">
            <v>3035757</v>
          </cell>
          <cell r="L133">
            <v>3136593718</v>
          </cell>
          <cell r="M133" t="str">
            <v>luzdeesperanza.atlantico@fhclaret.org</v>
          </cell>
          <cell r="N133" t="str">
            <v>SRPA</v>
          </cell>
          <cell r="O133" t="str">
            <v>Externado RAJ</v>
          </cell>
          <cell r="P133" t="str">
            <v>Jornada completa</v>
          </cell>
          <cell r="Q133" t="str">
            <v>RAJ</v>
          </cell>
          <cell r="R133"/>
          <cell r="S133" t="str">
            <v>0800-252-2024</v>
          </cell>
          <cell r="T133">
            <v>40</v>
          </cell>
          <cell r="U133">
            <v>45381</v>
          </cell>
          <cell r="V133">
            <v>45383</v>
          </cell>
          <cell r="W133">
            <v>45626</v>
          </cell>
          <cell r="X133"/>
          <cell r="Y133" t="str">
            <v>Viviana Morales Ortega</v>
          </cell>
          <cell r="Z133" t="str">
            <v>Líder SRPA</v>
          </cell>
        </row>
        <row r="134">
          <cell r="B134" t="str">
            <v>11-9-133</v>
          </cell>
          <cell r="C134" t="str">
            <v>Bogotá</v>
          </cell>
          <cell r="D134" t="str">
            <v>Asociación cristiana de jóvenes de Bogotá y Cundinamarca – ACJ YMCA</v>
          </cell>
          <cell r="E134" t="str">
            <v>860018862-1</v>
          </cell>
          <cell r="F134" t="str">
            <v>Gloria Cecilia Hidalgo Franco</v>
          </cell>
          <cell r="G134" t="str">
            <v>Hogar Amaneser</v>
          </cell>
          <cell r="H134" t="str">
            <v>Calle 21 No. 16-54</v>
          </cell>
          <cell r="I134" t="str">
            <v>Bogotá, D.C.</v>
          </cell>
          <cell r="J134" t="str">
            <v>CZ Martires</v>
          </cell>
          <cell r="K134">
            <v>6013415428</v>
          </cell>
          <cell r="L134">
            <v>3045994040</v>
          </cell>
          <cell r="M134" t="str">
            <v>hogaramaneser@ymcabogota.org</v>
          </cell>
          <cell r="N134" t="str">
            <v>SRD</v>
          </cell>
          <cell r="O134" t="str">
            <v>Externado</v>
          </cell>
          <cell r="P134" t="str">
            <v>Media jornada</v>
          </cell>
          <cell r="Q134" t="str">
            <v>Con PARD</v>
          </cell>
          <cell r="R134"/>
          <cell r="S134" t="str">
            <v>1100-830-2024</v>
          </cell>
          <cell r="T134">
            <v>60</v>
          </cell>
          <cell r="U134">
            <v>45373</v>
          </cell>
          <cell r="V134">
            <v>45383</v>
          </cell>
          <cell r="W134">
            <v>45626</v>
          </cell>
          <cell r="X134">
            <v>401233920</v>
          </cell>
          <cell r="Y134" t="str">
            <v>Miguel Angel Esguerra Bohorquez</v>
          </cell>
          <cell r="Z134" t="str">
            <v>Profesional coordinación técnica Protección</v>
          </cell>
        </row>
        <row r="135">
          <cell r="B135" t="str">
            <v>11-9-134</v>
          </cell>
          <cell r="C135" t="str">
            <v>Bogotá</v>
          </cell>
          <cell r="D135" t="str">
            <v>Asociación cristiana de jóvenes de Bogotá y Cundinamarca – ACJ YMCA</v>
          </cell>
          <cell r="E135" t="str">
            <v>860018862-1</v>
          </cell>
          <cell r="F135" t="str">
            <v>Gloria Cecilia Hidalgo Franco</v>
          </cell>
          <cell r="G135" t="str">
            <v>Hogar Encuentro Juan Rey</v>
          </cell>
          <cell r="H135" t="str">
            <v>Calle 69 Sur No. 11d 71 Este</v>
          </cell>
          <cell r="I135" t="str">
            <v>Bogotá, D.C.</v>
          </cell>
          <cell r="J135" t="str">
            <v>CZ San Cristóbal</v>
          </cell>
          <cell r="K135"/>
          <cell r="L135">
            <v>3133531263</v>
          </cell>
          <cell r="M135" t="str">
            <v>hogarencuentro@ymcabogota.org</v>
          </cell>
          <cell r="N135" t="str">
            <v>SRD</v>
          </cell>
          <cell r="O135" t="str">
            <v>Externado</v>
          </cell>
          <cell r="P135" t="str">
            <v>Media jornada</v>
          </cell>
          <cell r="Q135" t="str">
            <v>Con PARD</v>
          </cell>
          <cell r="R135"/>
          <cell r="S135" t="str">
            <v>1100-833-2024</v>
          </cell>
          <cell r="T135">
            <v>122</v>
          </cell>
          <cell r="U135">
            <v>45373</v>
          </cell>
          <cell r="V135">
            <v>45383</v>
          </cell>
          <cell r="W135">
            <v>45626</v>
          </cell>
          <cell r="X135">
            <v>1404318720</v>
          </cell>
          <cell r="Y135" t="str">
            <v>Miguel Angel Esguerra Bohorquez</v>
          </cell>
          <cell r="Z135" t="str">
            <v>Profesional coordinación técnica Protección</v>
          </cell>
        </row>
        <row r="136">
          <cell r="B136" t="str">
            <v>11-9-135</v>
          </cell>
          <cell r="C136" t="str">
            <v>Bogotá</v>
          </cell>
          <cell r="D136" t="str">
            <v>Asociación cristiana de jóvenes de Bogotá y Cundinamarca – ACJ YMCA</v>
          </cell>
          <cell r="E136" t="str">
            <v>860018862-1</v>
          </cell>
          <cell r="F136" t="str">
            <v>Gloria Cecilia Hidalgo Franco</v>
          </cell>
          <cell r="G136" t="str">
            <v>Hogar Encuentro La Victoria</v>
          </cell>
          <cell r="H136" t="str">
            <v>Calle 41 Bis Sur No. 2-82 Este</v>
          </cell>
          <cell r="I136" t="str">
            <v>Bogotá, D.C.</v>
          </cell>
          <cell r="J136" t="str">
            <v>CZ San Cristóbal</v>
          </cell>
          <cell r="K136">
            <v>6013640225</v>
          </cell>
          <cell r="L136">
            <v>3208141686</v>
          </cell>
          <cell r="M136" t="str">
            <v>hogarencuentro@ymcabogota.org</v>
          </cell>
          <cell r="N136" t="str">
            <v>SRD</v>
          </cell>
          <cell r="O136" t="str">
            <v>Externado</v>
          </cell>
          <cell r="P136" t="str">
            <v>Media jornada</v>
          </cell>
          <cell r="Q136" t="str">
            <v>Con PARD</v>
          </cell>
          <cell r="R136"/>
          <cell r="S136" t="str">
            <v>1100-833-2024</v>
          </cell>
          <cell r="T136">
            <v>88</v>
          </cell>
          <cell r="U136">
            <v>45373</v>
          </cell>
          <cell r="V136">
            <v>45383</v>
          </cell>
          <cell r="W136">
            <v>45626</v>
          </cell>
          <cell r="X136"/>
          <cell r="Y136" t="str">
            <v>Miguel Angel Esguerra Bohorquez</v>
          </cell>
          <cell r="Z136" t="str">
            <v>Profesional coordinación técnica Protección</v>
          </cell>
        </row>
        <row r="137">
          <cell r="B137" t="str">
            <v>11-174-136</v>
          </cell>
          <cell r="C137" t="str">
            <v>Bogotá</v>
          </cell>
          <cell r="D137" t="str">
            <v>Fundación para la asistencia de la niñez abandonada - FANA</v>
          </cell>
          <cell r="E137" t="str">
            <v>860032186-9</v>
          </cell>
          <cell r="F137" t="str">
            <v>Elena Martinez Pineda</v>
          </cell>
          <cell r="G137"/>
          <cell r="H137" t="str">
            <v>Carrera 96 No. 156b-18 Barrio Salitre</v>
          </cell>
          <cell r="I137" t="str">
            <v>Bogotá, D.C.</v>
          </cell>
          <cell r="J137" t="str">
            <v>CZ Santa Fe</v>
          </cell>
          <cell r="K137" t="str">
            <v>6806000
6840126</v>
          </cell>
          <cell r="L137">
            <v>3002423696</v>
          </cell>
          <cell r="M137" t="str">
            <v>dir.restab@fundacionfana.org</v>
          </cell>
          <cell r="N137" t="str">
            <v>SRD</v>
          </cell>
          <cell r="O137" t="str">
            <v>Internado</v>
          </cell>
          <cell r="P137"/>
          <cell r="Q137" t="str">
            <v>0 a 8 años</v>
          </cell>
          <cell r="R137"/>
          <cell r="S137" t="str">
            <v>1100-835-2024</v>
          </cell>
          <cell r="T137">
            <v>92</v>
          </cell>
          <cell r="U137">
            <v>45373</v>
          </cell>
          <cell r="V137">
            <v>45383</v>
          </cell>
          <cell r="W137">
            <v>45626</v>
          </cell>
          <cell r="X137">
            <v>1774411776</v>
          </cell>
          <cell r="Y137" t="str">
            <v>Esmeralda Quintero Romero</v>
          </cell>
          <cell r="Z137" t="str">
            <v>Profesional coordinación técnica Protección</v>
          </cell>
        </row>
        <row r="138">
          <cell r="B138" t="str">
            <v>11-9-137</v>
          </cell>
          <cell r="C138" t="str">
            <v>Bogotá</v>
          </cell>
          <cell r="D138" t="str">
            <v>Asociación cristiana de jóvenes de Bogotá y Cundinamarca – ACJ YMCA</v>
          </cell>
          <cell r="E138" t="str">
            <v>860018862-1</v>
          </cell>
          <cell r="F138" t="str">
            <v>Gloria Cecilia Hidalgo Franco</v>
          </cell>
          <cell r="G138" t="str">
            <v>Hogar Maranatha</v>
          </cell>
          <cell r="H138" t="str">
            <v>Calle 74b Sur No. 88-08</v>
          </cell>
          <cell r="I138" t="str">
            <v>Bogotá, D.C.</v>
          </cell>
          <cell r="J138" t="str">
            <v>CZ Bosa</v>
          </cell>
          <cell r="K138">
            <v>6016019189</v>
          </cell>
          <cell r="L138">
            <v>3187050417</v>
          </cell>
          <cell r="M138" t="str">
            <v>maranatha@ymcabogota.org</v>
          </cell>
          <cell r="N138" t="str">
            <v>SRD</v>
          </cell>
          <cell r="O138" t="str">
            <v>Externado</v>
          </cell>
          <cell r="P138" t="str">
            <v>Media jornada</v>
          </cell>
          <cell r="Q138" t="str">
            <v>Con PARD</v>
          </cell>
          <cell r="R138"/>
          <cell r="S138" t="str">
            <v>1100-836-2024</v>
          </cell>
          <cell r="T138">
            <v>60</v>
          </cell>
          <cell r="U138">
            <v>45373</v>
          </cell>
          <cell r="V138">
            <v>45383</v>
          </cell>
          <cell r="W138">
            <v>45626</v>
          </cell>
          <cell r="X138">
            <v>401233920</v>
          </cell>
          <cell r="Y138" t="str">
            <v>Miguel Angel Esguerra Bohorquez</v>
          </cell>
          <cell r="Z138" t="str">
            <v>Profesional coordinación técnica Protección</v>
          </cell>
        </row>
        <row r="139">
          <cell r="B139" t="str">
            <v>11-137-138</v>
          </cell>
          <cell r="C139" t="str">
            <v>Bogotá</v>
          </cell>
          <cell r="D139" t="str">
            <v>Fundación la esperanza de Amaly</v>
          </cell>
          <cell r="E139" t="str">
            <v>900307312-7</v>
          </cell>
          <cell r="F139" t="str">
            <v>Patricia Del Carmen Gonzalez Aguirre</v>
          </cell>
          <cell r="G139" t="str">
            <v>Sede Tavid</v>
          </cell>
          <cell r="H139" t="str">
            <v>Carrera 83 No. 81-28</v>
          </cell>
          <cell r="I139" t="str">
            <v>Bogotá, D.C.</v>
          </cell>
          <cell r="J139" t="str">
            <v>Todos los Centros Zonales</v>
          </cell>
          <cell r="K139"/>
          <cell r="L139">
            <v>3186594441</v>
          </cell>
          <cell r="M139" t="str">
            <v>fundaciontavid@gmail.com</v>
          </cell>
          <cell r="N139" t="str">
            <v>SRD</v>
          </cell>
          <cell r="O139" t="str">
            <v>Centro de emergencia</v>
          </cell>
          <cell r="P139"/>
          <cell r="Q139" t="str">
            <v>Con PARD</v>
          </cell>
          <cell r="R139"/>
          <cell r="S139" t="str">
            <v>1100-838-2024</v>
          </cell>
          <cell r="T139">
            <v>74</v>
          </cell>
          <cell r="U139">
            <v>45373</v>
          </cell>
          <cell r="V139">
            <v>45383</v>
          </cell>
          <cell r="W139">
            <v>45626</v>
          </cell>
          <cell r="X139">
            <v>1465151456</v>
          </cell>
          <cell r="Y139" t="str">
            <v>Esmeralda Quintero Romero</v>
          </cell>
          <cell r="Z139" t="str">
            <v>Profesional coordinación técnica Protección</v>
          </cell>
        </row>
        <row r="140">
          <cell r="B140" t="str">
            <v>11-137-139</v>
          </cell>
          <cell r="C140" t="str">
            <v>Bogotá</v>
          </cell>
          <cell r="D140" t="str">
            <v>Fundación la esperanza de Amaly</v>
          </cell>
          <cell r="E140" t="str">
            <v>900307312-7</v>
          </cell>
          <cell r="F140" t="str">
            <v>Patricia Del Carmen Gonzalez Aguirre</v>
          </cell>
          <cell r="G140" t="str">
            <v>Sede Cucu</v>
          </cell>
          <cell r="H140" t="str">
            <v>Calle 82 No. 83a-18</v>
          </cell>
          <cell r="I140" t="str">
            <v>Bogotá, D.C.</v>
          </cell>
          <cell r="J140" t="str">
            <v>Todos los Centros Zonales</v>
          </cell>
          <cell r="K140"/>
          <cell r="L140">
            <v>3182821558</v>
          </cell>
          <cell r="M140" t="str">
            <v>fundaciontavid@gmail.com</v>
          </cell>
          <cell r="N140" t="str">
            <v>SRD</v>
          </cell>
          <cell r="O140" t="str">
            <v>Centro de emergencia</v>
          </cell>
          <cell r="P140"/>
          <cell r="Q140" t="str">
            <v>Con PARD</v>
          </cell>
          <cell r="R140"/>
          <cell r="S140" t="str">
            <v>1100-838-2024</v>
          </cell>
          <cell r="T140">
            <v>74</v>
          </cell>
          <cell r="U140">
            <v>45373</v>
          </cell>
          <cell r="V140">
            <v>45383</v>
          </cell>
          <cell r="W140">
            <v>45626</v>
          </cell>
          <cell r="X140">
            <v>1465151456</v>
          </cell>
          <cell r="Y140" t="str">
            <v>Esmeralda Quintero Romero</v>
          </cell>
          <cell r="Z140" t="str">
            <v>Profesional coordinación técnica Protección</v>
          </cell>
        </row>
        <row r="141">
          <cell r="B141" t="str">
            <v>11-137-140</v>
          </cell>
          <cell r="C141" t="str">
            <v>Bogotá</v>
          </cell>
          <cell r="D141" t="str">
            <v>Fundación la esperanza de Amaly</v>
          </cell>
          <cell r="E141" t="str">
            <v>900307312-7</v>
          </cell>
          <cell r="F141" t="str">
            <v>Patricia Del Carmen Gonzalez Aguirre</v>
          </cell>
          <cell r="G141" t="str">
            <v>Sede Villa Javier</v>
          </cell>
          <cell r="H141" t="str">
            <v>Carrera 6 No. 5b-04 Sur</v>
          </cell>
          <cell r="I141" t="str">
            <v>Bogotá, D.C.</v>
          </cell>
          <cell r="J141" t="str">
            <v>Todos los Centros Zonales</v>
          </cell>
          <cell r="K141"/>
          <cell r="L141" t="str">
            <v>3103027189
3022871699</v>
          </cell>
          <cell r="M141" t="str">
            <v>fundamaly@gmail.com</v>
          </cell>
          <cell r="N141" t="str">
            <v>SRD</v>
          </cell>
          <cell r="O141" t="str">
            <v>Centro de emergencia</v>
          </cell>
          <cell r="P141"/>
          <cell r="Q141" t="str">
            <v>Con PARD</v>
          </cell>
          <cell r="R141"/>
          <cell r="S141" t="str">
            <v>1100-839-2024</v>
          </cell>
          <cell r="T141">
            <v>85</v>
          </cell>
          <cell r="U141">
            <v>45373</v>
          </cell>
          <cell r="V141">
            <v>45383</v>
          </cell>
          <cell r="W141">
            <v>45626</v>
          </cell>
          <cell r="X141">
            <v>1682944240</v>
          </cell>
          <cell r="Y141" t="str">
            <v>Esmeralda Quintero Romero</v>
          </cell>
          <cell r="Z141" t="str">
            <v>Profesional coordinación técnica Protección</v>
          </cell>
        </row>
        <row r="142">
          <cell r="B142" t="str">
            <v>11-9-141</v>
          </cell>
          <cell r="C142" t="str">
            <v>Bogotá</v>
          </cell>
          <cell r="D142" t="str">
            <v>Asociación cristiana de jóvenes de Bogotá y Cundinamarca – ACJ YMCA</v>
          </cell>
          <cell r="E142" t="str">
            <v>860018862-1</v>
          </cell>
          <cell r="F142" t="str">
            <v>Gloria Cecilia Hidalgo Franco</v>
          </cell>
          <cell r="G142" t="str">
            <v>Hogar Shekinah</v>
          </cell>
          <cell r="H142" t="str">
            <v>Transversal 26a Bis No. 45a-18 Sur Barrio Claret</v>
          </cell>
          <cell r="I142" t="str">
            <v>Bogotá, D.C.</v>
          </cell>
          <cell r="J142" t="str">
            <v>CZ Tunjuelito</v>
          </cell>
          <cell r="K142"/>
          <cell r="L142">
            <v>3204087437</v>
          </cell>
          <cell r="M142" t="str">
            <v>hogarshekinah@ymcabogota.org</v>
          </cell>
          <cell r="N142" t="str">
            <v>SRD</v>
          </cell>
          <cell r="O142" t="str">
            <v>Externado</v>
          </cell>
          <cell r="P142" t="str">
            <v>Media jornada</v>
          </cell>
          <cell r="Q142" t="str">
            <v>Con PARD</v>
          </cell>
          <cell r="R142"/>
          <cell r="S142" t="str">
            <v>1100-840-2024</v>
          </cell>
          <cell r="T142">
            <v>60</v>
          </cell>
          <cell r="U142">
            <v>45373</v>
          </cell>
          <cell r="V142">
            <v>45383</v>
          </cell>
          <cell r="W142">
            <v>45626</v>
          </cell>
          <cell r="X142">
            <v>401233920</v>
          </cell>
          <cell r="Y142" t="str">
            <v>Miguel Angel Esguerra Bohorquez</v>
          </cell>
          <cell r="Z142" t="str">
            <v>Profesional coordinación técnica Protección</v>
          </cell>
        </row>
        <row r="143">
          <cell r="B143" t="str">
            <v>11-82-142</v>
          </cell>
          <cell r="C143" t="str">
            <v>Bogotá</v>
          </cell>
          <cell r="D143" t="str">
            <v>Fundación casa de la madre y el niño</v>
          </cell>
          <cell r="E143" t="str">
            <v>860007398-8</v>
          </cell>
          <cell r="F143" t="str">
            <v>Barbara Escobar De Vargas</v>
          </cell>
          <cell r="G143"/>
          <cell r="H143" t="str">
            <v>Calle 48 No. 28-30 Barrio Belalcázar</v>
          </cell>
          <cell r="I143" t="str">
            <v>Bogotá, D.C.</v>
          </cell>
          <cell r="J143" t="str">
            <v>Regional Bogotá</v>
          </cell>
          <cell r="K143"/>
          <cell r="L143">
            <v>3112512188</v>
          </cell>
          <cell r="M143" t="str">
            <v>lacasa@la_casa.org</v>
          </cell>
          <cell r="N143" t="str">
            <v>SRD</v>
          </cell>
          <cell r="O143" t="str">
            <v>Hogar sustituto entidad</v>
          </cell>
          <cell r="P143"/>
          <cell r="Q143" t="str">
            <v>Vulneración</v>
          </cell>
          <cell r="R143"/>
          <cell r="S143" t="str">
            <v>1100-841-2024</v>
          </cell>
          <cell r="T143">
            <v>36</v>
          </cell>
          <cell r="U143">
            <v>45373</v>
          </cell>
          <cell r="V143">
            <v>45383</v>
          </cell>
          <cell r="W143">
            <v>45626</v>
          </cell>
          <cell r="X143">
            <v>574812543</v>
          </cell>
          <cell r="Y143" t="str">
            <v>Rosa Icela Arguello Arguello</v>
          </cell>
          <cell r="Z143" t="str">
            <v>Profesional coordinación técnica Protección</v>
          </cell>
        </row>
        <row r="144">
          <cell r="B144" t="str">
            <v>11-43-143</v>
          </cell>
          <cell r="C144" t="str">
            <v>Bogotá</v>
          </cell>
          <cell r="D144" t="str">
            <v>Congregación religiosos terciarios capuchinos nuestra señora de los dolores</v>
          </cell>
          <cell r="E144" t="str">
            <v>860005068-3</v>
          </cell>
          <cell r="F144" t="str">
            <v>Padre Wilson Alexander Restrepo Gutierrez</v>
          </cell>
          <cell r="G144" t="str">
            <v>Club Amigo San Jose De Martires</v>
          </cell>
          <cell r="H144" t="str">
            <v>Calle 1b No. 27-33</v>
          </cell>
          <cell r="I144" t="str">
            <v>Bogotá, D.C.</v>
          </cell>
          <cell r="J144" t="str">
            <v>CZ Martires</v>
          </cell>
          <cell r="K144">
            <v>6017041559</v>
          </cell>
          <cell r="L144">
            <v>3235840737</v>
          </cell>
          <cell r="M144" t="str">
            <v>coord.martires@opanamigo.org</v>
          </cell>
          <cell r="N144" t="str">
            <v>SRD</v>
          </cell>
          <cell r="O144" t="str">
            <v>Externado</v>
          </cell>
          <cell r="P144" t="str">
            <v>Media jornada</v>
          </cell>
          <cell r="Q144" t="str">
            <v>Con PARD</v>
          </cell>
          <cell r="R144"/>
          <cell r="S144" t="str">
            <v>1100-842-2024</v>
          </cell>
          <cell r="T144">
            <v>70</v>
          </cell>
          <cell r="U144">
            <v>45373</v>
          </cell>
          <cell r="V144">
            <v>45383</v>
          </cell>
          <cell r="W144">
            <v>45626</v>
          </cell>
          <cell r="X144">
            <v>468106240</v>
          </cell>
          <cell r="Y144" t="str">
            <v>Miguel Angel Esguerra Bohorquez</v>
          </cell>
          <cell r="Z144" t="str">
            <v>Profesional coordinación técnica Protección</v>
          </cell>
        </row>
        <row r="145">
          <cell r="B145" t="str">
            <v>11-82-144</v>
          </cell>
          <cell r="C145" t="str">
            <v>Bogotá</v>
          </cell>
          <cell r="D145" t="str">
            <v>Fundación casa de la madre y el niño</v>
          </cell>
          <cell r="E145" t="str">
            <v>860007398-8</v>
          </cell>
          <cell r="F145" t="str">
            <v>Barbara Escobar De Vargas</v>
          </cell>
          <cell r="G145" t="str">
            <v>Casa Universitaria Femenina</v>
          </cell>
          <cell r="H145" t="str">
            <v>Calle 40b Bis No. 13-20</v>
          </cell>
          <cell r="I145" t="str">
            <v>Bogotá, D.C.</v>
          </cell>
          <cell r="J145" t="str">
            <v>Referentes Afectivos Regional Bogotá</v>
          </cell>
          <cell r="K145">
            <v>4572776</v>
          </cell>
          <cell r="L145">
            <v>3103001418</v>
          </cell>
          <cell r="M145" t="str">
            <v>direccion.suenos@la-casa.org
tesoreriaycontabilidad@la-casa.org
contabilidad.suenos@la-casa.org</v>
          </cell>
          <cell r="N145" t="str">
            <v>SRD</v>
          </cell>
          <cell r="O145" t="str">
            <v>Casa universitaria</v>
          </cell>
          <cell r="P145"/>
          <cell r="Q145" t="str">
            <v>Con PARD</v>
          </cell>
          <cell r="R145"/>
          <cell r="S145" t="str">
            <v>1100-843-2024</v>
          </cell>
          <cell r="T145">
            <v>20</v>
          </cell>
          <cell r="U145">
            <v>45373</v>
          </cell>
          <cell r="V145">
            <v>45383</v>
          </cell>
          <cell r="W145">
            <v>45626</v>
          </cell>
          <cell r="X145">
            <v>355973760</v>
          </cell>
          <cell r="Y145" t="str">
            <v>Esmeralda Quintero Romero</v>
          </cell>
          <cell r="Z145" t="str">
            <v>Profesional coordinación técnica Protección</v>
          </cell>
        </row>
        <row r="146">
          <cell r="B146" t="str">
            <v>11-82-145</v>
          </cell>
          <cell r="C146" t="str">
            <v>Bogotá</v>
          </cell>
          <cell r="D146" t="str">
            <v>Fundación casa de la madre y el niño</v>
          </cell>
          <cell r="E146" t="str">
            <v>860007398-8</v>
          </cell>
          <cell r="F146" t="str">
            <v>Barbara Escobar De Vargas</v>
          </cell>
          <cell r="G146" t="str">
            <v>Casa 1</v>
          </cell>
          <cell r="H146" t="str">
            <v>Calle 48 No. 28-30 Barrio Belalcázar</v>
          </cell>
          <cell r="I146" t="str">
            <v>Bogotá, D.C.</v>
          </cell>
          <cell r="J146" t="str">
            <v>CZ Revivir</v>
          </cell>
          <cell r="K146">
            <v>2687400</v>
          </cell>
          <cell r="L146" t="str">
            <v xml:space="preserve">3016606980
</v>
          </cell>
          <cell r="M146" t="str">
            <v>coordinacion.ninos@la-casa.org</v>
          </cell>
          <cell r="N146" t="str">
            <v>SRD</v>
          </cell>
          <cell r="O146" t="str">
            <v>Internado</v>
          </cell>
          <cell r="P146"/>
          <cell r="Q146" t="str">
            <v>0 a 8 años</v>
          </cell>
          <cell r="R146"/>
          <cell r="S146" t="str">
            <v>1100-844-2024</v>
          </cell>
          <cell r="T146">
            <v>142</v>
          </cell>
          <cell r="U146">
            <v>45373</v>
          </cell>
          <cell r="V146">
            <v>45383</v>
          </cell>
          <cell r="W146">
            <v>45626</v>
          </cell>
          <cell r="X146">
            <v>2674418176</v>
          </cell>
          <cell r="Y146" t="str">
            <v>Esmeralda Quintero Romero</v>
          </cell>
          <cell r="Z146" t="str">
            <v>Profesional coordinación técnica Protección</v>
          </cell>
        </row>
        <row r="147">
          <cell r="B147" t="str">
            <v>11-9-146</v>
          </cell>
          <cell r="C147" t="str">
            <v>Bogotá</v>
          </cell>
          <cell r="D147" t="str">
            <v>Asociación cristiana de jóvenes de Bogotá y Cundinamarca – ACJ YMCA</v>
          </cell>
          <cell r="E147" t="str">
            <v>860018862-1</v>
          </cell>
          <cell r="F147" t="str">
            <v>Gloria Cecilia Hidalgo Franco</v>
          </cell>
          <cell r="G147"/>
          <cell r="H147" t="str">
            <v>Transversal 26a Bis No. 45a-18 Sur Barrio Claret</v>
          </cell>
          <cell r="I147" t="str">
            <v>Bogotá, D.C.</v>
          </cell>
          <cell r="J147" t="str">
            <v>Regional Bogotá</v>
          </cell>
          <cell r="K147"/>
          <cell r="L147" t="str">
            <v>3124865790 -3229443475</v>
          </cell>
          <cell r="M147" t="str">
            <v>hogarsustitutoacj@ymcabogota.org</v>
          </cell>
          <cell r="N147" t="str">
            <v>SRD</v>
          </cell>
          <cell r="O147" t="str">
            <v>Hogar sustituto entidad</v>
          </cell>
          <cell r="P147"/>
          <cell r="Q147" t="str">
            <v>Vulneración</v>
          </cell>
          <cell r="R147"/>
          <cell r="S147" t="str">
            <v>1100-845-2024</v>
          </cell>
          <cell r="T147">
            <v>100</v>
          </cell>
          <cell r="U147">
            <v>45374</v>
          </cell>
          <cell r="V147">
            <v>45383</v>
          </cell>
          <cell r="W147">
            <v>45626</v>
          </cell>
          <cell r="X147">
            <v>1592257064</v>
          </cell>
          <cell r="Y147" t="str">
            <v>Rosa Icela Arguello Arguello</v>
          </cell>
          <cell r="Z147" t="str">
            <v>Profesional coordinación técnica Protección</v>
          </cell>
        </row>
        <row r="148">
          <cell r="B148" t="str">
            <v>11-106-147</v>
          </cell>
          <cell r="C148" t="str">
            <v>Bogotá</v>
          </cell>
          <cell r="D148" t="str">
            <v>Fundación de rehabilitación para la población con discapacidad física y mental - Amanecer</v>
          </cell>
          <cell r="E148" t="str">
            <v>830147304-7</v>
          </cell>
          <cell r="F148" t="str">
            <v>Teresita Cubillos Ruiz / Suplente Diana Andrea Acevedo Cubillos</v>
          </cell>
          <cell r="G148"/>
          <cell r="H148" t="str">
            <v>Carrera 100 No 24b-25 Barrio San José De Fontibón</v>
          </cell>
          <cell r="I148" t="str">
            <v>Bogotá, D.C.</v>
          </cell>
          <cell r="J148" t="str">
            <v>CZ Engativa</v>
          </cell>
          <cell r="K148" t="str">
            <v>601 6944791</v>
          </cell>
          <cell r="L148">
            <v>314447038</v>
          </cell>
          <cell r="M148" t="str">
            <v>fundacionamanecer2004@gmail.com</v>
          </cell>
          <cell r="N148" t="str">
            <v>SRD</v>
          </cell>
          <cell r="O148" t="str">
            <v>Internado</v>
          </cell>
          <cell r="P148"/>
          <cell r="Q148" t="str">
            <v>Discapacidad</v>
          </cell>
          <cell r="R148" t="str">
            <v>Intelectual</v>
          </cell>
          <cell r="S148" t="str">
            <v>1100-847-2024</v>
          </cell>
          <cell r="T148">
            <v>60</v>
          </cell>
          <cell r="U148">
            <v>45377</v>
          </cell>
          <cell r="V148">
            <v>45383</v>
          </cell>
          <cell r="W148">
            <v>45626</v>
          </cell>
          <cell r="X148">
            <v>1147192800</v>
          </cell>
          <cell r="Y148" t="str">
            <v>Oscar Bolívar Chicacausa</v>
          </cell>
          <cell r="Z148" t="str">
            <v>Profesional coordinación técnica Protección</v>
          </cell>
        </row>
        <row r="149">
          <cell r="B149" t="str">
            <v>11-43-148</v>
          </cell>
          <cell r="C149" t="str">
            <v>Bogotá</v>
          </cell>
          <cell r="D149" t="str">
            <v>Congregación religiosos terciarios capuchinos nuestra señora de los dolores</v>
          </cell>
          <cell r="E149" t="str">
            <v>860005068-3</v>
          </cell>
          <cell r="F149" t="str">
            <v>Padre Wilson Alexander Restrepo Gutierrez</v>
          </cell>
          <cell r="G149" t="str">
            <v>Club Amigo San Francisco De Asis Venecia</v>
          </cell>
          <cell r="H149" t="str">
            <v>Diagonal 47 Sur No. 52a-04 Puerta 02</v>
          </cell>
          <cell r="I149" t="str">
            <v>Bogotá, D.C.</v>
          </cell>
          <cell r="J149" t="str">
            <v>CZ Venecia</v>
          </cell>
          <cell r="K149">
            <v>6017130658</v>
          </cell>
          <cell r="L149">
            <v>3115264073</v>
          </cell>
          <cell r="M149" t="str">
            <v>coord.venecia@opanamigo.org</v>
          </cell>
          <cell r="N149" t="str">
            <v>SRD</v>
          </cell>
          <cell r="O149" t="str">
            <v>Externado</v>
          </cell>
          <cell r="P149" t="str">
            <v>Media jornada</v>
          </cell>
          <cell r="Q149" t="str">
            <v>Con PARD</v>
          </cell>
          <cell r="R149"/>
          <cell r="S149" t="str">
            <v>1100-848-2024</v>
          </cell>
          <cell r="T149">
            <v>100</v>
          </cell>
          <cell r="U149">
            <v>45373</v>
          </cell>
          <cell r="V149">
            <v>45383</v>
          </cell>
          <cell r="W149">
            <v>45626</v>
          </cell>
          <cell r="X149">
            <v>668723200</v>
          </cell>
          <cell r="Y149" t="str">
            <v>Miguel Angel Esguerra Bohorquez</v>
          </cell>
          <cell r="Z149" t="str">
            <v>Profesional coordinación técnica Protección</v>
          </cell>
        </row>
        <row r="150">
          <cell r="B150" t="str">
            <v>11-111-149</v>
          </cell>
          <cell r="C150" t="str">
            <v>Bogotá</v>
          </cell>
          <cell r="D150" t="str">
            <v>Fundación Educar Colombia - EDUCOL</v>
          </cell>
          <cell r="E150" t="str">
            <v>900321661-0</v>
          </cell>
          <cell r="F150" t="str">
            <v>Julian Ochoa Alzate</v>
          </cell>
          <cell r="G150"/>
          <cell r="H150" t="str">
            <v>Carrera 67 No. 12a-32 Barrio Salazar Gomez</v>
          </cell>
          <cell r="I150" t="str">
            <v>Bogotá, D.C.</v>
          </cell>
          <cell r="J150" t="str">
            <v>CZ San Cristóbal</v>
          </cell>
          <cell r="K150"/>
          <cell r="L150">
            <v>3103186720</v>
          </cell>
          <cell r="M150" t="str">
            <v>auxiliar.operativocp@funeducol.edu.co 
jochoa@funeducol.edu.co 
administrativo@funeducol.edu.co 
educolcp@funeducol.edu.co</v>
          </cell>
          <cell r="N150" t="str">
            <v>SRD</v>
          </cell>
          <cell r="O150" t="str">
            <v>Internado</v>
          </cell>
          <cell r="P150"/>
          <cell r="Q150" t="str">
            <v>Con PARD</v>
          </cell>
          <cell r="R150"/>
          <cell r="S150" t="str">
            <v>1100-849-2024</v>
          </cell>
          <cell r="T150">
            <v>46</v>
          </cell>
          <cell r="U150">
            <v>45374</v>
          </cell>
          <cell r="V150">
            <v>45383</v>
          </cell>
          <cell r="W150">
            <v>45626</v>
          </cell>
          <cell r="X150">
            <v>783602640</v>
          </cell>
          <cell r="Y150" t="str">
            <v>Stefanni Sanchez Ramirez</v>
          </cell>
          <cell r="Z150" t="str">
            <v>Profesional coordinación técnica Protección</v>
          </cell>
        </row>
        <row r="151">
          <cell r="B151" t="str">
            <v>11-11-150</v>
          </cell>
          <cell r="C151" t="str">
            <v>Bogotá</v>
          </cell>
          <cell r="D151" t="str">
            <v>Asociación cristiana nuevo nacimiento</v>
          </cell>
          <cell r="E151" t="str">
            <v>800250954-5</v>
          </cell>
          <cell r="F151" t="str">
            <v>Isabel Hoyos Collazos</v>
          </cell>
          <cell r="G151" t="str">
            <v>Sede Reconciliación</v>
          </cell>
          <cell r="H151" t="str">
            <v>Calle 22d No. 18-56 Barrio Santa Fe</v>
          </cell>
          <cell r="I151" t="str">
            <v>Bogotá, D.C.</v>
          </cell>
          <cell r="J151" t="str">
            <v>Todos los Centros Zonales</v>
          </cell>
          <cell r="K151" t="str">
            <v xml:space="preserve">
8049566</v>
          </cell>
          <cell r="L151" t="str">
            <v>3108842100
3117815184
3204676271</v>
          </cell>
          <cell r="M151" t="str">
            <v xml:space="preserve">
acnncentrodeemergencia@gmail.com
</v>
          </cell>
          <cell r="N151" t="str">
            <v>SRD</v>
          </cell>
          <cell r="O151" t="str">
            <v>Centro de emergencia</v>
          </cell>
          <cell r="P151"/>
          <cell r="Q151" t="str">
            <v>Con PARD</v>
          </cell>
          <cell r="R151"/>
          <cell r="S151" t="str">
            <v>1100-850-2024</v>
          </cell>
          <cell r="T151">
            <v>128</v>
          </cell>
          <cell r="U151">
            <v>45373</v>
          </cell>
          <cell r="V151">
            <v>45383</v>
          </cell>
          <cell r="W151">
            <v>45626</v>
          </cell>
          <cell r="X151">
            <v>2535316032</v>
          </cell>
          <cell r="Y151" t="str">
            <v>Esmeralda Quintero Romero</v>
          </cell>
          <cell r="Z151" t="str">
            <v>Profesional coordinación técnica Protección</v>
          </cell>
        </row>
        <row r="152">
          <cell r="B152" t="str">
            <v>11-242-151</v>
          </cell>
          <cell r="C152" t="str">
            <v>Bogotá</v>
          </cell>
          <cell r="D152" t="str">
            <v>Organización pro niñez indefensa - OPNI</v>
          </cell>
          <cell r="E152" t="str">
            <v>860036764-4</v>
          </cell>
          <cell r="F152" t="str">
            <v>Marina Villamizar Rincon</v>
          </cell>
          <cell r="G152" t="str">
            <v>Organización Opni</v>
          </cell>
          <cell r="H152" t="str">
            <v>Finca El Rastrojo Vereda Pastor Ospina Municipio De Guasca</v>
          </cell>
          <cell r="I152" t="str">
            <v>Guasca</v>
          </cell>
          <cell r="J152" t="str">
            <v>CZ Creer</v>
          </cell>
          <cell r="K152" t="str">
            <v>no tiene</v>
          </cell>
          <cell r="L152" t="str">
            <v>314-2968666</v>
          </cell>
          <cell r="M152" t="str">
            <v>asociacionopni@hotmail.com; 
opnisecretaria@hotmail.es; direccion@organizacionopni.org</v>
          </cell>
          <cell r="N152" t="str">
            <v>SRD</v>
          </cell>
          <cell r="O152" t="str">
            <v>Internado</v>
          </cell>
          <cell r="P152"/>
          <cell r="Q152" t="str">
            <v>Con PARD</v>
          </cell>
          <cell r="R152"/>
          <cell r="S152" t="str">
            <v>1100-851-2024</v>
          </cell>
          <cell r="T152">
            <v>150</v>
          </cell>
          <cell r="U152"/>
          <cell r="V152">
            <v>45383</v>
          </cell>
          <cell r="W152">
            <v>45626</v>
          </cell>
          <cell r="X152">
            <v>2555226000</v>
          </cell>
          <cell r="Y152" t="str">
            <v>Milton Cesar Posso Salcedo</v>
          </cell>
          <cell r="Z152" t="str">
            <v>Profesional coordinación técnica Protección</v>
          </cell>
        </row>
        <row r="153">
          <cell r="B153" t="str">
            <v>11-140-152</v>
          </cell>
          <cell r="C153" t="str">
            <v>Bogotá</v>
          </cell>
          <cell r="D153" t="str">
            <v>Fundación Laudes</v>
          </cell>
          <cell r="E153" t="str">
            <v>900098908-8</v>
          </cell>
          <cell r="F153" t="str">
            <v>Adriana Barbosa Malaver</v>
          </cell>
          <cell r="G153" t="str">
            <v>Marsella</v>
          </cell>
          <cell r="H153" t="str">
            <v>Calle 6b No. 71d-14</v>
          </cell>
          <cell r="I153" t="str">
            <v>Bogotá, D.C.</v>
          </cell>
          <cell r="J153" t="str">
            <v>CZ Tunjuelito</v>
          </cell>
          <cell r="K153">
            <v>6635752</v>
          </cell>
          <cell r="L153">
            <v>3208392988</v>
          </cell>
          <cell r="M153" t="str">
            <v>laudes4@hotmail.com</v>
          </cell>
          <cell r="N153" t="str">
            <v>SRD</v>
          </cell>
          <cell r="O153" t="str">
            <v>Internado</v>
          </cell>
          <cell r="P153"/>
          <cell r="Q153" t="str">
            <v>Con PARD</v>
          </cell>
          <cell r="R153"/>
          <cell r="S153" t="str">
            <v>1100-852-2024</v>
          </cell>
          <cell r="T153">
            <v>61</v>
          </cell>
          <cell r="U153">
            <v>45374</v>
          </cell>
          <cell r="V153">
            <v>45383</v>
          </cell>
          <cell r="W153">
            <v>45626</v>
          </cell>
          <cell r="X153">
            <v>2810748600</v>
          </cell>
          <cell r="Y153" t="str">
            <v>Stefanni Sanchez Ramirez</v>
          </cell>
          <cell r="Z153" t="str">
            <v>Profesional coordinación técnica Protección</v>
          </cell>
        </row>
        <row r="154">
          <cell r="B154" t="str">
            <v>11-140-153</v>
          </cell>
          <cell r="C154" t="str">
            <v>Bogotá</v>
          </cell>
          <cell r="D154" t="str">
            <v>Fundación Laudes</v>
          </cell>
          <cell r="E154" t="str">
            <v>900098908-8</v>
          </cell>
          <cell r="F154" t="str">
            <v>Adriana Barbosa Malaver</v>
          </cell>
          <cell r="G154" t="str">
            <v>Americas</v>
          </cell>
          <cell r="H154" t="str">
            <v>Avenida De Las Americas Calle 6 No. 69b-45</v>
          </cell>
          <cell r="I154" t="str">
            <v>Bogotá, D.C.</v>
          </cell>
          <cell r="J154" t="str">
            <v>CZ Tunjuelito</v>
          </cell>
          <cell r="K154">
            <v>4672722</v>
          </cell>
          <cell r="L154">
            <v>3208392988</v>
          </cell>
          <cell r="M154" t="str">
            <v>laudes4@hotmail.com</v>
          </cell>
          <cell r="N154" t="str">
            <v>SRD</v>
          </cell>
          <cell r="O154" t="str">
            <v>Internado</v>
          </cell>
          <cell r="P154"/>
          <cell r="Q154" t="str">
            <v>Con PARD</v>
          </cell>
          <cell r="R154"/>
          <cell r="S154" t="str">
            <v>1100-852-2024</v>
          </cell>
          <cell r="T154">
            <v>54</v>
          </cell>
          <cell r="U154">
            <v>45374</v>
          </cell>
          <cell r="V154">
            <v>45383</v>
          </cell>
          <cell r="W154">
            <v>45626</v>
          </cell>
          <cell r="X154">
            <v>2810748600</v>
          </cell>
          <cell r="Y154" t="str">
            <v>Stefanni Sanchez Ramirez</v>
          </cell>
          <cell r="Z154" t="str">
            <v>Profesional coordinación técnica Protección</v>
          </cell>
        </row>
        <row r="155">
          <cell r="B155" t="str">
            <v>11-140-154</v>
          </cell>
          <cell r="C155" t="str">
            <v>Bogotá</v>
          </cell>
          <cell r="D155" t="str">
            <v>Fundación Laudes</v>
          </cell>
          <cell r="E155" t="str">
            <v>900098908-8</v>
          </cell>
          <cell r="F155" t="str">
            <v>Adriana Barbosa Malaver</v>
          </cell>
          <cell r="G155" t="str">
            <v>Andes</v>
          </cell>
          <cell r="H155" t="str">
            <v>Carrera 65a No. 94-38 Barrio Andes</v>
          </cell>
          <cell r="I155" t="str">
            <v>Bogotá, D.C.</v>
          </cell>
          <cell r="J155" t="str">
            <v>CZ Tunjuelito</v>
          </cell>
          <cell r="K155">
            <v>9261941</v>
          </cell>
          <cell r="L155">
            <v>3208392988</v>
          </cell>
          <cell r="M155" t="str">
            <v>laudes4@hotmail.com</v>
          </cell>
          <cell r="N155" t="str">
            <v>SRD</v>
          </cell>
          <cell r="O155" t="str">
            <v>Internado</v>
          </cell>
          <cell r="P155"/>
          <cell r="Q155" t="str">
            <v>Con PARD</v>
          </cell>
          <cell r="R155"/>
          <cell r="S155" t="str">
            <v>1100-852-2024</v>
          </cell>
          <cell r="T155">
            <v>50</v>
          </cell>
          <cell r="U155">
            <v>45374</v>
          </cell>
          <cell r="V155">
            <v>45383</v>
          </cell>
          <cell r="W155">
            <v>45626</v>
          </cell>
          <cell r="X155">
            <v>2810748600</v>
          </cell>
          <cell r="Y155" t="str">
            <v>Stefanni Sanchez Ramirez</v>
          </cell>
          <cell r="Z155" t="str">
            <v>Profesional coordinación técnica Protección</v>
          </cell>
        </row>
        <row r="156">
          <cell r="B156" t="str">
            <v>11-79-155</v>
          </cell>
          <cell r="C156" t="str">
            <v>Bogotá</v>
          </cell>
          <cell r="D156" t="str">
            <v>Fundación ayuda a La infancia Hogares Bambi Bogotá</v>
          </cell>
          <cell r="E156" t="str">
            <v>800035174-6</v>
          </cell>
          <cell r="F156" t="str">
            <v>Nelsy Mabel Arandia Forero</v>
          </cell>
          <cell r="G156"/>
          <cell r="H156" t="str">
            <v>Trasversal 5q No. 48j-24 Sur Barrio Callejón De Santa Barbara</v>
          </cell>
          <cell r="I156" t="str">
            <v>Bogotá, D.C.</v>
          </cell>
          <cell r="J156" t="str">
            <v>Regional Bogotá</v>
          </cell>
          <cell r="K156"/>
          <cell r="L156">
            <v>3124482125</v>
          </cell>
          <cell r="M156" t="str">
            <v>bambihsustitutos2020@gmail.com</v>
          </cell>
          <cell r="N156" t="str">
            <v>SRD</v>
          </cell>
          <cell r="O156" t="str">
            <v>Hogar sustituto entidad</v>
          </cell>
          <cell r="P156"/>
          <cell r="Q156" t="str">
            <v>Vulneración</v>
          </cell>
          <cell r="R156"/>
          <cell r="S156" t="str">
            <v>1100-853-2024</v>
          </cell>
          <cell r="T156">
            <v>30</v>
          </cell>
          <cell r="U156">
            <v>45373</v>
          </cell>
          <cell r="V156">
            <v>45383</v>
          </cell>
          <cell r="W156">
            <v>45626</v>
          </cell>
          <cell r="X156">
            <v>497677119</v>
          </cell>
          <cell r="Y156" t="str">
            <v>Rosa Icela Arguello Arguello</v>
          </cell>
          <cell r="Z156" t="str">
            <v>Profesional coordinación técnica Protección</v>
          </cell>
        </row>
        <row r="157">
          <cell r="B157" t="str">
            <v>11-11-156</v>
          </cell>
          <cell r="C157" t="str">
            <v>Bogotá</v>
          </cell>
          <cell r="D157" t="str">
            <v>Asociación cristiana nuevo nacimiento</v>
          </cell>
          <cell r="E157" t="str">
            <v>800250954-5</v>
          </cell>
          <cell r="F157" t="str">
            <v>Isabel Hoyos Collazos</v>
          </cell>
          <cell r="G157" t="str">
            <v>Sede La Alegria De Vivir</v>
          </cell>
          <cell r="H157" t="str">
            <v>Calle 22d No. 18-62 Barrio Santafe</v>
          </cell>
          <cell r="I157" t="str">
            <v>Bogotá, D.C.</v>
          </cell>
          <cell r="J157" t="str">
            <v>Todos los Centros Zonales</v>
          </cell>
          <cell r="K157" t="str">
            <v xml:space="preserve">
4870993</v>
          </cell>
          <cell r="L157">
            <v>3118044682</v>
          </cell>
          <cell r="M157" t="str">
            <v>acnncemixto@gmail.com</v>
          </cell>
          <cell r="N157" t="str">
            <v>SRD</v>
          </cell>
          <cell r="O157" t="str">
            <v>Centro de emergencia</v>
          </cell>
          <cell r="P157"/>
          <cell r="Q157" t="str">
            <v>Con PARD</v>
          </cell>
          <cell r="R157"/>
          <cell r="S157" t="str">
            <v>1100-854-2024</v>
          </cell>
          <cell r="T157">
            <v>71</v>
          </cell>
          <cell r="U157">
            <v>45373</v>
          </cell>
          <cell r="V157">
            <v>45383</v>
          </cell>
          <cell r="W157">
            <v>45626</v>
          </cell>
          <cell r="X157">
            <v>1405753424</v>
          </cell>
          <cell r="Y157" t="str">
            <v>Esmeralda Quintero Romero</v>
          </cell>
          <cell r="Z157" t="str">
            <v>Profesional coordinación técnica Protección</v>
          </cell>
        </row>
        <row r="158">
          <cell r="B158" t="str">
            <v>11-20-157</v>
          </cell>
          <cell r="C158" t="str">
            <v>Bogotá</v>
          </cell>
          <cell r="D158" t="str">
            <v>Asociación nuevo futuro de Colombia</v>
          </cell>
          <cell r="E158" t="str">
            <v>800230540-4</v>
          </cell>
          <cell r="F158" t="str">
            <v>Meredith Lynn Weiner Cardenas</v>
          </cell>
          <cell r="G158" t="str">
            <v>Hogar Polo</v>
          </cell>
          <cell r="H158" t="str">
            <v>Carrera 9 No. 9-59 Villa 70 Alto De La Virgen</v>
          </cell>
          <cell r="I158" t="str">
            <v>La Calera</v>
          </cell>
          <cell r="J158" t="str">
            <v>CZ Martires</v>
          </cell>
          <cell r="K158">
            <v>6016215112</v>
          </cell>
          <cell r="L158" t="str">
            <v xml:space="preserve">3202658770
3143956875
</v>
          </cell>
          <cell r="M158" t="str">
            <v>mer.cardenas@gmail.com
coordinacion.hogares@nuevofuturocolombia.org
gestordecaso.hogares@nuevofuturocolombia.org</v>
          </cell>
          <cell r="N158" t="str">
            <v>SRD</v>
          </cell>
          <cell r="O158" t="str">
            <v>Internado</v>
          </cell>
          <cell r="P158"/>
          <cell r="Q158" t="str">
            <v>Con PARD</v>
          </cell>
          <cell r="R158"/>
          <cell r="S158" t="str">
            <v>1100-855-2024</v>
          </cell>
          <cell r="T158">
            <v>23</v>
          </cell>
          <cell r="U158">
            <v>45374</v>
          </cell>
          <cell r="V158">
            <v>45383</v>
          </cell>
          <cell r="W158">
            <v>45473</v>
          </cell>
          <cell r="X158">
            <v>606866175</v>
          </cell>
          <cell r="Y158" t="str">
            <v>Stefanni Sanchez Ramirez</v>
          </cell>
          <cell r="Z158" t="str">
            <v>Profesional coordinación técnica Protección</v>
          </cell>
        </row>
        <row r="159">
          <cell r="B159" t="str">
            <v>11-20-158</v>
          </cell>
          <cell r="C159" t="str">
            <v>Bogotá</v>
          </cell>
          <cell r="D159" t="str">
            <v>Asociación nuevo futuro de Colombia</v>
          </cell>
          <cell r="E159" t="str">
            <v>800230540-4</v>
          </cell>
          <cell r="F159" t="str">
            <v>Meredith Lynn Weiner Cardenas</v>
          </cell>
          <cell r="G159" t="str">
            <v>Salitre I Y Salitre 2</v>
          </cell>
          <cell r="H159" t="str">
            <v>Vereda El Salitre-Finca Mariquita</v>
          </cell>
          <cell r="I159" t="str">
            <v>La Calera</v>
          </cell>
          <cell r="J159" t="str">
            <v>CZ Usaquén</v>
          </cell>
          <cell r="K159">
            <v>6016215112</v>
          </cell>
          <cell r="L159" t="str">
            <v xml:space="preserve">3202658770
3143956875
</v>
          </cell>
          <cell r="M159" t="str">
            <v>mer.cardenas@gmail.com
coordinacion.hogares@nuevofuturocolombia.org
gestordecaso.hogares@nuevofuturocolombia.org</v>
          </cell>
          <cell r="N159" t="str">
            <v>SRD</v>
          </cell>
          <cell r="O159" t="str">
            <v>Internado</v>
          </cell>
          <cell r="P159"/>
          <cell r="Q159" t="str">
            <v>Con PARD</v>
          </cell>
          <cell r="R159"/>
          <cell r="S159" t="str">
            <v>1100-855-2024</v>
          </cell>
          <cell r="T159">
            <v>33</v>
          </cell>
          <cell r="U159">
            <v>45374</v>
          </cell>
          <cell r="V159">
            <v>45383</v>
          </cell>
          <cell r="W159">
            <v>45473</v>
          </cell>
          <cell r="X159"/>
          <cell r="Y159" t="str">
            <v>Stefanni Sanchez Ramirez</v>
          </cell>
          <cell r="Z159" t="str">
            <v>Profesional coordinación técnica Protección</v>
          </cell>
        </row>
        <row r="160">
          <cell r="B160" t="str">
            <v>11-20-159</v>
          </cell>
          <cell r="C160" t="str">
            <v>Bogotá</v>
          </cell>
          <cell r="D160" t="str">
            <v>Asociación nuevo futuro de Colombia</v>
          </cell>
          <cell r="E160" t="str">
            <v>800230540-4</v>
          </cell>
          <cell r="F160" t="str">
            <v>Meredith Lynn Weiner Cardenas</v>
          </cell>
          <cell r="G160" t="str">
            <v>Hogar Esmeraldita</v>
          </cell>
          <cell r="H160" t="str">
            <v>Vereda San Jose-Finca El Recuerdo</v>
          </cell>
          <cell r="I160" t="str">
            <v>La Calera</v>
          </cell>
          <cell r="J160" t="str">
            <v>CZ Usaquén</v>
          </cell>
          <cell r="K160">
            <v>6016215112</v>
          </cell>
          <cell r="L160" t="str">
            <v xml:space="preserve">3202658770
3143956875
</v>
          </cell>
          <cell r="M160" t="str">
            <v>mer.cardenas@gmail.com
coordinacion.hogares@nuevofuturocolombia.org
gestordecaso.hogares@nuevofuturocolombia.org</v>
          </cell>
          <cell r="N160" t="str">
            <v>SRD</v>
          </cell>
          <cell r="O160" t="str">
            <v>Internado</v>
          </cell>
          <cell r="P160"/>
          <cell r="Q160" t="str">
            <v>Con PARD</v>
          </cell>
          <cell r="R160"/>
          <cell r="S160" t="str">
            <v>1100-855-2024</v>
          </cell>
          <cell r="T160">
            <v>16</v>
          </cell>
          <cell r="U160">
            <v>45374</v>
          </cell>
          <cell r="V160">
            <v>45383</v>
          </cell>
          <cell r="W160">
            <v>45473</v>
          </cell>
          <cell r="X160"/>
          <cell r="Y160" t="str">
            <v>Stefanni Sanchez Ramirez</v>
          </cell>
          <cell r="Z160" t="str">
            <v>Profesional coordinación técnica Protección</v>
          </cell>
        </row>
        <row r="161">
          <cell r="B161" t="str">
            <v>11-20-160</v>
          </cell>
          <cell r="C161" t="str">
            <v>Bogotá</v>
          </cell>
          <cell r="D161" t="str">
            <v>Asociación nuevo futuro de Colombia</v>
          </cell>
          <cell r="E161" t="str">
            <v>800230540-4</v>
          </cell>
          <cell r="F161" t="str">
            <v>Meredith Lynn Weiner Cardenas</v>
          </cell>
          <cell r="G161" t="str">
            <v>Hogar Eden</v>
          </cell>
          <cell r="H161" t="str">
            <v>Vereda El Salitre-Finca Jadet</v>
          </cell>
          <cell r="I161" t="str">
            <v>La Calera</v>
          </cell>
          <cell r="J161" t="str">
            <v>CZ Usaquén</v>
          </cell>
          <cell r="K161">
            <v>6016215112</v>
          </cell>
          <cell r="L161" t="str">
            <v xml:space="preserve">3202658770
3143956875
</v>
          </cell>
          <cell r="M161" t="str">
            <v>mer.cardenas@gmail.com
coordinacion.hogares@nuevofuturocolombia.org
gestordecaso.hogares@nuevofuturocolombia.org</v>
          </cell>
          <cell r="N161" t="str">
            <v>SRD</v>
          </cell>
          <cell r="O161" t="str">
            <v>Internado</v>
          </cell>
          <cell r="P161"/>
          <cell r="Q161" t="str">
            <v>Con PARD</v>
          </cell>
          <cell r="R161"/>
          <cell r="S161" t="str">
            <v>1100-855-2024</v>
          </cell>
          <cell r="T161">
            <v>13</v>
          </cell>
          <cell r="U161">
            <v>45374</v>
          </cell>
          <cell r="V161">
            <v>45383</v>
          </cell>
          <cell r="W161">
            <v>45473</v>
          </cell>
          <cell r="X161"/>
          <cell r="Y161" t="str">
            <v>Stefanni Sanchez Ramirez</v>
          </cell>
          <cell r="Z161" t="str">
            <v>Profesional coordinación técnica Protección</v>
          </cell>
        </row>
        <row r="162">
          <cell r="B162" t="str">
            <v>11-20-161</v>
          </cell>
          <cell r="C162" t="str">
            <v>Bogotá</v>
          </cell>
          <cell r="D162" t="str">
            <v>Asociación nuevo futuro de Colombia</v>
          </cell>
          <cell r="E162" t="str">
            <v>800230540-4</v>
          </cell>
          <cell r="F162" t="str">
            <v>Meredith Lynn Weiner Cardenas</v>
          </cell>
          <cell r="G162" t="str">
            <v>Hogar Calera Y Centro Interactivo Florever</v>
          </cell>
          <cell r="H162" t="str">
            <v>Carrera 9 No. 8-23 Barrio Villa 70 Alto De La Virgen</v>
          </cell>
          <cell r="I162" t="str">
            <v>La Calera</v>
          </cell>
          <cell r="J162" t="str">
            <v>CZ Usaquén</v>
          </cell>
          <cell r="K162">
            <v>6016215112</v>
          </cell>
          <cell r="L162" t="str">
            <v xml:space="preserve">3202658770
3143956875
</v>
          </cell>
          <cell r="M162" t="str">
            <v>mer.cardenas@gmail.com
coordinacion.hogares@nuevofuturocolombia.org
gestordecaso.hogares@nuevofuturocolombia.org</v>
          </cell>
          <cell r="N162" t="str">
            <v>SRD</v>
          </cell>
          <cell r="O162" t="str">
            <v>Internado</v>
          </cell>
          <cell r="P162"/>
          <cell r="Q162" t="str">
            <v>Con PARD</v>
          </cell>
          <cell r="R162"/>
          <cell r="S162" t="str">
            <v>1100-855-2024</v>
          </cell>
          <cell r="T162">
            <v>15</v>
          </cell>
          <cell r="U162">
            <v>45374</v>
          </cell>
          <cell r="V162">
            <v>45383</v>
          </cell>
          <cell r="W162">
            <v>45473</v>
          </cell>
          <cell r="X162"/>
          <cell r="Y162" t="str">
            <v>Stefanni Sanchez Ramirez</v>
          </cell>
          <cell r="Z162" t="str">
            <v>Profesional coordinación técnica Protección</v>
          </cell>
        </row>
        <row r="163">
          <cell r="B163" t="str">
            <v>11-144-162</v>
          </cell>
          <cell r="C163" t="str">
            <v>Bogotá</v>
          </cell>
          <cell r="D163" t="str">
            <v>Fundación María madre de los niños</v>
          </cell>
          <cell r="E163" t="str">
            <v>900423931-2</v>
          </cell>
          <cell r="F163" t="str">
            <v>Luz Myriam Vargas Puerto</v>
          </cell>
          <cell r="G163"/>
          <cell r="H163" t="str">
            <v>Finca San Jose-Vereda Fonquetá</v>
          </cell>
          <cell r="I163" t="str">
            <v>Chía</v>
          </cell>
          <cell r="J163" t="str">
            <v>CZ Usaquén</v>
          </cell>
          <cell r="K163"/>
          <cell r="L163" t="str">
            <v xml:space="preserve">3202658770
3143956875
</v>
          </cell>
          <cell r="M163" t="str">
            <v>fundacionmariamadredelosninos@gmail.com</v>
          </cell>
          <cell r="N163" t="str">
            <v>SRD</v>
          </cell>
          <cell r="O163" t="str">
            <v>Internado</v>
          </cell>
          <cell r="P163"/>
          <cell r="Q163" t="str">
            <v>Con PARD</v>
          </cell>
          <cell r="R163"/>
          <cell r="S163" t="str">
            <v>1100-856-2024</v>
          </cell>
          <cell r="T163">
            <v>97</v>
          </cell>
          <cell r="U163">
            <v>45374</v>
          </cell>
          <cell r="V163">
            <v>45383</v>
          </cell>
          <cell r="W163">
            <v>45626</v>
          </cell>
          <cell r="X163">
            <v>1652379480</v>
          </cell>
          <cell r="Y163" t="str">
            <v>Stefanni Sanchez Ramirez</v>
          </cell>
          <cell r="Z163" t="str">
            <v>Profesional coordinación técnica Protección</v>
          </cell>
        </row>
        <row r="164">
          <cell r="B164" t="str">
            <v>11-147-163</v>
          </cell>
          <cell r="C164" t="str">
            <v>Bogotá</v>
          </cell>
          <cell r="D164" t="str">
            <v>Fundación Michin</v>
          </cell>
          <cell r="E164" t="str">
            <v>860020370-6</v>
          </cell>
          <cell r="F164" t="str">
            <v>Camila Mariana Ceballos Arango</v>
          </cell>
          <cell r="G164" t="str">
            <v>Casa Tea Weiss</v>
          </cell>
          <cell r="H164" t="str">
            <v>Calle 72a No. 72a-06</v>
          </cell>
          <cell r="I164" t="str">
            <v>Bogotá, D.C.</v>
          </cell>
          <cell r="J164" t="str">
            <v>CZ Engativa</v>
          </cell>
          <cell r="K164"/>
          <cell r="L164" t="str">
            <v>3123861724
3206276190
3107913376</v>
          </cell>
          <cell r="M164" t="str">
            <v>cceballos@fundacionmichin.org
rguana@fundacionmichin.org
michin@fundacionmichin.org</v>
          </cell>
          <cell r="N164" t="str">
            <v>SRD</v>
          </cell>
          <cell r="O164" t="str">
            <v>Internado</v>
          </cell>
          <cell r="P164"/>
          <cell r="Q164" t="str">
            <v>Con PARD</v>
          </cell>
          <cell r="R164"/>
          <cell r="S164" t="str">
            <v>1100-857-2024</v>
          </cell>
          <cell r="T164">
            <v>20</v>
          </cell>
          <cell r="U164">
            <v>45377</v>
          </cell>
          <cell r="V164">
            <v>45383</v>
          </cell>
          <cell r="W164">
            <v>45626</v>
          </cell>
          <cell r="X164">
            <v>2521156320</v>
          </cell>
          <cell r="Y164" t="str">
            <v>Stefanni Sanchez Ramirez</v>
          </cell>
          <cell r="Z164" t="str">
            <v>Profesional coordinación técnica Protección</v>
          </cell>
        </row>
        <row r="165">
          <cell r="B165" t="str">
            <v>11-147-164</v>
          </cell>
          <cell r="C165" t="str">
            <v>Bogotá</v>
          </cell>
          <cell r="D165" t="str">
            <v>Fundación Michin</v>
          </cell>
          <cell r="E165" t="str">
            <v>860020370-6</v>
          </cell>
          <cell r="F165" t="str">
            <v>Camila Mariana Ceballos Arango</v>
          </cell>
          <cell r="G165" t="str">
            <v>Casa Effle Wetton</v>
          </cell>
          <cell r="H165" t="str">
            <v>Carrera 75 No. 72-31</v>
          </cell>
          <cell r="I165" t="str">
            <v>Bogotá, D.C.</v>
          </cell>
          <cell r="J165" t="str">
            <v>CZ Engativa</v>
          </cell>
          <cell r="K165"/>
          <cell r="L165" t="str">
            <v>3123861724
3206276190
3107913376</v>
          </cell>
          <cell r="M165" t="str">
            <v>cceballos@fundacionmichin.org
rguana@fundacionmichin.org
michin@fundacionmichin.org</v>
          </cell>
          <cell r="N165" t="str">
            <v>SRD</v>
          </cell>
          <cell r="O165" t="str">
            <v>Internado</v>
          </cell>
          <cell r="P165"/>
          <cell r="Q165" t="str">
            <v>Con PARD</v>
          </cell>
          <cell r="R165"/>
          <cell r="S165" t="str">
            <v>1100-857-2024</v>
          </cell>
          <cell r="T165">
            <v>20</v>
          </cell>
          <cell r="U165">
            <v>45377</v>
          </cell>
          <cell r="V165">
            <v>45383</v>
          </cell>
          <cell r="W165">
            <v>45626</v>
          </cell>
          <cell r="X165"/>
          <cell r="Y165" t="str">
            <v>Stefanni Sanchez Ramirez</v>
          </cell>
          <cell r="Z165" t="str">
            <v>Profesional coordinación técnica Protección</v>
          </cell>
        </row>
        <row r="166">
          <cell r="B166" t="str">
            <v>11-147-165</v>
          </cell>
          <cell r="C166" t="str">
            <v>Bogotá</v>
          </cell>
          <cell r="D166" t="str">
            <v>Fundación Michin</v>
          </cell>
          <cell r="E166" t="str">
            <v>860020370-6</v>
          </cell>
          <cell r="F166" t="str">
            <v>Camila Mariana Ceballos Arango</v>
          </cell>
          <cell r="G166" t="str">
            <v>Casa Genia Buverte</v>
          </cell>
          <cell r="H166" t="str">
            <v>Calle 72a No. 73a-62</v>
          </cell>
          <cell r="I166" t="str">
            <v>Bogotá, D.C.</v>
          </cell>
          <cell r="J166" t="str">
            <v>CZ Engativa</v>
          </cell>
          <cell r="K166"/>
          <cell r="L166" t="str">
            <v>3123861724
3206276190
3107913376</v>
          </cell>
          <cell r="M166" t="str">
            <v>cceballos@fundacionmichin.org
rguana@fundacionmichin.org
michin@fundacionmichin.org</v>
          </cell>
          <cell r="N166" t="str">
            <v>SRD</v>
          </cell>
          <cell r="O166" t="str">
            <v>Internado</v>
          </cell>
          <cell r="P166"/>
          <cell r="Q166" t="str">
            <v>Con PARD</v>
          </cell>
          <cell r="R166"/>
          <cell r="S166" t="str">
            <v>1100-857-2024</v>
          </cell>
          <cell r="T166">
            <v>28</v>
          </cell>
          <cell r="U166">
            <v>45377</v>
          </cell>
          <cell r="V166">
            <v>45383</v>
          </cell>
          <cell r="W166">
            <v>45626</v>
          </cell>
          <cell r="X166"/>
          <cell r="Y166" t="str">
            <v>Stefanni Sanchez Ramirez</v>
          </cell>
          <cell r="Z166" t="str">
            <v>Profesional coordinación técnica Protección</v>
          </cell>
        </row>
        <row r="167">
          <cell r="B167" t="str">
            <v>11-147-166</v>
          </cell>
          <cell r="C167" t="str">
            <v>Bogotá</v>
          </cell>
          <cell r="D167" t="str">
            <v>Fundación Michin</v>
          </cell>
          <cell r="E167" t="str">
            <v>860020370-6</v>
          </cell>
          <cell r="F167" t="str">
            <v>Camila Mariana Ceballos Arango</v>
          </cell>
          <cell r="G167" t="str">
            <v>Casa Esther Julia</v>
          </cell>
          <cell r="H167" t="str">
            <v>Calle 72a No. 72a-65</v>
          </cell>
          <cell r="I167" t="str">
            <v>Bogotá, D.C.</v>
          </cell>
          <cell r="J167" t="str">
            <v>CZ Engativa</v>
          </cell>
          <cell r="K167"/>
          <cell r="L167" t="str">
            <v>3123861724
3206276190
3107913376</v>
          </cell>
          <cell r="M167" t="str">
            <v>cceballos@fundacionmichin.org
rguana@fundacionmichin.org
michin@fundacionmichin.org</v>
          </cell>
          <cell r="N167" t="str">
            <v>SRD</v>
          </cell>
          <cell r="O167" t="str">
            <v>Internado</v>
          </cell>
          <cell r="P167"/>
          <cell r="Q167" t="str">
            <v>Con PARD</v>
          </cell>
          <cell r="R167"/>
          <cell r="S167" t="str">
            <v>1100-857-2024</v>
          </cell>
          <cell r="T167">
            <v>25</v>
          </cell>
          <cell r="U167">
            <v>45377</v>
          </cell>
          <cell r="V167">
            <v>45383</v>
          </cell>
          <cell r="W167">
            <v>45626</v>
          </cell>
          <cell r="X167"/>
          <cell r="Y167" t="str">
            <v>Stefanni Sanchez Ramirez</v>
          </cell>
          <cell r="Z167" t="str">
            <v>Profesional coordinación técnica Protección</v>
          </cell>
        </row>
        <row r="168">
          <cell r="B168" t="str">
            <v>11-147-167</v>
          </cell>
          <cell r="C168" t="str">
            <v>Bogotá</v>
          </cell>
          <cell r="D168" t="str">
            <v>Fundación Michin</v>
          </cell>
          <cell r="E168" t="str">
            <v>860020370-6</v>
          </cell>
          <cell r="F168" t="str">
            <v>Camila Mariana Ceballos Arango</v>
          </cell>
          <cell r="G168" t="str">
            <v>Casa Angela</v>
          </cell>
          <cell r="H168" t="str">
            <v>Calle 72a No. 73a-45</v>
          </cell>
          <cell r="I168" t="str">
            <v>Bogotá, D.C.</v>
          </cell>
          <cell r="J168" t="str">
            <v>CZ Engativa</v>
          </cell>
          <cell r="K168"/>
          <cell r="L168" t="str">
            <v>3123861724
3206276190
3107913376</v>
          </cell>
          <cell r="M168" t="str">
            <v>cceballos@fundacionmichin.org
rguana@fundacionmichin.org
michin@fundacionmichin.org</v>
          </cell>
          <cell r="N168" t="str">
            <v>SRD</v>
          </cell>
          <cell r="O168" t="str">
            <v>Internado</v>
          </cell>
          <cell r="P168"/>
          <cell r="Q168" t="str">
            <v>Con PARD</v>
          </cell>
          <cell r="R168"/>
          <cell r="S168" t="str">
            <v>1100-857-2024</v>
          </cell>
          <cell r="T168">
            <v>28</v>
          </cell>
          <cell r="U168">
            <v>45377</v>
          </cell>
          <cell r="V168">
            <v>45383</v>
          </cell>
          <cell r="W168">
            <v>45626</v>
          </cell>
          <cell r="X168"/>
          <cell r="Y168" t="str">
            <v>Stefanni Sanchez Ramirez</v>
          </cell>
          <cell r="Z168" t="str">
            <v>Profesional coordinación técnica Protección</v>
          </cell>
        </row>
        <row r="169">
          <cell r="B169" t="str">
            <v>11-147-168</v>
          </cell>
          <cell r="C169" t="str">
            <v>Bogotá</v>
          </cell>
          <cell r="D169" t="str">
            <v>Fundación Michin</v>
          </cell>
          <cell r="E169" t="str">
            <v>860020370-6</v>
          </cell>
          <cell r="F169" t="str">
            <v>Camila Mariana Ceballos Arango</v>
          </cell>
          <cell r="G169" t="str">
            <v>Casa Sarita</v>
          </cell>
          <cell r="H169" t="str">
            <v>Calle 72a No. 72a-43</v>
          </cell>
          <cell r="I169" t="str">
            <v>Bogotá, D.C.</v>
          </cell>
          <cell r="J169" t="str">
            <v>CZ Engativa</v>
          </cell>
          <cell r="K169"/>
          <cell r="L169" t="str">
            <v>3123861724
3206276190
3107913376</v>
          </cell>
          <cell r="M169" t="str">
            <v>cceballos@fundacionmichin.org
rguana@fundacionmichin.org
michin@fundacionmichin.org</v>
          </cell>
          <cell r="N169" t="str">
            <v>SRD</v>
          </cell>
          <cell r="O169" t="str">
            <v>Internado</v>
          </cell>
          <cell r="P169"/>
          <cell r="Q169" t="str">
            <v>Con PARD</v>
          </cell>
          <cell r="R169"/>
          <cell r="S169" t="str">
            <v>1100-857-2024</v>
          </cell>
          <cell r="T169">
            <v>27</v>
          </cell>
          <cell r="U169">
            <v>45377</v>
          </cell>
          <cell r="V169">
            <v>45383</v>
          </cell>
          <cell r="W169">
            <v>45626</v>
          </cell>
          <cell r="X169"/>
          <cell r="Y169" t="str">
            <v>Stefanni Sanchez Ramirez</v>
          </cell>
          <cell r="Z169" t="str">
            <v>Profesional coordinación técnica Protección</v>
          </cell>
        </row>
        <row r="170">
          <cell r="B170" t="str">
            <v>11-156-169</v>
          </cell>
          <cell r="C170" t="str">
            <v>Bogotá</v>
          </cell>
          <cell r="D170" t="str">
            <v>Fundación niños de los Andes</v>
          </cell>
          <cell r="E170" t="str">
            <v>800036578-2</v>
          </cell>
          <cell r="F170" t="str">
            <v>Diana Jeannette Zamudio Garzon</v>
          </cell>
          <cell r="G170" t="str">
            <v>Sede Nuevo Amanecer</v>
          </cell>
          <cell r="H170" t="str">
            <v>Calle 3 No. 78c-08</v>
          </cell>
          <cell r="I170" t="str">
            <v>Bogotá, D.C.</v>
          </cell>
          <cell r="J170" t="str">
            <v>CZ Tunjuelito</v>
          </cell>
          <cell r="K170"/>
          <cell r="L170" t="str">
            <v>31423925833 3187349354</v>
          </cell>
          <cell r="M170" t="str">
            <v>dir.administrativa@ninandes.org dirgen@ninandes.org</v>
          </cell>
          <cell r="N170" t="str">
            <v>SRD</v>
          </cell>
          <cell r="O170" t="str">
            <v>Internado</v>
          </cell>
          <cell r="P170"/>
          <cell r="Q170" t="str">
            <v>Con PARD</v>
          </cell>
          <cell r="R170"/>
          <cell r="S170" t="str">
            <v>1100-858-2024</v>
          </cell>
          <cell r="T170">
            <v>62</v>
          </cell>
          <cell r="U170">
            <v>45374</v>
          </cell>
          <cell r="V170">
            <v>45383</v>
          </cell>
          <cell r="W170">
            <v>45626</v>
          </cell>
          <cell r="X170">
            <v>579184560</v>
          </cell>
          <cell r="Y170" t="str">
            <v>Stefanni Sanchez Ramirez</v>
          </cell>
          <cell r="Z170" t="str">
            <v>Profesional coordinación técnica Protección</v>
          </cell>
        </row>
        <row r="171">
          <cell r="B171" t="str">
            <v>11-156-170</v>
          </cell>
          <cell r="C171" t="str">
            <v>Bogotá</v>
          </cell>
          <cell r="D171" t="str">
            <v>Fundación niños de los Andes</v>
          </cell>
          <cell r="E171" t="str">
            <v>800036578-2</v>
          </cell>
          <cell r="F171" t="str">
            <v>Diana Jeannette Zamudio Garzon</v>
          </cell>
          <cell r="G171" t="str">
            <v>Sede San Patrick</v>
          </cell>
          <cell r="H171" t="str">
            <v>Carrera 71d No. 121-22</v>
          </cell>
          <cell r="I171" t="str">
            <v>Bogotá, D.C.</v>
          </cell>
          <cell r="J171" t="str">
            <v>CZ Engativa</v>
          </cell>
          <cell r="K171"/>
          <cell r="L171" t="str">
            <v>3158670640
 3163991701</v>
          </cell>
          <cell r="M171" t="str">
            <v>stpatrick@ninandes.org</v>
          </cell>
          <cell r="N171" t="str">
            <v>SRD</v>
          </cell>
          <cell r="O171" t="str">
            <v>Internado</v>
          </cell>
          <cell r="P171"/>
          <cell r="Q171" t="str">
            <v>Con PARD</v>
          </cell>
          <cell r="R171"/>
          <cell r="S171" t="str">
            <v>1100-859-2024</v>
          </cell>
          <cell r="T171">
            <v>38</v>
          </cell>
          <cell r="U171">
            <v>45374</v>
          </cell>
          <cell r="V171">
            <v>45383</v>
          </cell>
          <cell r="W171">
            <v>45626</v>
          </cell>
          <cell r="X171">
            <v>1056160080</v>
          </cell>
          <cell r="Y171" t="str">
            <v>Stefanni Sanchez Ramirez</v>
          </cell>
          <cell r="Z171" t="str">
            <v>Profesional coordinación técnica Protección</v>
          </cell>
        </row>
        <row r="172">
          <cell r="B172" t="str">
            <v>11-180-171</v>
          </cell>
          <cell r="C172" t="str">
            <v>Bogotá</v>
          </cell>
          <cell r="D172" t="str">
            <v>Fundación Pilar &amp; Gracia</v>
          </cell>
          <cell r="E172" t="str">
            <v>900977848-6</v>
          </cell>
          <cell r="F172" t="str">
            <v>Maria Del Pilar Suarez Pinzon</v>
          </cell>
          <cell r="G172"/>
          <cell r="H172" t="str">
            <v>Carrera 75d No. 146c-40 Barrio Casa Blanca</v>
          </cell>
          <cell r="I172" t="str">
            <v>Bogotá, D.C.</v>
          </cell>
          <cell r="J172" t="str">
            <v>CZ Creer</v>
          </cell>
          <cell r="K172">
            <v>3462306</v>
          </cell>
          <cell r="L172">
            <v>3175916391</v>
          </cell>
          <cell r="M172" t="str">
            <v>fundacionpilarygracia@gmail.com
coordinacion@fundacionpilarygracia.org</v>
          </cell>
          <cell r="N172" t="str">
            <v>SRD</v>
          </cell>
          <cell r="O172" t="str">
            <v>Internado</v>
          </cell>
          <cell r="P172"/>
          <cell r="Q172" t="str">
            <v>Gestantes</v>
          </cell>
          <cell r="R172"/>
          <cell r="S172" t="str">
            <v>1100-860-2024</v>
          </cell>
          <cell r="T172">
            <v>50</v>
          </cell>
          <cell r="U172">
            <v>45373</v>
          </cell>
          <cell r="V172">
            <v>45383</v>
          </cell>
          <cell r="W172">
            <v>45626</v>
          </cell>
          <cell r="X172">
            <v>867959200</v>
          </cell>
          <cell r="Y172" t="str">
            <v>Esmeralda Quintero Romero</v>
          </cell>
          <cell r="Z172" t="str">
            <v>Profesional coordinación técnica Protección</v>
          </cell>
        </row>
        <row r="173">
          <cell r="B173" t="str">
            <v>11-182-172</v>
          </cell>
          <cell r="C173" t="str">
            <v>Bogotá</v>
          </cell>
          <cell r="D173" t="str">
            <v>Fundación proyecto Unión</v>
          </cell>
          <cell r="E173" t="str">
            <v>830137451-9</v>
          </cell>
          <cell r="F173" t="str">
            <v>José Fernando Quintero Hernandez</v>
          </cell>
          <cell r="G173" t="str">
            <v>Hogar Santa Rita</v>
          </cell>
          <cell r="H173" t="str">
            <v>Carrera 5 Bis No. 67-74</v>
          </cell>
          <cell r="I173" t="str">
            <v>Bogotá, D.C.</v>
          </cell>
          <cell r="J173" t="str">
            <v>CZ Usaquén</v>
          </cell>
          <cell r="K173" t="str">
            <v>601 2170277</v>
          </cell>
          <cell r="L173" t="str">
            <v>3152087194 / 3138521264</v>
          </cell>
          <cell r="M173" t="str">
            <v>proyectounion_colombia@yahoo.es
psicosocialfpu@proyectounion.org</v>
          </cell>
          <cell r="N173" t="str">
            <v>SRD</v>
          </cell>
          <cell r="O173" t="str">
            <v>Internado</v>
          </cell>
          <cell r="P173"/>
          <cell r="Q173" t="str">
            <v>Discapacidad</v>
          </cell>
          <cell r="R173" t="str">
            <v>Otros tipos de discapacidad</v>
          </cell>
          <cell r="S173" t="str">
            <v>1100-861-2024</v>
          </cell>
          <cell r="T173">
            <v>50</v>
          </cell>
          <cell r="U173">
            <v>45374</v>
          </cell>
          <cell r="V173">
            <v>45383</v>
          </cell>
          <cell r="W173">
            <v>45626</v>
          </cell>
          <cell r="X173">
            <v>1931988000</v>
          </cell>
          <cell r="Y173" t="str">
            <v>Oscar Bolívar Chicacausa</v>
          </cell>
          <cell r="Z173" t="str">
            <v>Profesional coordinación técnica Protección</v>
          </cell>
        </row>
        <row r="174">
          <cell r="B174" t="str">
            <v>11-182-173</v>
          </cell>
          <cell r="C174" t="str">
            <v>Bogotá</v>
          </cell>
          <cell r="D174" t="str">
            <v>Fundación proyecto Unión</v>
          </cell>
          <cell r="E174" t="str">
            <v>830137451-9</v>
          </cell>
          <cell r="F174" t="str">
            <v>José Fernando Quintero Hernandez</v>
          </cell>
          <cell r="G174" t="str">
            <v>Centro de Vida los Ángeles</v>
          </cell>
          <cell r="H174" t="str">
            <v>Kilómetro 34, Vía Briceño En El Municipio De Tocancipá Departamento De Cundinamarca</v>
          </cell>
          <cell r="I174" t="str">
            <v>Tocancipá</v>
          </cell>
          <cell r="J174" t="str">
            <v>CZ Usaquén</v>
          </cell>
          <cell r="K174"/>
          <cell r="L174">
            <v>3103049729</v>
          </cell>
          <cell r="M174" t="str">
            <v>centrodevida@proyectounion.org</v>
          </cell>
          <cell r="N174" t="str">
            <v>SRD</v>
          </cell>
          <cell r="O174" t="str">
            <v>Internado</v>
          </cell>
          <cell r="P174"/>
          <cell r="Q174" t="str">
            <v>Discapacidad</v>
          </cell>
          <cell r="R174" t="str">
            <v>Otros tipos de discapacidad</v>
          </cell>
          <cell r="S174" t="str">
            <v>1100-861-2024</v>
          </cell>
          <cell r="T174">
            <v>50</v>
          </cell>
          <cell r="U174">
            <v>45374</v>
          </cell>
          <cell r="V174">
            <v>45383</v>
          </cell>
          <cell r="W174">
            <v>45626</v>
          </cell>
          <cell r="X174"/>
          <cell r="Y174" t="str">
            <v>Oscar Bolívar Chicacausa</v>
          </cell>
          <cell r="Z174" t="str">
            <v>Profesional coordinación técnica Protección</v>
          </cell>
        </row>
        <row r="175">
          <cell r="B175" t="str">
            <v>11-232-174</v>
          </cell>
          <cell r="C175" t="str">
            <v>Bogotá</v>
          </cell>
          <cell r="D175" t="str">
            <v>Instituto para niños ciegos - Fundación Juan Antonio Pardo Ospina</v>
          </cell>
          <cell r="E175" t="str">
            <v>860021935-1</v>
          </cell>
          <cell r="F175" t="str">
            <v>Camilo Manrique Santamaria / Suplente Ignacio Restrepo Manrique</v>
          </cell>
          <cell r="G175" t="str">
            <v>Santa Rita De Cascia</v>
          </cell>
          <cell r="H175" t="str">
            <v>Carrera 12 Este No. 11-30 Sur</v>
          </cell>
          <cell r="I175" t="str">
            <v>Bogotá, D.C.</v>
          </cell>
          <cell r="J175" t="str">
            <v>CZ San Cristóbal</v>
          </cell>
          <cell r="K175" t="str">
            <v>601 5607407 / 601 2897302</v>
          </cell>
          <cell r="L175" t="str">
            <v>3107703741 / 3186187302</v>
          </cell>
          <cell r="M175" t="str">
            <v>ipnc.coordinacionmodalidad@gmail.com</v>
          </cell>
          <cell r="N175" t="str">
            <v>SRD</v>
          </cell>
          <cell r="O175" t="str">
            <v>Internado</v>
          </cell>
          <cell r="P175"/>
          <cell r="Q175" t="str">
            <v>Discapacidad</v>
          </cell>
          <cell r="R175" t="str">
            <v>Intelectual</v>
          </cell>
          <cell r="S175" t="str">
            <v>1100-862-2024</v>
          </cell>
          <cell r="T175">
            <v>150</v>
          </cell>
          <cell r="U175">
            <v>45374</v>
          </cell>
          <cell r="V175">
            <v>45383</v>
          </cell>
          <cell r="W175">
            <v>45626</v>
          </cell>
          <cell r="X175">
            <v>2877982000</v>
          </cell>
          <cell r="Y175" t="str">
            <v>Oscar Bolívar Chicacausa</v>
          </cell>
          <cell r="Z175" t="str">
            <v>Profesional coordinación técnica Protección</v>
          </cell>
        </row>
        <row r="176">
          <cell r="B176" t="str">
            <v>11-200-175</v>
          </cell>
          <cell r="C176" t="str">
            <v>Bogotá</v>
          </cell>
          <cell r="D176" t="str">
            <v>Fundación Significarte</v>
          </cell>
          <cell r="E176" t="str">
            <v>901034401-5</v>
          </cell>
          <cell r="F176" t="str">
            <v>Isaira Patricia Espitia Petro</v>
          </cell>
          <cell r="G176"/>
          <cell r="H176" t="str">
            <v>Calle 72 No. 20b-56 Barrio San Felipe</v>
          </cell>
          <cell r="I176" t="str">
            <v>Bogotá, D.C.</v>
          </cell>
          <cell r="J176" t="str">
            <v>CZ Creer</v>
          </cell>
          <cell r="K176"/>
          <cell r="L176" t="str">
            <v>3014348956
3212108547
3213880280</v>
          </cell>
          <cell r="M176" t="str">
            <v xml:space="preserve">fsignificarte@gmail.com
coorsignificarte@gmail.com
</v>
          </cell>
          <cell r="N176" t="str">
            <v>SRD</v>
          </cell>
          <cell r="O176" t="str">
            <v>Internado</v>
          </cell>
          <cell r="P176"/>
          <cell r="Q176" t="str">
            <v>Gestantes</v>
          </cell>
          <cell r="R176"/>
          <cell r="S176" t="str">
            <v>1100-863-2024</v>
          </cell>
          <cell r="T176">
            <v>80</v>
          </cell>
          <cell r="U176"/>
          <cell r="V176">
            <v>45383</v>
          </cell>
          <cell r="W176">
            <v>45626</v>
          </cell>
          <cell r="X176">
            <v>1362787200</v>
          </cell>
          <cell r="Y176" t="str">
            <v>Esmeralda Quintero Romero</v>
          </cell>
          <cell r="Z176" t="str">
            <v>Profesional coordinación técnica Protección</v>
          </cell>
        </row>
        <row r="177">
          <cell r="B177" t="str">
            <v>11-43-176</v>
          </cell>
          <cell r="C177" t="str">
            <v>Bogotá</v>
          </cell>
          <cell r="D177" t="str">
            <v>Congregación religiosos terciarios capuchinos nuestra señora de los dolores</v>
          </cell>
          <cell r="E177" t="str">
            <v>860005068-3</v>
          </cell>
          <cell r="F177" t="str">
            <v>Padre Wilson Alexander Restrepo Gutierrez</v>
          </cell>
          <cell r="G177" t="str">
            <v>Club Amigo Fontibon</v>
          </cell>
          <cell r="H177" t="str">
            <v>Calle 24 No. 116b-25</v>
          </cell>
          <cell r="I177" t="str">
            <v>Bogotá, D.C.</v>
          </cell>
          <cell r="J177" t="str">
            <v>CZ Fontibon</v>
          </cell>
          <cell r="K177">
            <v>6013099724</v>
          </cell>
          <cell r="L177">
            <v>3123337823</v>
          </cell>
          <cell r="M177" t="str">
            <v>coord.fontibon@opanamigo.org</v>
          </cell>
          <cell r="N177" t="str">
            <v>SRD</v>
          </cell>
          <cell r="O177" t="str">
            <v>Externado</v>
          </cell>
          <cell r="P177" t="str">
            <v>Media jornada</v>
          </cell>
          <cell r="Q177" t="str">
            <v>Con PARD</v>
          </cell>
          <cell r="R177"/>
          <cell r="S177" t="str">
            <v>1100-864-2024</v>
          </cell>
          <cell r="T177">
            <v>100</v>
          </cell>
          <cell r="U177">
            <v>45377</v>
          </cell>
          <cell r="V177">
            <v>45383</v>
          </cell>
          <cell r="W177">
            <v>45626</v>
          </cell>
          <cell r="X177">
            <v>668723200</v>
          </cell>
          <cell r="Y177" t="str">
            <v>Miguel Angel Esguerra Bohorquez</v>
          </cell>
          <cell r="Z177" t="str">
            <v>Profesional coordinación técnica Protección</v>
          </cell>
        </row>
        <row r="178">
          <cell r="B178" t="str">
            <v>11-43-177</v>
          </cell>
          <cell r="C178" t="str">
            <v>Bogotá</v>
          </cell>
          <cell r="D178" t="str">
            <v>Congregación religiosos terciarios capuchinos nuestra señora de los dolores</v>
          </cell>
          <cell r="E178" t="str">
            <v>860005068-3</v>
          </cell>
          <cell r="F178" t="str">
            <v>Padre Wilson Alexander Restrepo Gutierrez</v>
          </cell>
          <cell r="G178" t="str">
            <v>Club Amigo Patio Bonito</v>
          </cell>
          <cell r="H178" t="str">
            <v>Carrera 88b No 5a-79 Sur</v>
          </cell>
          <cell r="I178" t="str">
            <v>Bogotá, D.C.</v>
          </cell>
          <cell r="J178" t="str">
            <v>CZ Kennedy</v>
          </cell>
          <cell r="K178"/>
          <cell r="L178">
            <v>3115135493</v>
          </cell>
          <cell r="M178" t="str">
            <v>coord.pbonito@opanamigo.org</v>
          </cell>
          <cell r="N178" t="str">
            <v>SRD</v>
          </cell>
          <cell r="O178" t="str">
            <v>Externado</v>
          </cell>
          <cell r="P178" t="str">
            <v>Media jornada</v>
          </cell>
          <cell r="Q178" t="str">
            <v>Con PARD</v>
          </cell>
          <cell r="R178"/>
          <cell r="S178" t="str">
            <v>1100-865-2024</v>
          </cell>
          <cell r="T178">
            <v>150</v>
          </cell>
          <cell r="U178">
            <v>45377</v>
          </cell>
          <cell r="V178">
            <v>45383</v>
          </cell>
          <cell r="W178">
            <v>45626</v>
          </cell>
          <cell r="X178">
            <v>1671808000</v>
          </cell>
          <cell r="Y178" t="str">
            <v>Miguel Angel Esguerra Bohorquez</v>
          </cell>
          <cell r="Z178" t="str">
            <v>Profesional coordinación técnica Protección</v>
          </cell>
        </row>
        <row r="179">
          <cell r="B179" t="str">
            <v>11-43-178</v>
          </cell>
          <cell r="C179" t="str">
            <v>Bogotá</v>
          </cell>
          <cell r="D179" t="str">
            <v>Congregación religiosos terciarios capuchinos nuestra señora de los dolores</v>
          </cell>
          <cell r="E179" t="str">
            <v>860005068-3</v>
          </cell>
          <cell r="F179" t="str">
            <v>Padre Wilson Alexander Restrepo Gutierrez</v>
          </cell>
          <cell r="G179" t="str">
            <v>Club Amigo Kennedy</v>
          </cell>
          <cell r="H179" t="str">
            <v>Carrera 73d No. 38a-07</v>
          </cell>
          <cell r="I179" t="str">
            <v>Bogotá, D.C.</v>
          </cell>
          <cell r="J179" t="str">
            <v>CZ Kennedy</v>
          </cell>
          <cell r="K179">
            <v>6014509242</v>
          </cell>
          <cell r="L179">
            <v>3057533540</v>
          </cell>
          <cell r="M179" t="str">
            <v>coord.kennedy@opanamigo.org</v>
          </cell>
          <cell r="N179" t="str">
            <v>SRD</v>
          </cell>
          <cell r="O179" t="str">
            <v>Externado</v>
          </cell>
          <cell r="P179" t="str">
            <v>Media jornada</v>
          </cell>
          <cell r="Q179" t="str">
            <v>Con PARD</v>
          </cell>
          <cell r="R179"/>
          <cell r="S179" t="str">
            <v>1100-865-2024</v>
          </cell>
          <cell r="T179">
            <v>100</v>
          </cell>
          <cell r="U179"/>
          <cell r="V179">
            <v>45383</v>
          </cell>
          <cell r="W179">
            <v>45626</v>
          </cell>
          <cell r="X179"/>
          <cell r="Y179" t="str">
            <v>Miguel Angel Esguerra Bohorquez</v>
          </cell>
          <cell r="Z179" t="str">
            <v>Profesional coordinación técnica Protección</v>
          </cell>
        </row>
        <row r="180">
          <cell r="B180" t="str">
            <v>11-43-179</v>
          </cell>
          <cell r="C180" t="str">
            <v>Bogotá</v>
          </cell>
          <cell r="D180" t="str">
            <v>Congregación religiosos terciarios capuchinos nuestra señora de los dolores</v>
          </cell>
          <cell r="E180" t="str">
            <v>860005068-3</v>
          </cell>
          <cell r="F180" t="str">
            <v>Padre Wilson Alexander Restrepo Gutierrez</v>
          </cell>
          <cell r="G180" t="str">
            <v>Club Amigo Suba</v>
          </cell>
          <cell r="H180" t="str">
            <v>Transversal 60 No. 128a-51</v>
          </cell>
          <cell r="I180" t="str">
            <v>Bogotá, D.C.</v>
          </cell>
          <cell r="J180" t="str">
            <v>CZ Suba</v>
          </cell>
          <cell r="K180"/>
          <cell r="L180">
            <v>3143909861</v>
          </cell>
          <cell r="M180" t="str">
            <v>coord.suba@opanamigo.org</v>
          </cell>
          <cell r="N180" t="str">
            <v>SRD</v>
          </cell>
          <cell r="O180" t="str">
            <v>Externado</v>
          </cell>
          <cell r="P180" t="str">
            <v>Media jornada</v>
          </cell>
          <cell r="Q180" t="str">
            <v>Con PARD</v>
          </cell>
          <cell r="R180"/>
          <cell r="S180" t="str">
            <v>1100-866-2024</v>
          </cell>
          <cell r="T180">
            <v>80</v>
          </cell>
          <cell r="U180">
            <v>45373</v>
          </cell>
          <cell r="V180">
            <v>45383</v>
          </cell>
          <cell r="W180">
            <v>45626</v>
          </cell>
          <cell r="X180">
            <v>534978560</v>
          </cell>
          <cell r="Y180" t="str">
            <v>Miguel Angel Esguerra Bohorquez</v>
          </cell>
          <cell r="Z180" t="str">
            <v>Profesional coordinación técnica Protección</v>
          </cell>
        </row>
        <row r="181">
          <cell r="B181" t="str">
            <v>11-20-180</v>
          </cell>
          <cell r="C181" t="str">
            <v>Bogotá</v>
          </cell>
          <cell r="D181" t="str">
            <v>Asociación nuevo futuro de Colombia</v>
          </cell>
          <cell r="E181" t="str">
            <v>800230540-4</v>
          </cell>
          <cell r="F181" t="str">
            <v>Meredith Lynn Weiner Cardenas</v>
          </cell>
          <cell r="G181" t="str">
            <v>Casa Universitaria</v>
          </cell>
          <cell r="H181" t="str">
            <v>Transversal 7a Bis No. 108a-19</v>
          </cell>
          <cell r="I181" t="str">
            <v>Bogotá, D.C.</v>
          </cell>
          <cell r="J181" t="str">
            <v>Regional Bogotá</v>
          </cell>
          <cell r="K181"/>
          <cell r="L181">
            <v>3143956848</v>
          </cell>
          <cell r="M181" t="str">
            <v xml:space="preserve">mer.cardenas@gmail.com
coordinacion.casauniversitaria@nuevofuturocolombia.org
</v>
          </cell>
          <cell r="N181" t="str">
            <v>SRD</v>
          </cell>
          <cell r="O181" t="str">
            <v>Casa universitaria</v>
          </cell>
          <cell r="P181"/>
          <cell r="Q181" t="str">
            <v>Con PARD</v>
          </cell>
          <cell r="R181"/>
          <cell r="S181" t="str">
            <v>1100-867-2024</v>
          </cell>
          <cell r="T181">
            <v>16</v>
          </cell>
          <cell r="U181">
            <v>45377</v>
          </cell>
          <cell r="V181">
            <v>45383</v>
          </cell>
          <cell r="W181">
            <v>45626</v>
          </cell>
          <cell r="X181">
            <v>284779008</v>
          </cell>
          <cell r="Y181" t="str">
            <v>Stefanni Sanchez Ramirez</v>
          </cell>
          <cell r="Z181" t="str">
            <v>Profesional coordinación técnica Protección</v>
          </cell>
        </row>
        <row r="182">
          <cell r="B182" t="str">
            <v>11-134-181</v>
          </cell>
          <cell r="C182" t="str">
            <v>Bogotá</v>
          </cell>
          <cell r="D182" t="str">
            <v>Fundación IPS Psicorehabilitar</v>
          </cell>
          <cell r="E182" t="str">
            <v>900217424-7</v>
          </cell>
          <cell r="F182" t="str">
            <v>Jairo Segura Romero</v>
          </cell>
          <cell r="G182" t="str">
            <v>Fundacion Ips De Rehabilitacion En Salud Mental, Conductual Y Emocional Para Niños, Niñas Y Adolescentes "psicorehabiliatr" Ips</v>
          </cell>
          <cell r="H182" t="str">
            <v>Calle 6 No. 70b-71</v>
          </cell>
          <cell r="I182" t="str">
            <v>Bogotá, D.C.</v>
          </cell>
          <cell r="J182" t="str">
            <v>Todos los Centros Zonales</v>
          </cell>
          <cell r="K182"/>
          <cell r="L182">
            <v>3053029654</v>
          </cell>
          <cell r="M182" t="str">
            <v>coordinacionpsicorehabilitar2@gmail.com</v>
          </cell>
          <cell r="N182" t="str">
            <v>SRD</v>
          </cell>
          <cell r="O182" t="str">
            <v>Apoyo psicológico especializado</v>
          </cell>
          <cell r="P182"/>
          <cell r="Q182" t="str">
            <v>Con PARD</v>
          </cell>
          <cell r="R182"/>
          <cell r="S182" t="str">
            <v>1100-868-2024</v>
          </cell>
          <cell r="T182">
            <v>1932</v>
          </cell>
          <cell r="U182">
            <v>45374</v>
          </cell>
          <cell r="V182">
            <v>45383</v>
          </cell>
          <cell r="W182">
            <v>45626</v>
          </cell>
          <cell r="X182">
            <v>5160031968</v>
          </cell>
          <cell r="Y182" t="str">
            <v>Miguel Angel Esguerra Bohorquez</v>
          </cell>
          <cell r="Z182" t="str">
            <v>Profesional coordinación técnica Protección</v>
          </cell>
        </row>
        <row r="183">
          <cell r="B183" t="str">
            <v>11-189-182</v>
          </cell>
          <cell r="C183" t="str">
            <v>Bogotá</v>
          </cell>
          <cell r="D183" t="str">
            <v>Fundación San Martin Arcangel</v>
          </cell>
          <cell r="E183" t="str">
            <v>900988215-1</v>
          </cell>
          <cell r="F183" t="str">
            <v>Sandra Murcia Malaver</v>
          </cell>
          <cell r="G183"/>
          <cell r="H183" t="str">
            <v>Carrera 60 No. 94b-06 Barrio Rionegro</v>
          </cell>
          <cell r="I183" t="str">
            <v>Bogotá, D.C.</v>
          </cell>
          <cell r="J183" t="str">
            <v>CZ Usaquén</v>
          </cell>
          <cell r="K183" t="str">
            <v>601 7495863</v>
          </cell>
          <cell r="L183" t="str">
            <v>3213671193 / 3195484667</v>
          </cell>
          <cell r="M183" t="str">
            <v>fundamartinarcangel@gmail.com</v>
          </cell>
          <cell r="N183" t="str">
            <v>SRD</v>
          </cell>
          <cell r="O183" t="str">
            <v>Internado</v>
          </cell>
          <cell r="P183"/>
          <cell r="Q183" t="str">
            <v>Discapacidad</v>
          </cell>
          <cell r="R183" t="str">
            <v>Intelectual</v>
          </cell>
          <cell r="S183" t="str">
            <v>1100-869-2024</v>
          </cell>
          <cell r="T183">
            <v>50</v>
          </cell>
          <cell r="U183">
            <v>45374</v>
          </cell>
          <cell r="V183">
            <v>45383</v>
          </cell>
          <cell r="W183">
            <v>45626</v>
          </cell>
          <cell r="X183">
            <v>955994000</v>
          </cell>
          <cell r="Y183" t="str">
            <v>Oscar Bolívar Chicacausa</v>
          </cell>
          <cell r="Z183" t="str">
            <v>Profesional coordinación técnica Protección</v>
          </cell>
        </row>
        <row r="184">
          <cell r="B184" t="str">
            <v>11-43-183</v>
          </cell>
          <cell r="C184" t="str">
            <v>Bogotá</v>
          </cell>
          <cell r="D184" t="str">
            <v>Congregación religiosos terciarios capuchinos nuestra señora de los dolores</v>
          </cell>
          <cell r="E184" t="str">
            <v>860005068-3</v>
          </cell>
          <cell r="F184" t="str">
            <v>Padre Wilson Alexander Restrepo Gutierrez</v>
          </cell>
          <cell r="G184" t="str">
            <v>Sede Ciudadela De La Niña</v>
          </cell>
          <cell r="H184" t="str">
            <v>Kilometro 24-Via Bogota Facatativa</v>
          </cell>
          <cell r="I184" t="str">
            <v>Madrid</v>
          </cell>
          <cell r="J184" t="str">
            <v>CZ Creer</v>
          </cell>
          <cell r="K184" t="str">
            <v>no tiene</v>
          </cell>
          <cell r="L184" t="str">
            <v>318-6609129
 317-3669653</v>
          </cell>
          <cell r="M184" t="str">
            <v>contabilidadopannp@gmail.com
coordinacion.ciudadela@opanamigo.org
direccion@opanamigo.org</v>
          </cell>
          <cell r="N184" t="str">
            <v>SRD</v>
          </cell>
          <cell r="O184" t="str">
            <v>Internado</v>
          </cell>
          <cell r="P184"/>
          <cell r="Q184" t="str">
            <v>Con PARD</v>
          </cell>
          <cell r="R184"/>
          <cell r="S184" t="str">
            <v>1100-870-2024</v>
          </cell>
          <cell r="T184">
            <v>80</v>
          </cell>
          <cell r="U184"/>
          <cell r="V184">
            <v>45383</v>
          </cell>
          <cell r="W184">
            <v>45626</v>
          </cell>
          <cell r="X184">
            <v>1362787200</v>
          </cell>
          <cell r="Y184" t="str">
            <v>Milton Cesar Posso Salcedo</v>
          </cell>
          <cell r="Z184" t="str">
            <v>Profesional coordinación técnica Protección</v>
          </cell>
        </row>
        <row r="185">
          <cell r="B185" t="str">
            <v>11-175-184</v>
          </cell>
          <cell r="C185" t="str">
            <v>Bogotá</v>
          </cell>
          <cell r="D185" t="str">
            <v>Fundación para la atención integral de niños y niñas con habilidades y necesidades especiales - SURCOS</v>
          </cell>
          <cell r="E185" t="str">
            <v>900096152-8</v>
          </cell>
          <cell r="F185" t="str">
            <v>Angelica Ospina Castro</v>
          </cell>
          <cell r="G185"/>
          <cell r="H185" t="str">
            <v>Carrera 35 Bis No. 58-55</v>
          </cell>
          <cell r="I185" t="str">
            <v>Bogotá, D.C.</v>
          </cell>
          <cell r="J185" t="str">
            <v>CZ San Cristóbal</v>
          </cell>
          <cell r="K185">
            <v>3840723</v>
          </cell>
          <cell r="L185">
            <v>3508698684</v>
          </cell>
          <cell r="M185" t="str">
            <v>surcosfundacionb@outlook.com</v>
          </cell>
          <cell r="N185" t="str">
            <v>SRD</v>
          </cell>
          <cell r="O185" t="str">
            <v>Internado</v>
          </cell>
          <cell r="P185"/>
          <cell r="Q185" t="str">
            <v>Con PARD</v>
          </cell>
          <cell r="R185"/>
          <cell r="S185" t="str">
            <v>1100-871-2024</v>
          </cell>
          <cell r="T185">
            <v>60</v>
          </cell>
          <cell r="U185">
            <v>45374</v>
          </cell>
          <cell r="V185">
            <v>45383</v>
          </cell>
          <cell r="W185">
            <v>45626</v>
          </cell>
          <cell r="X185">
            <v>1022090400</v>
          </cell>
          <cell r="Y185" t="str">
            <v>Stefanni Sanchez Ramirez</v>
          </cell>
          <cell r="Z185" t="str">
            <v>Profesional coordinación técnica Protección</v>
          </cell>
        </row>
        <row r="186">
          <cell r="B186" t="str">
            <v>11-79-185</v>
          </cell>
          <cell r="C186" t="str">
            <v>Bogotá</v>
          </cell>
          <cell r="D186" t="str">
            <v>Fundación ayuda a La infancia Hogares Bambi Bogotá</v>
          </cell>
          <cell r="E186" t="str">
            <v>800035174-6</v>
          </cell>
          <cell r="F186" t="str">
            <v>Nelsy Mabel Arandia Forero</v>
          </cell>
          <cell r="G186"/>
          <cell r="H186" t="str">
            <v>Transversal 5q No. 48j-24 Sur Barrio Callejón De Santa Barbara</v>
          </cell>
          <cell r="I186" t="str">
            <v>Bogotá, D.C.</v>
          </cell>
          <cell r="J186" t="str">
            <v>CZ Tunjuelito</v>
          </cell>
          <cell r="K186">
            <v>2797150</v>
          </cell>
          <cell r="L186">
            <v>3124482125</v>
          </cell>
          <cell r="M186" t="str">
            <v>hogaresbambicolombia@hotmail.com
hogarbambi@gmail.com</v>
          </cell>
          <cell r="N186" t="str">
            <v>SRD</v>
          </cell>
          <cell r="O186" t="str">
            <v>Internado</v>
          </cell>
          <cell r="P186"/>
          <cell r="Q186" t="str">
            <v>Con PARD</v>
          </cell>
          <cell r="R186"/>
          <cell r="S186" t="str">
            <v>1100-872-2024</v>
          </cell>
          <cell r="T186">
            <v>50</v>
          </cell>
          <cell r="U186">
            <v>45374</v>
          </cell>
          <cell r="V186">
            <v>45383</v>
          </cell>
          <cell r="W186">
            <v>45626</v>
          </cell>
          <cell r="X186">
            <v>851742000</v>
          </cell>
          <cell r="Y186" t="str">
            <v>Stefanni Sanchez Ramirez</v>
          </cell>
          <cell r="Z186" t="str">
            <v>Profesional coordinación técnica Protección</v>
          </cell>
        </row>
        <row r="187">
          <cell r="B187" t="str">
            <v>11-43-186</v>
          </cell>
          <cell r="C187" t="str">
            <v>Bogotá</v>
          </cell>
          <cell r="D187" t="str">
            <v>Congregación religiosos terciarios capuchinos nuestra señora de los dolores</v>
          </cell>
          <cell r="E187" t="str">
            <v>860005068-3</v>
          </cell>
          <cell r="F187" t="str">
            <v>Padre Wilson Alexander Restrepo Gutierrez</v>
          </cell>
          <cell r="G187" t="str">
            <v>Sede Junior Masculino</v>
          </cell>
          <cell r="H187" t="str">
            <v>Calle 21 No. 5-74 Barrio San Pedro</v>
          </cell>
          <cell r="I187" t="str">
            <v>Madrid</v>
          </cell>
          <cell r="J187" t="str">
            <v>CZ Creer</v>
          </cell>
          <cell r="K187" t="str">
            <v>no tiene</v>
          </cell>
          <cell r="L187" t="str">
            <v>318-6609129 
317-3669653</v>
          </cell>
          <cell r="M187" t="str">
            <v>contabilidadopannp@gmail.com
coord.juniormadrid@opanamigo.org
direccion@opanamigo.org</v>
          </cell>
          <cell r="N187" t="str">
            <v>SRD</v>
          </cell>
          <cell r="O187" t="str">
            <v>Internado</v>
          </cell>
          <cell r="P187"/>
          <cell r="Q187" t="str">
            <v>Con PARD</v>
          </cell>
          <cell r="R187"/>
          <cell r="S187" t="str">
            <v>1100-873-2024</v>
          </cell>
          <cell r="T187">
            <v>50</v>
          </cell>
          <cell r="U187"/>
          <cell r="V187">
            <v>45383</v>
          </cell>
          <cell r="W187">
            <v>45626</v>
          </cell>
          <cell r="X187">
            <v>851742000</v>
          </cell>
          <cell r="Y187" t="str">
            <v>Milton Cesar Posso Salcedo</v>
          </cell>
          <cell r="Z187" t="str">
            <v>Profesional coordinación técnica Protección</v>
          </cell>
        </row>
        <row r="188">
          <cell r="B188" t="str">
            <v>11-43-187</v>
          </cell>
          <cell r="C188" t="str">
            <v>Bogotá</v>
          </cell>
          <cell r="D188" t="str">
            <v>Congregación religiosos terciarios capuchinos nuestra señora de los dolores</v>
          </cell>
          <cell r="E188" t="str">
            <v>860005068-3</v>
          </cell>
          <cell r="F188" t="str">
            <v>Padre Wilson Alexander Restrepo Gutierrez</v>
          </cell>
          <cell r="G188" t="str">
            <v>Club Amigo Diana Turbay</v>
          </cell>
          <cell r="H188" t="str">
            <v>Diagonal Calle 49 Sur No 2b-22</v>
          </cell>
          <cell r="I188" t="str">
            <v>Bogotá, D.C.</v>
          </cell>
          <cell r="J188" t="str">
            <v>CZ Usme</v>
          </cell>
          <cell r="K188">
            <v>6017711592</v>
          </cell>
          <cell r="L188">
            <v>3113678796</v>
          </cell>
          <cell r="M188" t="str">
            <v>coord.dianaturbay@opanamigo.org</v>
          </cell>
          <cell r="N188" t="str">
            <v>SRD</v>
          </cell>
          <cell r="O188" t="str">
            <v>Externado</v>
          </cell>
          <cell r="P188" t="str">
            <v>Media jornada</v>
          </cell>
          <cell r="Q188" t="str">
            <v>Con PARD</v>
          </cell>
          <cell r="R188"/>
          <cell r="S188" t="str">
            <v>1100-874-2024</v>
          </cell>
          <cell r="T188">
            <v>96</v>
          </cell>
          <cell r="U188">
            <v>45373</v>
          </cell>
          <cell r="V188">
            <v>45383</v>
          </cell>
          <cell r="W188">
            <v>45626</v>
          </cell>
          <cell r="X188">
            <v>641974272</v>
          </cell>
          <cell r="Y188" t="str">
            <v>Miguel Angel Esguerra Bohorquez</v>
          </cell>
          <cell r="Z188" t="str">
            <v>Profesional coordinación técnica Protección</v>
          </cell>
        </row>
        <row r="189">
          <cell r="B189" t="str">
            <v>11-129-188</v>
          </cell>
          <cell r="C189" t="str">
            <v>Bogotá</v>
          </cell>
          <cell r="D189" t="str">
            <v>Fundación hogares Claret</v>
          </cell>
          <cell r="E189" t="str">
            <v>800098983-8</v>
          </cell>
          <cell r="F189" t="str">
            <v>Padre Hernan Montoya Cadavid Apoderada Yessica Maria Arango Carmona</v>
          </cell>
          <cell r="G189" t="str">
            <v>Fundación Hogares Claret</v>
          </cell>
          <cell r="H189" t="str">
            <v>Vereda San Bernardo-Finca Los Naranjos-Sasaima Cundinamarca</v>
          </cell>
          <cell r="I189" t="str">
            <v>Sasaima</v>
          </cell>
          <cell r="J189" t="str">
            <v>CZ Creer</v>
          </cell>
          <cell r="K189" t="str">
            <v>no tiene</v>
          </cell>
          <cell r="L189" t="str">
            <v>313-2704241
314-7907650</v>
          </cell>
          <cell r="M189" t="str">
            <v>Hernan.montoya@fhclaret.org
 semillasdevida.cundi@fhclaret.org</v>
          </cell>
          <cell r="N189" t="str">
            <v>SRD</v>
          </cell>
          <cell r="O189" t="str">
            <v>Internado</v>
          </cell>
          <cell r="P189"/>
          <cell r="Q189" t="str">
            <v>Con PARD</v>
          </cell>
          <cell r="R189"/>
          <cell r="S189" t="str">
            <v>1100-875-2024</v>
          </cell>
          <cell r="T189">
            <v>50</v>
          </cell>
          <cell r="U189"/>
          <cell r="V189">
            <v>45383</v>
          </cell>
          <cell r="W189">
            <v>45626</v>
          </cell>
          <cell r="X189">
            <v>851742000</v>
          </cell>
          <cell r="Y189" t="str">
            <v>Milton Cesar Posso Salcedo</v>
          </cell>
          <cell r="Z189" t="str">
            <v>Profesional coordinación técnica Protección</v>
          </cell>
        </row>
        <row r="190">
          <cell r="B190" t="str">
            <v>11-21-189</v>
          </cell>
          <cell r="C190" t="str">
            <v>Bogotá</v>
          </cell>
          <cell r="D190" t="str">
            <v>Asociación para la protección del desarrollo integral - APDI</v>
          </cell>
          <cell r="E190" t="str">
            <v>901491420-4</v>
          </cell>
          <cell r="F190" t="str">
            <v>Juan Carlos Guarin Gonzalez / Suplente Javier Orlando Rodriguez Velasco</v>
          </cell>
          <cell r="G190"/>
          <cell r="H190" t="str">
            <v>Carrera 26 No. 1h-32 Sur</v>
          </cell>
          <cell r="I190" t="str">
            <v>Bogotá, D.C.</v>
          </cell>
          <cell r="J190" t="str">
            <v>CZ Tunjuelito</v>
          </cell>
          <cell r="K190" t="str">
            <v>601 4699852</v>
          </cell>
          <cell r="L190">
            <v>3118980249</v>
          </cell>
          <cell r="M190" t="str">
            <v>asociacionapdi2020@gmail.com</v>
          </cell>
          <cell r="N190" t="str">
            <v>SRD</v>
          </cell>
          <cell r="O190" t="str">
            <v>Internado</v>
          </cell>
          <cell r="P190"/>
          <cell r="Q190" t="str">
            <v>Discapacidad</v>
          </cell>
          <cell r="R190" t="str">
            <v>Psicosocial</v>
          </cell>
          <cell r="S190" t="str">
            <v>1100-876-2024</v>
          </cell>
          <cell r="T190">
            <v>40</v>
          </cell>
          <cell r="U190">
            <v>45377</v>
          </cell>
          <cell r="V190">
            <v>45383</v>
          </cell>
          <cell r="W190">
            <v>45626</v>
          </cell>
          <cell r="X190">
            <v>1049611840</v>
          </cell>
          <cell r="Y190" t="str">
            <v>Oscar Bolívar Chicacausa</v>
          </cell>
          <cell r="Z190" t="str">
            <v>Profesional coordinación técnica Protección</v>
          </cell>
        </row>
        <row r="191">
          <cell r="B191" t="str">
            <v>11-239-190</v>
          </cell>
          <cell r="C191" t="str">
            <v>Bogotá</v>
          </cell>
          <cell r="D191" t="str">
            <v>Obra social Mornes</v>
          </cell>
          <cell r="E191" t="str">
            <v>830103677-1</v>
          </cell>
          <cell r="F191" t="str">
            <v>Sor Bertha Vivas</v>
          </cell>
          <cell r="G191" t="str">
            <v>Obra Social Mornes</v>
          </cell>
          <cell r="H191" t="str">
            <v>Calle 73 Sur No. 18f-32</v>
          </cell>
          <cell r="I191" t="str">
            <v>Bogotá, D.C.</v>
          </cell>
          <cell r="J191" t="str">
            <v>CZ Ciudad Bolivar</v>
          </cell>
          <cell r="K191">
            <v>6017905121</v>
          </cell>
          <cell r="L191">
            <v>3167439353</v>
          </cell>
          <cell r="M191" t="str">
            <v>obrasocialmornes@gmail.com</v>
          </cell>
          <cell r="N191" t="str">
            <v>SRD</v>
          </cell>
          <cell r="O191" t="str">
            <v>Externado</v>
          </cell>
          <cell r="P191" t="str">
            <v>Media jornada</v>
          </cell>
          <cell r="Q191" t="str">
            <v>Con PARD</v>
          </cell>
          <cell r="R191"/>
          <cell r="S191" t="str">
            <v>1100-877-2024</v>
          </cell>
          <cell r="T191">
            <v>60</v>
          </cell>
          <cell r="U191">
            <v>45374</v>
          </cell>
          <cell r="V191">
            <v>45383</v>
          </cell>
          <cell r="W191">
            <v>45626</v>
          </cell>
          <cell r="X191">
            <v>401233920</v>
          </cell>
          <cell r="Y191" t="str">
            <v>Miguel Angel Esguerra Bohorquez</v>
          </cell>
          <cell r="Z191" t="str">
            <v>Profesional coordinación técnica Protección</v>
          </cell>
        </row>
        <row r="192">
          <cell r="B192" t="str">
            <v>11-7-191</v>
          </cell>
          <cell r="C192" t="str">
            <v>Bogotá</v>
          </cell>
          <cell r="D192" t="str">
            <v>Asociación creemos en ti</v>
          </cell>
          <cell r="E192" t="str">
            <v>830051999-1</v>
          </cell>
          <cell r="F192" t="str">
            <v>Martha Isabel Vargas Angel</v>
          </cell>
          <cell r="G192" t="str">
            <v>Asociacion Creemos En Ti</v>
          </cell>
          <cell r="H192" t="str">
            <v>Calle 39 No. 28-40</v>
          </cell>
          <cell r="I192" t="str">
            <v>Bogotá, D.C.</v>
          </cell>
          <cell r="J192" t="str">
            <v>Todos los Centros Zonales</v>
          </cell>
          <cell r="K192">
            <v>6012680705</v>
          </cell>
          <cell r="L192">
            <v>315443291</v>
          </cell>
          <cell r="M192" t="str">
            <v>creemosentiprincipal@asocreemosenti.org</v>
          </cell>
          <cell r="N192" t="str">
            <v>SRD</v>
          </cell>
          <cell r="O192" t="str">
            <v>Apoyo psicológico especializado</v>
          </cell>
          <cell r="P192"/>
          <cell r="Q192" t="str">
            <v>Con PARD</v>
          </cell>
          <cell r="R192"/>
          <cell r="S192" t="str">
            <v>1100-878-2024</v>
          </cell>
          <cell r="T192">
            <v>1000</v>
          </cell>
          <cell r="U192">
            <v>45374</v>
          </cell>
          <cell r="V192">
            <v>45383</v>
          </cell>
          <cell r="W192">
            <v>45626</v>
          </cell>
          <cell r="X192">
            <v>2670824000</v>
          </cell>
          <cell r="Y192" t="str">
            <v>Miguel Angel Esguerra Bohorquez</v>
          </cell>
          <cell r="Z192" t="str">
            <v>Profesional coordinación técnica Protección</v>
          </cell>
        </row>
        <row r="193">
          <cell r="B193" t="str">
            <v>11-147-192</v>
          </cell>
          <cell r="C193" t="str">
            <v>Bogotá</v>
          </cell>
          <cell r="D193" t="str">
            <v>Fundación Michin</v>
          </cell>
          <cell r="E193" t="str">
            <v>860020370-6</v>
          </cell>
          <cell r="F193" t="str">
            <v>Camila Mariana Ceballos Arango</v>
          </cell>
          <cell r="G193"/>
          <cell r="H193" t="str">
            <v>Carrera 1a Este No. 49d-33 Piso 1 Y 2 Barrio Palermo Sur</v>
          </cell>
          <cell r="I193" t="str">
            <v>Bogotá, D.C.</v>
          </cell>
          <cell r="J193" t="str">
            <v>Regional Bogotá</v>
          </cell>
          <cell r="K193"/>
          <cell r="L193">
            <v>3133988372</v>
          </cell>
          <cell r="M193" t="str">
            <v>michin@fundacionmichin.org</v>
          </cell>
          <cell r="N193" t="str">
            <v>SRD</v>
          </cell>
          <cell r="O193" t="str">
            <v>Hogar sustituto entidad</v>
          </cell>
          <cell r="P193"/>
          <cell r="Q193" t="str">
            <v>Vulneración</v>
          </cell>
          <cell r="R193"/>
          <cell r="S193" t="str">
            <v>1100-879-2024</v>
          </cell>
          <cell r="T193">
            <v>45</v>
          </cell>
          <cell r="U193">
            <v>45374</v>
          </cell>
          <cell r="V193">
            <v>45383</v>
          </cell>
          <cell r="W193">
            <v>45626</v>
          </cell>
          <cell r="X193">
            <v>714515679</v>
          </cell>
          <cell r="Y193" t="str">
            <v>Rosa Icela Arguello Arguello</v>
          </cell>
          <cell r="Z193" t="str">
            <v>Profesional coordinación técnica Protección</v>
          </cell>
        </row>
        <row r="194">
          <cell r="B194" t="str">
            <v>11-17-193</v>
          </cell>
          <cell r="C194" t="str">
            <v>Bogotá</v>
          </cell>
          <cell r="D194" t="str">
            <v>Asociación hogares Luz y Vida</v>
          </cell>
          <cell r="E194" t="str">
            <v>800199818-4</v>
          </cell>
          <cell r="F194" t="str">
            <v>Ana Belén Londoño Hoyos / Suplente Nathalia Andrea Cuervo Londoño</v>
          </cell>
          <cell r="G194" t="str">
            <v>Casa San José</v>
          </cell>
          <cell r="H194" t="str">
            <v>Carrera 1a No. 6c-55 Sur Barrio Buenos Aires</v>
          </cell>
          <cell r="I194" t="str">
            <v>Bogotá, D.C.</v>
          </cell>
          <cell r="J194" t="str">
            <v>CZ San Cristóbal</v>
          </cell>
          <cell r="K194" t="str">
            <v>601 5659683</v>
          </cell>
          <cell r="L194">
            <v>3112370627</v>
          </cell>
          <cell r="M194" t="str">
            <v>hogaresluzyvida@hotmail.com</v>
          </cell>
          <cell r="N194" t="str">
            <v>SRD</v>
          </cell>
          <cell r="O194" t="str">
            <v>Internado</v>
          </cell>
          <cell r="P194"/>
          <cell r="Q194" t="str">
            <v>Discapacidad</v>
          </cell>
          <cell r="R194" t="str">
            <v>Intelectual</v>
          </cell>
          <cell r="S194" t="str">
            <v>1100-880-2024</v>
          </cell>
          <cell r="T194">
            <v>150</v>
          </cell>
          <cell r="U194">
            <v>45377</v>
          </cell>
          <cell r="V194">
            <v>45383</v>
          </cell>
          <cell r="W194">
            <v>45626</v>
          </cell>
          <cell r="X194">
            <v>2977982000</v>
          </cell>
          <cell r="Y194" t="str">
            <v>Oscar Bolívar Chicacausa</v>
          </cell>
          <cell r="Z194" t="str">
            <v>Profesional coordinación técnica Protección</v>
          </cell>
        </row>
        <row r="195">
          <cell r="B195" t="str">
            <v>11-17-194</v>
          </cell>
          <cell r="C195" t="str">
            <v>Bogotá</v>
          </cell>
          <cell r="D195" t="str">
            <v>Asociación hogares Luz y Vida</v>
          </cell>
          <cell r="E195" t="str">
            <v>800199818-4</v>
          </cell>
          <cell r="F195" t="str">
            <v>Ana Belén Londoño Hoyos / Suplente Nathalia Andrea Cuervo Londoño</v>
          </cell>
          <cell r="G195" t="str">
            <v>Casa Tio Sergio</v>
          </cell>
          <cell r="H195" t="str">
            <v>Calle 8 Sur No. 5-59</v>
          </cell>
          <cell r="I195" t="str">
            <v>Bogotá, D.C.</v>
          </cell>
          <cell r="J195" t="str">
            <v>CZ San Cristóbal</v>
          </cell>
          <cell r="K195" t="str">
            <v>601 5659683</v>
          </cell>
          <cell r="L195">
            <v>3112370627</v>
          </cell>
          <cell r="M195" t="str">
            <v>hogaresluzyvida@hotmail.com</v>
          </cell>
          <cell r="N195" t="str">
            <v>SRD</v>
          </cell>
          <cell r="O195" t="str">
            <v>Internado</v>
          </cell>
          <cell r="P195"/>
          <cell r="Q195" t="str">
            <v>Discapacidad</v>
          </cell>
          <cell r="R195" t="str">
            <v>Intelectual</v>
          </cell>
          <cell r="S195" t="str">
            <v>1100-880-2024</v>
          </cell>
          <cell r="T195"/>
          <cell r="U195">
            <v>45377</v>
          </cell>
          <cell r="V195">
            <v>45383</v>
          </cell>
          <cell r="W195">
            <v>45626</v>
          </cell>
          <cell r="X195"/>
          <cell r="Y195" t="str">
            <v>Oscar Bolívar Chicacausa</v>
          </cell>
          <cell r="Z195" t="str">
            <v>Profesional coordinación técnica Protección</v>
          </cell>
        </row>
        <row r="196">
          <cell r="B196" t="str">
            <v>11-17-195</v>
          </cell>
          <cell r="C196" t="str">
            <v>Bogotá</v>
          </cell>
          <cell r="D196" t="str">
            <v>Asociación hogares Luz y Vida</v>
          </cell>
          <cell r="E196" t="str">
            <v>800199818-4</v>
          </cell>
          <cell r="F196" t="str">
            <v>Ana Belén Londoño Hoyos / Suplente Nathalia Andrea Cuervo Londoño</v>
          </cell>
          <cell r="G196" t="str">
            <v>Granja Nuestra Señora Del Valle</v>
          </cell>
          <cell r="H196" t="str">
            <v>Vereda El Mojón-Finca El Porfin Nuestra Señora Del Valle</v>
          </cell>
          <cell r="I196" t="str">
            <v>Sasaima</v>
          </cell>
          <cell r="J196" t="str">
            <v>CZ San Cristóbal</v>
          </cell>
          <cell r="K196" t="str">
            <v>601 5659683</v>
          </cell>
          <cell r="L196">
            <v>3112370627</v>
          </cell>
          <cell r="M196" t="str">
            <v>hogaresluzyvidafinca@hotmail.com</v>
          </cell>
          <cell r="N196" t="str">
            <v>SRD</v>
          </cell>
          <cell r="O196" t="str">
            <v>Internado</v>
          </cell>
          <cell r="P196"/>
          <cell r="Q196" t="str">
            <v>Discapacidad</v>
          </cell>
          <cell r="R196" t="str">
            <v>Intelectual</v>
          </cell>
          <cell r="S196" t="str">
            <v>1100-880-2024</v>
          </cell>
          <cell r="T196"/>
          <cell r="U196">
            <v>45377</v>
          </cell>
          <cell r="V196">
            <v>45383</v>
          </cell>
          <cell r="W196">
            <v>45626</v>
          </cell>
          <cell r="X196"/>
          <cell r="Y196" t="str">
            <v>Oscar Bolívar Chicacausa</v>
          </cell>
          <cell r="Z196" t="str">
            <v>Profesional coordinación técnica Protección</v>
          </cell>
        </row>
        <row r="197">
          <cell r="B197" t="str">
            <v>11-48-196</v>
          </cell>
          <cell r="C197" t="str">
            <v>Bogotá</v>
          </cell>
          <cell r="D197" t="str">
            <v>Corporación amor por Colombia</v>
          </cell>
          <cell r="E197" t="str">
            <v>830085547-2</v>
          </cell>
          <cell r="F197" t="str">
            <v>Magnolia Celis Torres</v>
          </cell>
          <cell r="G197"/>
          <cell r="H197" t="str">
            <v>Calle 78a No. 69b-45 Barrio Las Ferias</v>
          </cell>
          <cell r="I197" t="str">
            <v>Bogotá, D.C.</v>
          </cell>
          <cell r="J197" t="str">
            <v>Regional Bogotá</v>
          </cell>
          <cell r="K197"/>
          <cell r="L197">
            <v>3204677425</v>
          </cell>
          <cell r="M197" t="str">
            <v>coordinaciondiscapacidad.sustitutosch@axc.com.co</v>
          </cell>
          <cell r="N197" t="str">
            <v>SRD</v>
          </cell>
          <cell r="O197" t="str">
            <v>Hogar sustituto entidad</v>
          </cell>
          <cell r="P197"/>
          <cell r="Q197" t="str">
            <v>Discapacidad</v>
          </cell>
          <cell r="R197"/>
          <cell r="S197" t="str">
            <v>1100-881-2024</v>
          </cell>
          <cell r="T197">
            <v>60</v>
          </cell>
          <cell r="U197">
            <v>45374</v>
          </cell>
          <cell r="V197">
            <v>45383</v>
          </cell>
          <cell r="W197">
            <v>45626</v>
          </cell>
          <cell r="X197">
            <v>1265526560</v>
          </cell>
          <cell r="Y197" t="str">
            <v>Rosa Icela Arguello Arguello</v>
          </cell>
          <cell r="Z197" t="str">
            <v>Profesional coordinación técnica Protección</v>
          </cell>
        </row>
        <row r="198">
          <cell r="B198" t="str">
            <v>11-48-197</v>
          </cell>
          <cell r="C198" t="str">
            <v>Bogotá</v>
          </cell>
          <cell r="D198" t="str">
            <v>Corporación amor por Colombia</v>
          </cell>
          <cell r="E198" t="str">
            <v>830085547-2</v>
          </cell>
          <cell r="F198" t="str">
            <v>Magnolia Celis Torres</v>
          </cell>
          <cell r="G198" t="str">
            <v>Hogar De Maria</v>
          </cell>
          <cell r="H198" t="str">
            <v>Calle 78 No. 62-12</v>
          </cell>
          <cell r="I198" t="str">
            <v>Bogotá, D.C.</v>
          </cell>
          <cell r="J198" t="str">
            <v>CZ San Cristóbal</v>
          </cell>
          <cell r="K198">
            <v>6780810</v>
          </cell>
          <cell r="L198">
            <v>3196988311</v>
          </cell>
          <cell r="M198" t="str">
            <v>coordinacion.hm@axc.com.co
direccion@axc.com.co</v>
          </cell>
          <cell r="N198" t="str">
            <v>SRD</v>
          </cell>
          <cell r="O198" t="str">
            <v>Internado</v>
          </cell>
          <cell r="P198"/>
          <cell r="Q198" t="str">
            <v>Con PARD</v>
          </cell>
          <cell r="R198"/>
          <cell r="S198" t="str">
            <v>1100-883-2024</v>
          </cell>
          <cell r="T198">
            <v>83</v>
          </cell>
          <cell r="U198">
            <v>45374</v>
          </cell>
          <cell r="V198">
            <v>45383</v>
          </cell>
          <cell r="W198">
            <v>45626</v>
          </cell>
          <cell r="X198">
            <v>1413891720</v>
          </cell>
          <cell r="Y198" t="str">
            <v>Stefanni Sanchez Ramirez</v>
          </cell>
          <cell r="Z198" t="str">
            <v>Profesional coordinación técnica Protección</v>
          </cell>
        </row>
        <row r="199">
          <cell r="B199" t="str">
            <v>11-194-198</v>
          </cell>
          <cell r="C199" t="str">
            <v>Bogotá</v>
          </cell>
          <cell r="D199" t="str">
            <v>Fundación Semillas de Amor</v>
          </cell>
          <cell r="E199" t="str">
            <v>830024022-7</v>
          </cell>
          <cell r="F199" t="str">
            <v>Luz Marina Garcia Daza</v>
          </cell>
          <cell r="G199" t="str">
            <v>Fundación Semillas De Amor</v>
          </cell>
          <cell r="H199" t="str">
            <v>Avenida Carrera 72 No. 180-84</v>
          </cell>
          <cell r="I199" t="str">
            <v>Bogotá, D.C.</v>
          </cell>
          <cell r="J199" t="str">
            <v>CZ Creer</v>
          </cell>
          <cell r="K199" t="str">
            <v>no tiene</v>
          </cell>
          <cell r="L199" t="str">
            <v>318-7827084
300-4413216</v>
          </cell>
          <cell r="M199" t="str">
            <v>fsa.direccion@gmail.com 
marianosan@hotmail.com
fsa.admon@gmail.com</v>
          </cell>
          <cell r="N199" t="str">
            <v>SRD</v>
          </cell>
          <cell r="O199" t="str">
            <v>Internado</v>
          </cell>
          <cell r="P199"/>
          <cell r="Q199" t="str">
            <v>Con PARD</v>
          </cell>
          <cell r="R199"/>
          <cell r="S199" t="str">
            <v>1100-885-2024</v>
          </cell>
          <cell r="T199">
            <v>150</v>
          </cell>
          <cell r="U199"/>
          <cell r="V199">
            <v>45383</v>
          </cell>
          <cell r="W199">
            <v>45626</v>
          </cell>
          <cell r="X199">
            <v>2571226000</v>
          </cell>
          <cell r="Y199" t="str">
            <v>Milton Cesar Posso Salcedo</v>
          </cell>
          <cell r="Z199" t="str">
            <v>Profesional coordinación técnica Protección</v>
          </cell>
        </row>
        <row r="200">
          <cell r="B200" t="str">
            <v>11-33-199</v>
          </cell>
          <cell r="C200" t="str">
            <v>Bogotá</v>
          </cell>
          <cell r="D200" t="str">
            <v>Centro infantil madre de Dios Tribilin</v>
          </cell>
          <cell r="E200" t="str">
            <v>860516050-4</v>
          </cell>
          <cell r="F200" t="str">
            <v>Flor Elvira Castillo Arcos</v>
          </cell>
          <cell r="G200" t="str">
            <v>Centro Infantil Madre De Dios Tribilin</v>
          </cell>
          <cell r="H200" t="str">
            <v>Carrera 9a Este No. 2b-38</v>
          </cell>
          <cell r="I200" t="str">
            <v>Bogotá, D.C.</v>
          </cell>
          <cell r="J200" t="str">
            <v>CZ Bosa</v>
          </cell>
          <cell r="K200">
            <v>6016969483</v>
          </cell>
          <cell r="L200">
            <v>3115366259</v>
          </cell>
          <cell r="M200" t="str">
            <v>externadomd1oc2015@gmail.com</v>
          </cell>
          <cell r="N200" t="str">
            <v>SRD</v>
          </cell>
          <cell r="O200" t="str">
            <v>Externado</v>
          </cell>
          <cell r="P200" t="str">
            <v>Media jornada</v>
          </cell>
          <cell r="Q200" t="str">
            <v>Con PARD</v>
          </cell>
          <cell r="R200"/>
          <cell r="S200" t="str">
            <v>1100-886-2024</v>
          </cell>
          <cell r="T200">
            <v>50</v>
          </cell>
          <cell r="U200">
            <v>45373</v>
          </cell>
          <cell r="V200">
            <v>45383</v>
          </cell>
          <cell r="W200">
            <v>45626</v>
          </cell>
          <cell r="X200">
            <v>334361600</v>
          </cell>
          <cell r="Y200" t="str">
            <v>Miguel Angel Esguerra Bohorquez</v>
          </cell>
          <cell r="Z200" t="str">
            <v>Profesional coordinación técnica Protección</v>
          </cell>
        </row>
        <row r="201">
          <cell r="B201" t="str">
            <v>11-6-200</v>
          </cell>
          <cell r="C201" t="str">
            <v>Bogotá</v>
          </cell>
          <cell r="D201" t="str">
            <v>Asociación centro de educación especial, rehabilitación y capacitación Renacer</v>
          </cell>
          <cell r="E201" t="str">
            <v>800016990-9</v>
          </cell>
          <cell r="F201" t="str">
            <v>José Ernesto Chaparro Sarmiento</v>
          </cell>
          <cell r="G201"/>
          <cell r="H201" t="str">
            <v>Calle 33 No. 19-25</v>
          </cell>
          <cell r="I201" t="str">
            <v>Bogotá, D.C.</v>
          </cell>
          <cell r="J201" t="str">
            <v>CZ San Cristóbal</v>
          </cell>
          <cell r="K201" t="str">
            <v>601 2854007</v>
          </cell>
          <cell r="L201" t="str">
            <v>3123716031 / 3042165872</v>
          </cell>
          <cell r="M201" t="str">
            <v>insrenacer2@hotmail.com</v>
          </cell>
          <cell r="N201" t="str">
            <v>SRD</v>
          </cell>
          <cell r="O201" t="str">
            <v>Internado</v>
          </cell>
          <cell r="P201"/>
          <cell r="Q201" t="str">
            <v>Discapacidad</v>
          </cell>
          <cell r="R201" t="str">
            <v>Intelectual</v>
          </cell>
          <cell r="S201" t="str">
            <v>1100-888-2024</v>
          </cell>
          <cell r="T201">
            <v>50</v>
          </cell>
          <cell r="U201">
            <v>45373</v>
          </cell>
          <cell r="V201">
            <v>45383</v>
          </cell>
          <cell r="W201">
            <v>45626</v>
          </cell>
          <cell r="X201">
            <v>955994000</v>
          </cell>
          <cell r="Y201" t="str">
            <v>Oscar Bolívar Chicacausa</v>
          </cell>
          <cell r="Z201" t="str">
            <v>Profesional coordinación técnica Protección</v>
          </cell>
        </row>
        <row r="202">
          <cell r="B202" t="str">
            <v>11-4-201</v>
          </cell>
          <cell r="C202" t="str">
            <v>Bogotá</v>
          </cell>
          <cell r="D202" t="str">
            <v>All Gods Children International Latam - AGCI Latam</v>
          </cell>
          <cell r="E202" t="str">
            <v>901631963-3</v>
          </cell>
          <cell r="F202" t="str">
            <v>Ximena Fidalgo Trujillo</v>
          </cell>
          <cell r="G202" t="str">
            <v>Casa Universitaria Femenina</v>
          </cell>
          <cell r="H202" t="str">
            <v>Calle 65 No. 7-44</v>
          </cell>
          <cell r="I202" t="str">
            <v>Bogotá, D.C.</v>
          </cell>
          <cell r="J202" t="str">
            <v>Referentes Afectivos Regional Bogotá</v>
          </cell>
          <cell r="K202"/>
          <cell r="L202">
            <v>3115519984</v>
          </cell>
          <cell r="M202" t="str">
            <v>afernandez@agci-network.net
ccarreno@agci-network.net</v>
          </cell>
          <cell r="N202" t="str">
            <v>SRD</v>
          </cell>
          <cell r="O202" t="str">
            <v>Casa universitaria</v>
          </cell>
          <cell r="P202"/>
          <cell r="Q202" t="str">
            <v>Con PARD</v>
          </cell>
          <cell r="R202"/>
          <cell r="S202" t="str">
            <v>1100-891-2024</v>
          </cell>
          <cell r="T202">
            <v>24</v>
          </cell>
          <cell r="U202">
            <v>45373</v>
          </cell>
          <cell r="V202">
            <v>45383</v>
          </cell>
          <cell r="W202">
            <v>45626</v>
          </cell>
          <cell r="X202">
            <v>427168512</v>
          </cell>
          <cell r="Y202" t="str">
            <v>Esmeralda Quintero Romero</v>
          </cell>
          <cell r="Z202" t="str">
            <v>Profesional coordinación técnica Protección</v>
          </cell>
        </row>
        <row r="203">
          <cell r="B203" t="str">
            <v>11-44-202</v>
          </cell>
          <cell r="C203" t="str">
            <v>Bogotá</v>
          </cell>
          <cell r="D203" t="str">
            <v>Congregación siervas de Cristo sacerdote - Sagrada familia</v>
          </cell>
          <cell r="E203" t="str">
            <v>860007314-1</v>
          </cell>
          <cell r="F203" t="str">
            <v>Ana Inés Barbosa</v>
          </cell>
          <cell r="G203"/>
          <cell r="H203" t="str">
            <v>Carrera 8 No. 1d-25</v>
          </cell>
          <cell r="I203" t="str">
            <v>Bogotá, D.C.</v>
          </cell>
          <cell r="J203" t="str">
            <v>CZ Tunjuelito</v>
          </cell>
          <cell r="K203"/>
          <cell r="L203">
            <v>3124798461</v>
          </cell>
          <cell r="M203" t="str">
            <v>hogarsagradafam@gmail.com</v>
          </cell>
          <cell r="N203" t="str">
            <v>SRD</v>
          </cell>
          <cell r="O203" t="str">
            <v>Internado</v>
          </cell>
          <cell r="P203"/>
          <cell r="Q203" t="str">
            <v>Con PARD</v>
          </cell>
          <cell r="R203"/>
          <cell r="S203" t="str">
            <v>1100-892-2024</v>
          </cell>
          <cell r="T203">
            <v>95</v>
          </cell>
          <cell r="U203">
            <v>45374</v>
          </cell>
          <cell r="V203">
            <v>45383</v>
          </cell>
          <cell r="W203">
            <v>45626</v>
          </cell>
          <cell r="X203">
            <v>1618309800</v>
          </cell>
          <cell r="Y203" t="str">
            <v>Stefanni Sanchez Ramirez</v>
          </cell>
          <cell r="Z203" t="str">
            <v>Profesional coordinación técnica Protección</v>
          </cell>
        </row>
        <row r="204">
          <cell r="B204" t="str">
            <v>11-29-203</v>
          </cell>
          <cell r="C204" t="str">
            <v>Bogotá</v>
          </cell>
          <cell r="D204" t="str">
            <v>Casa familia María Magdalena Frescobaldi</v>
          </cell>
          <cell r="E204" t="str">
            <v>900183866-0</v>
          </cell>
          <cell r="F204" t="str">
            <v>Hermana Martha Alicia Loaiza Torres</v>
          </cell>
          <cell r="G204"/>
          <cell r="H204" t="str">
            <v>Finca El Cortijo-Vereda San Antonio</v>
          </cell>
          <cell r="I204" t="str">
            <v>Arbeláez</v>
          </cell>
          <cell r="J204" t="str">
            <v>CZ San Cristóbal</v>
          </cell>
          <cell r="K204">
            <v>2956185</v>
          </cell>
          <cell r="L204">
            <v>3126581202</v>
          </cell>
          <cell r="M204" t="str">
            <v>casamagdalenafrescobaldi@hotmail.com</v>
          </cell>
          <cell r="N204" t="str">
            <v>SRD</v>
          </cell>
          <cell r="O204" t="str">
            <v>Internado</v>
          </cell>
          <cell r="P204"/>
          <cell r="Q204" t="str">
            <v>Con PARD</v>
          </cell>
          <cell r="R204"/>
          <cell r="S204" t="str">
            <v>1100-893-2024</v>
          </cell>
          <cell r="T204">
            <v>50</v>
          </cell>
          <cell r="U204">
            <v>45374</v>
          </cell>
          <cell r="V204">
            <v>45383</v>
          </cell>
          <cell r="W204">
            <v>45626</v>
          </cell>
          <cell r="X204">
            <v>851742000</v>
          </cell>
          <cell r="Y204" t="str">
            <v>Stefanni Sanchez Ramirez</v>
          </cell>
          <cell r="Z204" t="str">
            <v>Profesional coordinación técnica Protección</v>
          </cell>
        </row>
        <row r="205">
          <cell r="B205" t="str">
            <v>11-2-204</v>
          </cell>
          <cell r="C205" t="str">
            <v>Bogotá</v>
          </cell>
          <cell r="D205" t="str">
            <v>Albergue infantil Mama Yolanda</v>
          </cell>
          <cell r="E205" t="str">
            <v>860009262-4</v>
          </cell>
          <cell r="F205" t="str">
            <v>Diana Marcela Fernandez Afanador</v>
          </cell>
          <cell r="G205" t="str">
            <v>Albergue Infantil Mama Yolanda</v>
          </cell>
          <cell r="H205" t="str">
            <v>Calle 5a No. 23-56 Barrio El Progreso</v>
          </cell>
          <cell r="I205" t="str">
            <v>Bogotá, D.C.</v>
          </cell>
          <cell r="J205" t="str">
            <v>CZ San Cristóbal</v>
          </cell>
          <cell r="K205">
            <v>4317531</v>
          </cell>
          <cell r="L205" t="str">
            <v>302-3735057
311-8044682</v>
          </cell>
          <cell r="M205" t="str">
            <v>tecnicofunmamayolanda@gmail.com coordfunmamayolanda@gmail.com aimyfundacion@gmail.com</v>
          </cell>
          <cell r="N205" t="str">
            <v>SRD</v>
          </cell>
          <cell r="O205" t="str">
            <v>Internado</v>
          </cell>
          <cell r="P205"/>
          <cell r="Q205" t="str">
            <v>Con PARD</v>
          </cell>
          <cell r="R205"/>
          <cell r="S205" t="str">
            <v>1100-894-2024</v>
          </cell>
          <cell r="T205">
            <v>50</v>
          </cell>
          <cell r="U205"/>
          <cell r="V205">
            <v>45383</v>
          </cell>
          <cell r="W205">
            <v>45626</v>
          </cell>
          <cell r="X205">
            <v>851742000</v>
          </cell>
          <cell r="Y205" t="str">
            <v>Milton Cesar Posso Salcedo</v>
          </cell>
          <cell r="Z205" t="str">
            <v>Profesional coordinación técnica Protección</v>
          </cell>
        </row>
        <row r="206">
          <cell r="B206" t="str">
            <v>11-93-205</v>
          </cell>
          <cell r="C206" t="str">
            <v>Bogotá</v>
          </cell>
          <cell r="D206" t="str">
            <v>Fundación centro para el reintegro y atención del niño - CRAN</v>
          </cell>
          <cell r="E206" t="str">
            <v>860067294-7</v>
          </cell>
          <cell r="F206" t="str">
            <v>Maria Cristina Buitrago Becerra</v>
          </cell>
          <cell r="G206"/>
          <cell r="H206" t="str">
            <v>Transversal 77 No. 162-06 Barrio Suba Casa Blanca</v>
          </cell>
          <cell r="I206" t="str">
            <v>Bogotá, D.C.</v>
          </cell>
          <cell r="J206" t="str">
            <v>CZ Revivir</v>
          </cell>
          <cell r="K206">
            <v>4757649</v>
          </cell>
          <cell r="L206">
            <v>3103416221</v>
          </cell>
          <cell r="M206" t="str">
            <v>liderHI@cran.org.co
alimentoscran@cran.org.co</v>
          </cell>
          <cell r="N206" t="str">
            <v>SRD</v>
          </cell>
          <cell r="O206" t="str">
            <v>Internado</v>
          </cell>
          <cell r="P206"/>
          <cell r="Q206" t="str">
            <v>0 a 8 años</v>
          </cell>
          <cell r="R206"/>
          <cell r="S206" t="str">
            <v>1100-895-2024</v>
          </cell>
          <cell r="T206">
            <v>62</v>
          </cell>
          <cell r="U206">
            <v>45374</v>
          </cell>
          <cell r="V206">
            <v>45383</v>
          </cell>
          <cell r="W206">
            <v>45626</v>
          </cell>
          <cell r="X206">
            <v>1142407936</v>
          </cell>
          <cell r="Y206" t="str">
            <v>Esmeralda Quintero Romero</v>
          </cell>
          <cell r="Z206" t="str">
            <v>Profesional coordinación técnica Protección</v>
          </cell>
        </row>
        <row r="207">
          <cell r="B207" t="str">
            <v>11-93-206</v>
          </cell>
          <cell r="C207" t="str">
            <v>Bogotá</v>
          </cell>
          <cell r="D207" t="str">
            <v>Fundación centro para el reintegro y atención del niño - CRAN</v>
          </cell>
          <cell r="E207" t="str">
            <v>860067294-7</v>
          </cell>
          <cell r="F207" t="str">
            <v>Fabiana Mejia Vesga</v>
          </cell>
          <cell r="G207"/>
          <cell r="H207" t="str">
            <v>Transversal 77 No. 162-06 Barrio Suba Casa Blanca</v>
          </cell>
          <cell r="I207" t="str">
            <v>Bogotá, D.C.</v>
          </cell>
          <cell r="J207" t="str">
            <v>Regional Bogotá</v>
          </cell>
          <cell r="K207"/>
          <cell r="L207">
            <v>3103416221</v>
          </cell>
          <cell r="M207" t="str">
            <v>liderht@cran.org.co</v>
          </cell>
          <cell r="N207" t="str">
            <v>SRD</v>
          </cell>
          <cell r="O207" t="str">
            <v>Hogar sustituto tutor entidad</v>
          </cell>
          <cell r="P207"/>
          <cell r="Q207" t="str">
            <v>Desvinculados</v>
          </cell>
          <cell r="R207"/>
          <cell r="S207" t="str">
            <v>1100-896-2024</v>
          </cell>
          <cell r="T207">
            <v>30</v>
          </cell>
          <cell r="U207"/>
          <cell r="V207">
            <v>45383</v>
          </cell>
          <cell r="W207">
            <v>45626</v>
          </cell>
          <cell r="X207">
            <v>595504880</v>
          </cell>
          <cell r="Y207" t="str">
            <v>Rosa Icela Arguello Arguello</v>
          </cell>
          <cell r="Z207" t="str">
            <v>Profesional coordinación técnica Protección</v>
          </cell>
        </row>
        <row r="208">
          <cell r="B208" t="str">
            <v>11-82-207</v>
          </cell>
          <cell r="C208" t="str">
            <v>Bogotá</v>
          </cell>
          <cell r="D208" t="str">
            <v>Fundación casa de la madre y el niño</v>
          </cell>
          <cell r="E208" t="str">
            <v>860007398-8</v>
          </cell>
          <cell r="F208" t="str">
            <v>Barbara Escobar De Vargas</v>
          </cell>
          <cell r="G208" t="str">
            <v>Casa Imagina</v>
          </cell>
          <cell r="H208" t="str">
            <v>Carrera 65 No. 98-31 Barrio Los Andes</v>
          </cell>
          <cell r="I208" t="str">
            <v>Bogotá, D.C.</v>
          </cell>
          <cell r="J208" t="str">
            <v>CZ San Cristóbal</v>
          </cell>
          <cell r="K208">
            <v>2687592</v>
          </cell>
          <cell r="L208" t="str">
            <v>3023767483
3144749330</v>
          </cell>
          <cell r="M208" t="str">
            <v>tesoreriaycontabilidad@la-casa.org
coordinacion.casa2@la-casa.org</v>
          </cell>
          <cell r="N208" t="str">
            <v>SRD</v>
          </cell>
          <cell r="O208" t="str">
            <v>Internado</v>
          </cell>
          <cell r="P208"/>
          <cell r="Q208" t="str">
            <v>Con PARD</v>
          </cell>
          <cell r="R208"/>
          <cell r="S208" t="str">
            <v>1100-897-2024</v>
          </cell>
          <cell r="T208">
            <v>40</v>
          </cell>
          <cell r="U208">
            <v>45374</v>
          </cell>
          <cell r="V208">
            <v>45383</v>
          </cell>
          <cell r="W208">
            <v>45626</v>
          </cell>
          <cell r="X208">
            <v>681393600</v>
          </cell>
          <cell r="Y208" t="str">
            <v>Esmeralda Quintero Romero</v>
          </cell>
          <cell r="Z208" t="str">
            <v>Profesional coordinación técnica Protección</v>
          </cell>
        </row>
        <row r="209">
          <cell r="B209" t="str">
            <v>11-153-208</v>
          </cell>
          <cell r="C209" t="str">
            <v>Bogotá</v>
          </cell>
          <cell r="D209" t="str">
            <v>Fundación niña María</v>
          </cell>
          <cell r="E209" t="str">
            <v>830058704-8</v>
          </cell>
          <cell r="F209" t="str">
            <v>Rosa Marlen Gomez</v>
          </cell>
          <cell r="G209" t="str">
            <v>Hogar San Jose</v>
          </cell>
          <cell r="H209" t="str">
            <v>Kilómetro 3 Margen Izquierdo Vía Albán</v>
          </cell>
          <cell r="I209" t="str">
            <v>Albán</v>
          </cell>
          <cell r="J209" t="str">
            <v>CZ Tunjuelito</v>
          </cell>
          <cell r="K209"/>
          <cell r="L209">
            <v>3125046610</v>
          </cell>
          <cell r="M209" t="str">
            <v>coordinacionbogotafnm@gmail.com</v>
          </cell>
          <cell r="N209" t="str">
            <v>SRD</v>
          </cell>
          <cell r="O209" t="str">
            <v>Internado</v>
          </cell>
          <cell r="P209"/>
          <cell r="Q209" t="str">
            <v>Discapacidad</v>
          </cell>
          <cell r="R209" t="str">
            <v>Psicosocial</v>
          </cell>
          <cell r="S209" t="str">
            <v>1100-898-2024</v>
          </cell>
          <cell r="T209">
            <v>129</v>
          </cell>
          <cell r="U209">
            <v>45374</v>
          </cell>
          <cell r="V209">
            <v>45383</v>
          </cell>
          <cell r="W209">
            <v>45626</v>
          </cell>
          <cell r="X209">
            <v>3419998184</v>
          </cell>
          <cell r="Y209" t="str">
            <v>Oscar Bolívar Chicacausa</v>
          </cell>
          <cell r="Z209" t="str">
            <v>Profesional coordinación técnica Protección</v>
          </cell>
        </row>
        <row r="210">
          <cell r="B210" t="str">
            <v>11-153-209</v>
          </cell>
          <cell r="C210" t="str">
            <v>Bogotá</v>
          </cell>
          <cell r="D210" t="str">
            <v>Fundación niña María</v>
          </cell>
          <cell r="E210" t="str">
            <v>830058704-8</v>
          </cell>
          <cell r="F210" t="str">
            <v>Rosa Marlen Gomez</v>
          </cell>
          <cell r="G210" t="str">
            <v>Sede Chía</v>
          </cell>
          <cell r="H210" t="str">
            <v>Finca Bulevar De Fagua Vereda La Fagua</v>
          </cell>
          <cell r="I210" t="str">
            <v>Chía</v>
          </cell>
          <cell r="J210" t="str">
            <v>CZ Tunjuelito</v>
          </cell>
          <cell r="K210" t="str">
            <v>601 8635048</v>
          </cell>
          <cell r="L210">
            <v>3125046602</v>
          </cell>
          <cell r="M210" t="str">
            <v>coordinacionbogotafnm@gmail.com</v>
          </cell>
          <cell r="N210" t="str">
            <v>SRD</v>
          </cell>
          <cell r="O210" t="str">
            <v>Internado</v>
          </cell>
          <cell r="P210"/>
          <cell r="Q210" t="str">
            <v>Discapacidad</v>
          </cell>
          <cell r="R210" t="str">
            <v>Psicosocial</v>
          </cell>
          <cell r="S210" t="str">
            <v>1100-898-2024</v>
          </cell>
          <cell r="T210"/>
          <cell r="U210">
            <v>45374</v>
          </cell>
          <cell r="V210">
            <v>45383</v>
          </cell>
          <cell r="W210">
            <v>45626</v>
          </cell>
          <cell r="X210"/>
          <cell r="Y210" t="str">
            <v>Oscar Bolívar Chicacausa</v>
          </cell>
          <cell r="Z210" t="str">
            <v>Profesional coordinación técnica Protección</v>
          </cell>
        </row>
        <row r="211">
          <cell r="B211" t="str">
            <v>11-86-210</v>
          </cell>
          <cell r="C211" t="str">
            <v>Bogotá</v>
          </cell>
          <cell r="D211" t="str">
            <v>Fundación centro de estimulación, nivelación y desarrollo - CEDESNID</v>
          </cell>
          <cell r="E211" t="str">
            <v>860071892-7</v>
          </cell>
          <cell r="F211" t="str">
            <v>Camilo Alberto Arenas Rendon</v>
          </cell>
          <cell r="G211" t="str">
            <v>Sede Alegría</v>
          </cell>
          <cell r="H211" t="str">
            <v>Finca Villa Calazans Vereda La Puerta-Chinauta</v>
          </cell>
          <cell r="I211" t="str">
            <v>Fusagasugá</v>
          </cell>
          <cell r="J211" t="str">
            <v>CZ Tunjuelito</v>
          </cell>
          <cell r="K211"/>
          <cell r="L211">
            <v>3202752008</v>
          </cell>
          <cell r="M211" t="str">
            <v>paulaaldana@cedesnid.org.co / patricianemoga@cedesnid.org.co</v>
          </cell>
          <cell r="N211" t="str">
            <v>SRD</v>
          </cell>
          <cell r="O211" t="str">
            <v>Internado</v>
          </cell>
          <cell r="P211"/>
          <cell r="Q211" t="str">
            <v>Discapacidad</v>
          </cell>
          <cell r="R211" t="str">
            <v>Psicosocial</v>
          </cell>
          <cell r="S211" t="str">
            <v>1100-899-2024</v>
          </cell>
          <cell r="T211">
            <v>75</v>
          </cell>
          <cell r="U211">
            <v>45374</v>
          </cell>
          <cell r="V211">
            <v>45383</v>
          </cell>
          <cell r="W211">
            <v>45626</v>
          </cell>
          <cell r="X211">
            <v>1980022200</v>
          </cell>
          <cell r="Y211" t="str">
            <v>Oscar Bolívar Chicacausa</v>
          </cell>
          <cell r="Z211" t="str">
            <v>Profesional coordinación técnica Protección</v>
          </cell>
        </row>
        <row r="212">
          <cell r="B212" t="str">
            <v>11-86-211</v>
          </cell>
          <cell r="C212" t="str">
            <v>Bogotá</v>
          </cell>
          <cell r="D212" t="str">
            <v>Fundación centro de estimulación, nivelación y desarrollo - CEDESNID</v>
          </cell>
          <cell r="E212" t="str">
            <v>860071892-7</v>
          </cell>
          <cell r="F212" t="str">
            <v>Camilo Alberto Arenas Rendon</v>
          </cell>
          <cell r="G212" t="str">
            <v>Sede Esperanza</v>
          </cell>
          <cell r="H212" t="str">
            <v>Kilómetro 65 Avenida Los Cerezos-Finca Los Tulipanes-Chinauta</v>
          </cell>
          <cell r="I212" t="str">
            <v>Fusagasugá</v>
          </cell>
          <cell r="J212" t="str">
            <v>CZ Tunjuelito</v>
          </cell>
          <cell r="K212"/>
          <cell r="L212">
            <v>3212457396</v>
          </cell>
          <cell r="M212" t="str">
            <v>camilapatarroyo@cedesnid.org.co / patricianemoga@cedesnid.org.co</v>
          </cell>
          <cell r="N212" t="str">
            <v>SRD</v>
          </cell>
          <cell r="O212" t="str">
            <v>Internado</v>
          </cell>
          <cell r="P212"/>
          <cell r="Q212" t="str">
            <v>Discapacidad</v>
          </cell>
          <cell r="R212" t="str">
            <v>Psicosocial</v>
          </cell>
          <cell r="S212" t="str">
            <v>1100-899-2024</v>
          </cell>
          <cell r="T212"/>
          <cell r="U212">
            <v>45374</v>
          </cell>
          <cell r="V212">
            <v>45383</v>
          </cell>
          <cell r="W212">
            <v>45626</v>
          </cell>
          <cell r="X212"/>
          <cell r="Y212" t="str">
            <v>Oscar Bolívar Chicacausa</v>
          </cell>
          <cell r="Z212" t="str">
            <v>Profesional coordinación técnica Protección</v>
          </cell>
        </row>
        <row r="213">
          <cell r="B213" t="str">
            <v>11-89-212</v>
          </cell>
          <cell r="C213" t="str">
            <v>Bogotá</v>
          </cell>
          <cell r="D213" t="str">
            <v>Fundación centro de rehabilitación del niño especial - CERES</v>
          </cell>
          <cell r="E213" t="str">
            <v>808000024-8</v>
          </cell>
          <cell r="F213" t="str">
            <v>Fabiola Matiz Ruge</v>
          </cell>
          <cell r="G213"/>
          <cell r="H213" t="str">
            <v>Vereda Guabinal Plan Carretera Girardot-Tocaima Kilómetro 5 A 400 Metros De La Vía Costado Norte Del Municipio De Girardot</v>
          </cell>
          <cell r="I213" t="str">
            <v>Girardot</v>
          </cell>
          <cell r="J213" t="str">
            <v>CZ San Cristóbal</v>
          </cell>
          <cell r="K213"/>
          <cell r="L213">
            <v>3123965955</v>
          </cell>
          <cell r="M213" t="str">
            <v>coordinacionceres@gmail.com / nidiatorres.ceres@gmail.com / claratorres.ceres@gmail.com</v>
          </cell>
          <cell r="N213" t="str">
            <v>SRD</v>
          </cell>
          <cell r="O213" t="str">
            <v>Internado</v>
          </cell>
          <cell r="P213"/>
          <cell r="Q213" t="str">
            <v>Discapacidad</v>
          </cell>
          <cell r="R213" t="str">
            <v>Intelectual</v>
          </cell>
          <cell r="S213" t="str">
            <v>1100-900-2024</v>
          </cell>
          <cell r="T213">
            <v>129</v>
          </cell>
          <cell r="U213">
            <v>45374</v>
          </cell>
          <cell r="V213">
            <v>45383</v>
          </cell>
          <cell r="W213">
            <v>45504</v>
          </cell>
          <cell r="X213">
            <v>2482814520</v>
          </cell>
          <cell r="Y213" t="str">
            <v>Oscar Bolívar Chicacausa</v>
          </cell>
          <cell r="Z213" t="str">
            <v>Profesional coordinación técnica Protección</v>
          </cell>
        </row>
        <row r="214">
          <cell r="B214" t="str">
            <v>11-90-213</v>
          </cell>
          <cell r="C214" t="str">
            <v>Bogotá</v>
          </cell>
          <cell r="D214" t="str">
            <v>Fundación centro de rehabilitación Superar</v>
          </cell>
          <cell r="E214" t="str">
            <v>900516167-1</v>
          </cell>
          <cell r="F214" t="str">
            <v>Gloria Stella Bustamante Ospina</v>
          </cell>
          <cell r="G214" t="str">
            <v>Arcoiris</v>
          </cell>
          <cell r="H214" t="str">
            <v>Kilómetro 71 Vereda Cucharal Finca Villa Maritza</v>
          </cell>
          <cell r="I214" t="str">
            <v>Fusagasugá</v>
          </cell>
          <cell r="J214" t="str">
            <v>CZ Tunjuelito</v>
          </cell>
          <cell r="K214"/>
          <cell r="L214">
            <v>3202752007</v>
          </cell>
          <cell r="M214" t="str">
            <v>superarf2019@gmail.com</v>
          </cell>
          <cell r="N214" t="str">
            <v>SRD</v>
          </cell>
          <cell r="O214" t="str">
            <v>Internado</v>
          </cell>
          <cell r="P214"/>
          <cell r="Q214" t="str">
            <v>Discapacidad</v>
          </cell>
          <cell r="R214" t="str">
            <v>Intelectual</v>
          </cell>
          <cell r="S214" t="str">
            <v>1100-901-2024</v>
          </cell>
          <cell r="T214">
            <v>108</v>
          </cell>
          <cell r="U214">
            <v>45378</v>
          </cell>
          <cell r="V214">
            <v>45383</v>
          </cell>
          <cell r="W214">
            <v>45626</v>
          </cell>
          <cell r="X214">
            <v>2075197040</v>
          </cell>
          <cell r="Y214" t="str">
            <v>Oscar Bolívar Chicacausa</v>
          </cell>
          <cell r="Z214" t="str">
            <v>Profesional coordinación técnica Protección</v>
          </cell>
        </row>
        <row r="215">
          <cell r="B215" t="str">
            <v>11-140-214</v>
          </cell>
          <cell r="C215" t="str">
            <v>Bogotá</v>
          </cell>
          <cell r="D215" t="str">
            <v>Fundación Laudes</v>
          </cell>
          <cell r="E215" t="str">
            <v>900098908-8</v>
          </cell>
          <cell r="F215" t="str">
            <v>Adriana Barbosa Malaver</v>
          </cell>
          <cell r="G215" t="str">
            <v>J.j. Vargas</v>
          </cell>
          <cell r="H215" t="str">
            <v>Calle 67d Bis No. 65-42 Barrio J.j. Vargas</v>
          </cell>
          <cell r="I215" t="str">
            <v>Bogotá, D.C.</v>
          </cell>
          <cell r="J215" t="str">
            <v>CZ Tunjuelito</v>
          </cell>
          <cell r="K215"/>
          <cell r="L215">
            <v>3208392988</v>
          </cell>
          <cell r="M215" t="str">
            <v>laudes4@hotmail.com</v>
          </cell>
          <cell r="N215" t="str">
            <v>SRD</v>
          </cell>
          <cell r="O215" t="str">
            <v>Internado</v>
          </cell>
          <cell r="P215"/>
          <cell r="Q215" t="str">
            <v>Discapacidad</v>
          </cell>
          <cell r="R215" t="str">
            <v>Psicosocial</v>
          </cell>
          <cell r="S215" t="str">
            <v>1100-902-2024</v>
          </cell>
          <cell r="T215">
            <v>50</v>
          </cell>
          <cell r="U215">
            <v>45374</v>
          </cell>
          <cell r="V215">
            <v>45383</v>
          </cell>
          <cell r="W215">
            <v>45626</v>
          </cell>
          <cell r="X215">
            <v>2624029600</v>
          </cell>
          <cell r="Y215" t="str">
            <v>Oscar Bolívar Chicacausa</v>
          </cell>
          <cell r="Z215" t="str">
            <v>Profesional coordinación técnica Protección</v>
          </cell>
        </row>
        <row r="216">
          <cell r="B216" t="str">
            <v>11-140-215</v>
          </cell>
          <cell r="C216" t="str">
            <v>Bogotá</v>
          </cell>
          <cell r="D216" t="str">
            <v>Fundación Laudes</v>
          </cell>
          <cell r="E216" t="str">
            <v>900098908-8</v>
          </cell>
          <cell r="F216" t="str">
            <v>Adriana Barbosa Malaver</v>
          </cell>
          <cell r="G216" t="str">
            <v>Semillas</v>
          </cell>
          <cell r="H216" t="str">
            <v>Avenida Carrera 70 No. 51-45 Barrio Normandía</v>
          </cell>
          <cell r="I216" t="str">
            <v>Bogotá, D.C.</v>
          </cell>
          <cell r="J216" t="str">
            <v>CZ Usaquén</v>
          </cell>
          <cell r="K216"/>
          <cell r="L216">
            <v>3229099081</v>
          </cell>
          <cell r="M216" t="str">
            <v>laudes.semillas@gmail.com / laudes4@hotmail.com</v>
          </cell>
          <cell r="N216" t="str">
            <v>SRD</v>
          </cell>
          <cell r="O216" t="str">
            <v>Internado</v>
          </cell>
          <cell r="P216"/>
          <cell r="Q216" t="str">
            <v>Discapacidad</v>
          </cell>
          <cell r="R216" t="str">
            <v>Psicosocial</v>
          </cell>
          <cell r="S216" t="str">
            <v>1100-902-2024</v>
          </cell>
          <cell r="T216">
            <v>50</v>
          </cell>
          <cell r="U216">
            <v>45374</v>
          </cell>
          <cell r="V216">
            <v>45383</v>
          </cell>
          <cell r="W216">
            <v>45626</v>
          </cell>
          <cell r="X216"/>
          <cell r="Y216" t="str">
            <v>Oscar Bolívar Chicacausa</v>
          </cell>
          <cell r="Z216" t="str">
            <v>Profesional coordinación técnica Protección</v>
          </cell>
        </row>
        <row r="217">
          <cell r="B217" t="str">
            <v>11-235-216</v>
          </cell>
          <cell r="C217" t="str">
            <v>Bogotá</v>
          </cell>
          <cell r="D217" t="str">
            <v>Kids first foundation Colombia</v>
          </cell>
          <cell r="E217" t="str">
            <v>900657322-1</v>
          </cell>
          <cell r="F217" t="str">
            <v>Eduardo Enrique Scopell Barrios / Apoderada: Leidy Ximena Torres Sarmiento</v>
          </cell>
          <cell r="G217" t="str">
            <v>Esmeralda</v>
          </cell>
          <cell r="H217" t="str">
            <v>Calle 56 No. 36a-56</v>
          </cell>
          <cell r="I217" t="str">
            <v>Bogotá, D.C.</v>
          </cell>
          <cell r="J217" t="str">
            <v>CZ San Cristóbal</v>
          </cell>
          <cell r="K217" t="str">
            <v>601 3684084</v>
          </cell>
          <cell r="L217">
            <v>3209232305</v>
          </cell>
          <cell r="M217" t="str">
            <v>kffcoordinacion@gmail.com</v>
          </cell>
          <cell r="N217" t="str">
            <v>SRD</v>
          </cell>
          <cell r="O217" t="str">
            <v>Internado</v>
          </cell>
          <cell r="P217"/>
          <cell r="Q217" t="str">
            <v>Discapacidad</v>
          </cell>
          <cell r="R217" t="str">
            <v>Intelectual</v>
          </cell>
          <cell r="S217" t="str">
            <v>1100-903-2024</v>
          </cell>
          <cell r="T217">
            <v>60</v>
          </cell>
          <cell r="U217">
            <v>45374</v>
          </cell>
          <cell r="V217">
            <v>45383</v>
          </cell>
          <cell r="W217">
            <v>45626</v>
          </cell>
          <cell r="X217">
            <v>1147192800</v>
          </cell>
          <cell r="Y217" t="str">
            <v>Oscar Bolívar Chicacausa</v>
          </cell>
          <cell r="Z217" t="str">
            <v>Profesional coordinación técnica Protección</v>
          </cell>
        </row>
        <row r="218">
          <cell r="B218" t="str">
            <v>11-142-217</v>
          </cell>
          <cell r="C218" t="str">
            <v>Bogotá</v>
          </cell>
          <cell r="D218" t="str">
            <v>Fundación los Pisingos</v>
          </cell>
          <cell r="E218" t="str">
            <v>860031289-4</v>
          </cell>
          <cell r="F218" t="str">
            <v>Daniel Enrique Fernandez Castrillon</v>
          </cell>
          <cell r="G218" t="str">
            <v>Fundacion Los Pisingos</v>
          </cell>
          <cell r="H218" t="str">
            <v>Carrera 7 No. 158-41</v>
          </cell>
          <cell r="I218" t="str">
            <v>Bogotá, D.C.</v>
          </cell>
          <cell r="J218" t="str">
            <v>Todos los Centros Zonales</v>
          </cell>
          <cell r="K218">
            <v>6017448364</v>
          </cell>
          <cell r="L218">
            <v>3203500608</v>
          </cell>
          <cell r="M218" t="str">
            <v>lyaya@lospisingos.com</v>
          </cell>
          <cell r="N218" t="str">
            <v>SRD</v>
          </cell>
          <cell r="O218" t="str">
            <v>Apoyo psicológico especializado</v>
          </cell>
          <cell r="P218"/>
          <cell r="Q218" t="str">
            <v>Con PARD</v>
          </cell>
          <cell r="R218"/>
          <cell r="S218" t="str">
            <v>1100-904-2024</v>
          </cell>
          <cell r="T218">
            <v>684</v>
          </cell>
          <cell r="U218">
            <v>45378</v>
          </cell>
          <cell r="V218">
            <v>45383</v>
          </cell>
          <cell r="W218">
            <v>45626</v>
          </cell>
          <cell r="X218">
            <v>1826843616</v>
          </cell>
          <cell r="Y218" t="str">
            <v>Miguel Angel Esguerra Bohorquez</v>
          </cell>
          <cell r="Z218" t="str">
            <v>Profesional coordinación técnica Protección</v>
          </cell>
        </row>
        <row r="219">
          <cell r="B219" t="str">
            <v>11-48-218</v>
          </cell>
          <cell r="C219" t="str">
            <v>Bogotá</v>
          </cell>
          <cell r="D219" t="str">
            <v>Corporación amor por Colombia</v>
          </cell>
          <cell r="E219" t="str">
            <v>830085547-2</v>
          </cell>
          <cell r="F219" t="str">
            <v>Magnolia Celis Torres</v>
          </cell>
          <cell r="G219"/>
          <cell r="H219" t="str">
            <v>Calle 78a No. 69b-45 Barrio Las Ferias</v>
          </cell>
          <cell r="I219" t="str">
            <v>Bogotá, D.C.</v>
          </cell>
          <cell r="J219" t="str">
            <v>Regional Bogotá</v>
          </cell>
          <cell r="K219"/>
          <cell r="L219">
            <v>3204677425</v>
          </cell>
          <cell r="M219" t="str">
            <v>direccion@axc.com.co</v>
          </cell>
          <cell r="N219" t="str">
            <v>SRD</v>
          </cell>
          <cell r="O219" t="str">
            <v>Hogar sustituto entidad</v>
          </cell>
          <cell r="P219"/>
          <cell r="Q219" t="str">
            <v>Vulneración</v>
          </cell>
          <cell r="R219"/>
          <cell r="S219" t="str">
            <v>1100-905-2024</v>
          </cell>
          <cell r="T219">
            <v>100</v>
          </cell>
          <cell r="U219">
            <v>45378</v>
          </cell>
          <cell r="V219">
            <v>45383</v>
          </cell>
          <cell r="W219">
            <v>45626</v>
          </cell>
          <cell r="X219">
            <v>1608257064</v>
          </cell>
          <cell r="Y219" t="str">
            <v>Rosa Icela Arguello Arguello</v>
          </cell>
          <cell r="Z219" t="str">
            <v>Profesional coordinación técnica Protección</v>
          </cell>
        </row>
        <row r="220">
          <cell r="B220" t="str">
            <v>11-233-219</v>
          </cell>
          <cell r="C220" t="str">
            <v>Bogotá</v>
          </cell>
          <cell r="D220" t="str">
            <v>Instituto psicoeducativo de Colombia - IPSICOL</v>
          </cell>
          <cell r="E220" t="str">
            <v>890983904-1</v>
          </cell>
          <cell r="F220" t="str">
            <v>Padre Oscar Manuel Betancur Arango</v>
          </cell>
          <cell r="G220" t="str">
            <v>CAE Femenino</v>
          </cell>
          <cell r="H220" t="str">
            <v>Carrera 51 No. 58-20 Sur</v>
          </cell>
          <cell r="I220" t="str">
            <v>Bogotá, D.C.</v>
          </cell>
          <cell r="J220" t="str">
            <v>Puente Aranda</v>
          </cell>
          <cell r="K220">
            <v>2380373</v>
          </cell>
          <cell r="L220">
            <v>3173005324</v>
          </cell>
          <cell r="M220" t="str">
            <v>ipsicolhogarfemenino@yahoo.com</v>
          </cell>
          <cell r="N220" t="str">
            <v>SRPA</v>
          </cell>
          <cell r="O220" t="str">
            <v>Centro de atención especializada</v>
          </cell>
          <cell r="P220"/>
          <cell r="Q220" t="str">
            <v>SRPA</v>
          </cell>
          <cell r="R220"/>
          <cell r="S220" t="str">
            <v>1100-827-2024</v>
          </cell>
          <cell r="T220">
            <v>27</v>
          </cell>
          <cell r="U220">
            <v>45373</v>
          </cell>
          <cell r="V220">
            <v>45383</v>
          </cell>
          <cell r="W220">
            <v>45626</v>
          </cell>
          <cell r="X220">
            <v>902084440</v>
          </cell>
          <cell r="Y220" t="str">
            <v>Dayana Araque Lopez</v>
          </cell>
          <cell r="Z220" t="str">
            <v>Líder SRPA</v>
          </cell>
        </row>
        <row r="221">
          <cell r="B221" t="str">
            <v>11-233-220</v>
          </cell>
          <cell r="C221" t="str">
            <v>Bogotá</v>
          </cell>
          <cell r="D221" t="str">
            <v>Instituto psicoeducativo de Colombia - IPSICOL</v>
          </cell>
          <cell r="E221" t="str">
            <v>890983904-1</v>
          </cell>
          <cell r="F221" t="str">
            <v>Padre Oscar Manuel Betancur Arango</v>
          </cell>
          <cell r="G221" t="str">
            <v>CIP Femenino</v>
          </cell>
          <cell r="H221" t="str">
            <v>Carrera 51 No. 58-20 Sur</v>
          </cell>
          <cell r="I221" t="str">
            <v>Bogotá, D.C.</v>
          </cell>
          <cell r="J221" t="str">
            <v>Puente Aranda</v>
          </cell>
          <cell r="K221">
            <v>2380373</v>
          </cell>
          <cell r="L221">
            <v>3173005324</v>
          </cell>
          <cell r="M221" t="str">
            <v>ipsicolhogarfemenino@yahoo.com</v>
          </cell>
          <cell r="N221" t="str">
            <v>SRPA</v>
          </cell>
          <cell r="O221" t="str">
            <v>Centro de internamiento preventivo</v>
          </cell>
          <cell r="P221"/>
          <cell r="Q221" t="str">
            <v>SRPA</v>
          </cell>
          <cell r="R221"/>
          <cell r="S221" t="str">
            <v>1100-827-2024</v>
          </cell>
          <cell r="T221">
            <v>10</v>
          </cell>
          <cell r="U221">
            <v>45373</v>
          </cell>
          <cell r="V221">
            <v>45383</v>
          </cell>
          <cell r="W221">
            <v>45626</v>
          </cell>
          <cell r="X221"/>
          <cell r="Y221" t="str">
            <v>Dayana Araque Lopez</v>
          </cell>
          <cell r="Z221" t="str">
            <v>Líder SRPA</v>
          </cell>
        </row>
        <row r="222">
          <cell r="B222" t="str">
            <v>11-233-221</v>
          </cell>
          <cell r="C222" t="str">
            <v>Bogotá</v>
          </cell>
          <cell r="D222" t="str">
            <v>Instituto psicoeducativo de Colombia - IPSICOL</v>
          </cell>
          <cell r="E222" t="str">
            <v>890983904-1</v>
          </cell>
          <cell r="F222" t="str">
            <v>Padre Oscar Manuel Betancur Arango</v>
          </cell>
          <cell r="G222" t="str">
            <v>CETRA</v>
          </cell>
          <cell r="H222" t="str">
            <v>Sede 1: Carrera 30 No. 11-85
sede 2: Calle 12 No. 32-28</v>
          </cell>
          <cell r="I222" t="str">
            <v>Bogotá, D.C.</v>
          </cell>
          <cell r="J222" t="str">
            <v>Puente Aranda</v>
          </cell>
          <cell r="K222">
            <v>8053355</v>
          </cell>
          <cell r="L222">
            <v>3012499808</v>
          </cell>
          <cell r="M222" t="str">
            <v>ipsicolcetrabogota@yahoo.com</v>
          </cell>
          <cell r="N222" t="str">
            <v>SRPA</v>
          </cell>
          <cell r="O222" t="str">
            <v>Centro transitorio</v>
          </cell>
          <cell r="P222"/>
          <cell r="Q222" t="str">
            <v>SRPA</v>
          </cell>
          <cell r="R222"/>
          <cell r="S222" t="str">
            <v>1100-828-2024</v>
          </cell>
          <cell r="T222">
            <v>25</v>
          </cell>
          <cell r="U222">
            <v>45373</v>
          </cell>
          <cell r="V222">
            <v>45383</v>
          </cell>
          <cell r="W222">
            <v>45626</v>
          </cell>
          <cell r="X222">
            <v>568292400</v>
          </cell>
          <cell r="Y222" t="str">
            <v>Dayana Araque Lopez</v>
          </cell>
          <cell r="Z222" t="str">
            <v>Líder SRPA</v>
          </cell>
        </row>
        <row r="223">
          <cell r="B223" t="str">
            <v>11-233-222</v>
          </cell>
          <cell r="C223" t="str">
            <v>Bogotá</v>
          </cell>
          <cell r="D223" t="str">
            <v>Instituto psicoeducativo de Colombia - IPSICOL</v>
          </cell>
          <cell r="E223" t="str">
            <v>890983904-1</v>
          </cell>
          <cell r="F223" t="str">
            <v>Padre Oscar Manuel Betancur Arango</v>
          </cell>
          <cell r="G223" t="str">
            <v>CIP Masculino</v>
          </cell>
          <cell r="H223" t="str">
            <v>Carrera 30 No.11-85</v>
          </cell>
          <cell r="I223" t="str">
            <v>Bogotá, D.C.</v>
          </cell>
          <cell r="J223" t="str">
            <v>Puente Aranda</v>
          </cell>
          <cell r="K223">
            <v>8053355</v>
          </cell>
          <cell r="L223">
            <v>3012499808</v>
          </cell>
          <cell r="M223" t="str">
            <v>ipsicolprevetivobogota@yahoo.com</v>
          </cell>
          <cell r="N223" t="str">
            <v>SRPA</v>
          </cell>
          <cell r="O223" t="str">
            <v>Centro de internamiento preventivo</v>
          </cell>
          <cell r="P223"/>
          <cell r="Q223" t="str">
            <v>SRPA</v>
          </cell>
          <cell r="R223"/>
          <cell r="S223" t="str">
            <v>1100-829-2024</v>
          </cell>
          <cell r="T223">
            <v>80</v>
          </cell>
          <cell r="U223">
            <v>45373</v>
          </cell>
          <cell r="V223">
            <v>45383</v>
          </cell>
          <cell r="W223">
            <v>45626</v>
          </cell>
          <cell r="X223">
            <v>1947441920</v>
          </cell>
          <cell r="Y223" t="str">
            <v>Dayana Araque Lopez</v>
          </cell>
          <cell r="Z223" t="str">
            <v>Líder SRPA</v>
          </cell>
        </row>
        <row r="224">
          <cell r="B224" t="str">
            <v>11-9-223</v>
          </cell>
          <cell r="C224" t="str">
            <v>Bogotá</v>
          </cell>
          <cell r="D224" t="str">
            <v>Asociación cristiana de jóvenes de Bogotá y Cundinamarca – ACJ YMCA</v>
          </cell>
          <cell r="E224" t="str">
            <v>860018862-1</v>
          </cell>
          <cell r="F224" t="str">
            <v>Gloria Cecilia Hidalgo Franco</v>
          </cell>
          <cell r="G224" t="str">
            <v>Libertad vigilada - Asistida</v>
          </cell>
          <cell r="H224" t="str">
            <v>Transversal 28b No. 37-33 Barrio La Soledad</v>
          </cell>
          <cell r="I224" t="str">
            <v>Bogotá, D.C.</v>
          </cell>
          <cell r="J224" t="str">
            <v>Puente Aranda</v>
          </cell>
          <cell r="K224">
            <v>3212134603</v>
          </cell>
          <cell r="L224">
            <v>3212134603</v>
          </cell>
          <cell r="M224" t="str">
            <v>acjlibertadvigilada@ymcabogota.org</v>
          </cell>
          <cell r="N224" t="str">
            <v>SRPA</v>
          </cell>
          <cell r="O224" t="str">
            <v>Libertad vigilada – asistida</v>
          </cell>
          <cell r="P224"/>
          <cell r="Q224" t="str">
            <v>SRPA</v>
          </cell>
          <cell r="R224"/>
          <cell r="S224" t="str">
            <v>1100-831-2024</v>
          </cell>
          <cell r="T224">
            <v>120</v>
          </cell>
          <cell r="U224">
            <v>45373</v>
          </cell>
          <cell r="V224">
            <v>45383</v>
          </cell>
          <cell r="W224">
            <v>45626</v>
          </cell>
          <cell r="X224">
            <v>521244480</v>
          </cell>
          <cell r="Y224" t="str">
            <v>Dayana Araque Lopez</v>
          </cell>
          <cell r="Z224" t="str">
            <v>Líder SRPA</v>
          </cell>
        </row>
        <row r="225">
          <cell r="B225" t="str">
            <v>11-9-224</v>
          </cell>
          <cell r="C225" t="str">
            <v>Bogotá</v>
          </cell>
          <cell r="D225" t="str">
            <v>Asociación cristiana de jóvenes de Bogotá y Cundinamarca – ACJ YMCA</v>
          </cell>
          <cell r="E225" t="str">
            <v>860018862-1</v>
          </cell>
          <cell r="F225" t="str">
            <v>Gloria Cecilia Hidalgo Franco</v>
          </cell>
          <cell r="G225" t="str">
            <v>Centro de formacion juvenil</v>
          </cell>
          <cell r="H225" t="str">
            <v>Carrera 31b No. 1h-68 Barrio Santa Matilde</v>
          </cell>
          <cell r="I225" t="str">
            <v>Bogotá, D.C.</v>
          </cell>
          <cell r="J225" t="str">
            <v>Puente Aranda</v>
          </cell>
          <cell r="K225" t="str">
            <v>2212620/221207</v>
          </cell>
          <cell r="L225">
            <v>3112685502</v>
          </cell>
          <cell r="M225" t="str">
            <v>acjpsc@ymcabogota.org</v>
          </cell>
          <cell r="N225" t="str">
            <v>SRPA</v>
          </cell>
          <cell r="O225" t="str">
            <v>Prestación de servicios a la comunidad</v>
          </cell>
          <cell r="P225"/>
          <cell r="Q225" t="str">
            <v>SRPA</v>
          </cell>
          <cell r="R225"/>
          <cell r="S225" t="str">
            <v>1100-832-2024</v>
          </cell>
          <cell r="T225">
            <v>65</v>
          </cell>
          <cell r="U225">
            <v>45373</v>
          </cell>
          <cell r="V225">
            <v>45383</v>
          </cell>
          <cell r="W225">
            <v>45626</v>
          </cell>
          <cell r="X225">
            <v>203908120</v>
          </cell>
          <cell r="Y225" t="str">
            <v>Dayana Araque Lopez</v>
          </cell>
          <cell r="Z225" t="str">
            <v>Líder SRPA</v>
          </cell>
        </row>
        <row r="226">
          <cell r="B226" t="str">
            <v>11-43-225</v>
          </cell>
          <cell r="C226" t="str">
            <v>Bogotá</v>
          </cell>
          <cell r="D226" t="str">
            <v>Congregación religiosos terciarios capuchinos nuestra señora de los dolores</v>
          </cell>
          <cell r="E226" t="str">
            <v>860005068-3</v>
          </cell>
          <cell r="F226" t="str">
            <v>Padre Wilson Alexander Restrepo Gutierrez</v>
          </cell>
          <cell r="G226" t="str">
            <v>Santo Angel</v>
          </cell>
          <cell r="H226" t="str">
            <v>Carrera 32 A No. 9a-10 Sur</v>
          </cell>
          <cell r="I226" t="str">
            <v>Bogotá, D.C.</v>
          </cell>
          <cell r="J226" t="str">
            <v>Puente Aranda</v>
          </cell>
          <cell r="K226">
            <v>3176266597</v>
          </cell>
          <cell r="L226">
            <v>3176266597</v>
          </cell>
          <cell r="M226" t="str">
            <v>coord.av68@opanamigo.org</v>
          </cell>
          <cell r="N226" t="str">
            <v>SRPA</v>
          </cell>
          <cell r="O226" t="str">
            <v>Internación en medio semicerrado</v>
          </cell>
          <cell r="P226"/>
          <cell r="Q226" t="str">
            <v>SRPA</v>
          </cell>
          <cell r="R226"/>
          <cell r="S226" t="str">
            <v>1100-834-2024</v>
          </cell>
          <cell r="T226">
            <v>110</v>
          </cell>
          <cell r="U226">
            <v>45373</v>
          </cell>
          <cell r="V226">
            <v>45383</v>
          </cell>
          <cell r="W226">
            <v>45626</v>
          </cell>
          <cell r="X226">
            <v>965559760</v>
          </cell>
          <cell r="Y226" t="str">
            <v>Dayana Araque Lopez</v>
          </cell>
          <cell r="Z226" t="str">
            <v>Líder SRPA</v>
          </cell>
        </row>
        <row r="227">
          <cell r="B227" t="str">
            <v>11-43-226</v>
          </cell>
          <cell r="C227" t="str">
            <v>Bogotá</v>
          </cell>
          <cell r="D227" t="str">
            <v>Congregación religiosos terciarios capuchinos nuestra señora de los dolores</v>
          </cell>
          <cell r="E227" t="str">
            <v>860005068-3</v>
          </cell>
          <cell r="F227" t="str">
            <v>Padre Wilson Alexander Restrepo Gutierrez</v>
          </cell>
          <cell r="G227" t="str">
            <v>Venecia</v>
          </cell>
          <cell r="H227" t="str">
            <v>Diagonal 47 Sur No. 52 A-04 Puerta 1</v>
          </cell>
          <cell r="I227" t="str">
            <v>Bogotá, D.C.</v>
          </cell>
          <cell r="J227" t="str">
            <v>Puente Aranda</v>
          </cell>
          <cell r="K227">
            <v>7106570</v>
          </cell>
          <cell r="L227">
            <v>3115135482</v>
          </cell>
          <cell r="M227" t="str">
            <v>coord.veneciasrp@opanamigo.org</v>
          </cell>
          <cell r="N227" t="str">
            <v>SRPA</v>
          </cell>
          <cell r="O227" t="str">
            <v>Libertad vigilada – asistida</v>
          </cell>
          <cell r="P227"/>
          <cell r="Q227" t="str">
            <v>SRPA</v>
          </cell>
          <cell r="R227"/>
          <cell r="S227" t="str">
            <v>1100-837-2024</v>
          </cell>
          <cell r="T227">
            <v>120</v>
          </cell>
          <cell r="U227">
            <v>45373</v>
          </cell>
          <cell r="V227">
            <v>45383</v>
          </cell>
          <cell r="W227">
            <v>45626</v>
          </cell>
          <cell r="X227">
            <v>551224480</v>
          </cell>
          <cell r="Y227" t="str">
            <v>Dayana Araque Lopez</v>
          </cell>
          <cell r="Z227" t="str">
            <v>Líder SRPA</v>
          </cell>
        </row>
        <row r="228">
          <cell r="B228" t="str">
            <v>11-233-227</v>
          </cell>
          <cell r="C228" t="str">
            <v>Bogotá</v>
          </cell>
          <cell r="D228" t="str">
            <v>Instituto psicoeducativo de Colombia - IPSICOL</v>
          </cell>
          <cell r="E228" t="str">
            <v>890983904-1</v>
          </cell>
          <cell r="F228" t="str">
            <v>Padre Oscar Manuel Betancur Arango</v>
          </cell>
          <cell r="G228" t="str">
            <v>Rendentor</v>
          </cell>
          <cell r="H228" t="str">
            <v>Diagonal 58 Sur No. 29-18 Barrio Villa Ximena</v>
          </cell>
          <cell r="I228" t="str">
            <v>Bogotá, D.C.</v>
          </cell>
          <cell r="J228" t="str">
            <v>Puente Aranda</v>
          </cell>
          <cell r="K228">
            <v>2380373</v>
          </cell>
          <cell r="L228">
            <v>3173005324</v>
          </cell>
          <cell r="M228" t="str">
            <v>ipsicolcaebogota@gmail.com</v>
          </cell>
          <cell r="N228" t="str">
            <v>SRPA</v>
          </cell>
          <cell r="O228" t="str">
            <v>Centro de atención especializada</v>
          </cell>
          <cell r="P228"/>
          <cell r="Q228" t="str">
            <v>SRPA</v>
          </cell>
          <cell r="R228"/>
          <cell r="S228" t="str">
            <v>1100-907-2024</v>
          </cell>
          <cell r="T228">
            <v>200</v>
          </cell>
          <cell r="U228">
            <v>45378</v>
          </cell>
          <cell r="V228">
            <v>45383</v>
          </cell>
          <cell r="W228">
            <v>45626</v>
          </cell>
          <cell r="X228">
            <v>4878920000</v>
          </cell>
          <cell r="Y228" t="str">
            <v>Dayana Araque Lopez</v>
          </cell>
          <cell r="Z228" t="str">
            <v>Líder SRPA</v>
          </cell>
        </row>
        <row r="229">
          <cell r="B229" t="str">
            <v>11-43-228</v>
          </cell>
          <cell r="C229" t="str">
            <v>Bogotá</v>
          </cell>
          <cell r="D229" t="str">
            <v>Congregación religiosos terciarios capuchinos nuestra señora de los dolores</v>
          </cell>
          <cell r="E229" t="str">
            <v>860005068-3</v>
          </cell>
          <cell r="F229" t="str">
            <v>Fedilse Frias Julio</v>
          </cell>
          <cell r="G229" t="str">
            <v>Centro de orientacion juvenil Luis Amigo Cajica</v>
          </cell>
          <cell r="H229" t="str">
            <v>Kilometro 2 Via Tabio Municipio De Cajica</v>
          </cell>
          <cell r="I229" t="str">
            <v>Bogotá, D.C.</v>
          </cell>
          <cell r="J229" t="str">
            <v>Puente Aranda</v>
          </cell>
          <cell r="K229" t="str">
            <v>8660281/8662592/8662593/ 8662594/</v>
          </cell>
          <cell r="L229">
            <v>3002164009</v>
          </cell>
          <cell r="M229" t="str">
            <v>coordinacion@cojlacajica.org</v>
          </cell>
          <cell r="N229" t="str">
            <v>SRPA</v>
          </cell>
          <cell r="O229" t="str">
            <v>Internado RAJ</v>
          </cell>
          <cell r="P229"/>
          <cell r="Q229" t="str">
            <v>RAJ</v>
          </cell>
          <cell r="R229"/>
          <cell r="S229" t="str">
            <v>1100-909-2024</v>
          </cell>
          <cell r="T229">
            <v>200</v>
          </cell>
          <cell r="U229">
            <v>45378</v>
          </cell>
          <cell r="V229">
            <v>45383</v>
          </cell>
          <cell r="W229">
            <v>45443</v>
          </cell>
          <cell r="X229">
            <v>986190400</v>
          </cell>
          <cell r="Y229" t="str">
            <v>Dayana Araque Lopez</v>
          </cell>
          <cell r="Z229" t="str">
            <v>Líder SRPA</v>
          </cell>
        </row>
        <row r="230">
          <cell r="B230" t="str">
            <v>13-54-229</v>
          </cell>
          <cell r="C230" t="str">
            <v>Bolívar</v>
          </cell>
          <cell r="D230" t="str">
            <v>Corporación gestión y acción por Colombia - CORGESTACOL</v>
          </cell>
          <cell r="E230" t="str">
            <v>806003168-6</v>
          </cell>
          <cell r="F230" t="str">
            <v>Euclides Alcala Acuña</v>
          </cell>
          <cell r="G230" t="str">
            <v>Hogar Saber Vivir Sede 2</v>
          </cell>
          <cell r="H230" t="str">
            <v>Manzana 27 Lote 3-3 Etapa-Barrio Blas De Lezo</v>
          </cell>
          <cell r="I230" t="str">
            <v>Cartagena</v>
          </cell>
          <cell r="J230" t="str">
            <v>Industrial y de la Bahia</v>
          </cell>
          <cell r="K230">
            <v>6786265</v>
          </cell>
          <cell r="L230">
            <v>3155326120</v>
          </cell>
          <cell r="M230" t="str">
            <v>corgestacol168@hotmail.com</v>
          </cell>
          <cell r="N230" t="str">
            <v>SRD</v>
          </cell>
          <cell r="O230" t="str">
            <v>Internado</v>
          </cell>
          <cell r="P230"/>
          <cell r="Q230" t="str">
            <v>Con PARD</v>
          </cell>
          <cell r="R230"/>
          <cell r="S230" t="str">
            <v>1300-293-2024</v>
          </cell>
          <cell r="T230">
            <v>50</v>
          </cell>
          <cell r="U230">
            <v>45378</v>
          </cell>
          <cell r="V230">
            <v>45383</v>
          </cell>
          <cell r="W230">
            <v>45626</v>
          </cell>
          <cell r="X230">
            <v>853742000</v>
          </cell>
          <cell r="Y230" t="str">
            <v>Martha Ligia Garcia Caro</v>
          </cell>
          <cell r="Z230" t="str">
            <v>Coordinador centro zonal</v>
          </cell>
        </row>
        <row r="231">
          <cell r="B231" t="str">
            <v>13-54-230</v>
          </cell>
          <cell r="C231" t="str">
            <v>Bolívar</v>
          </cell>
          <cell r="D231" t="str">
            <v>Corporación gestión y acción por Colombia - CORGESTACOL</v>
          </cell>
          <cell r="E231" t="str">
            <v>806003168-6</v>
          </cell>
          <cell r="F231" t="str">
            <v>Euclides Alcala Acuña</v>
          </cell>
          <cell r="G231" t="str">
            <v>Hogar Saber Vivir Sede 1</v>
          </cell>
          <cell r="H231" t="str">
            <v>Manzana 25 Lote 9-3 Etapa-Barrio Blas De Lezo</v>
          </cell>
          <cell r="I231" t="str">
            <v>Cartagena</v>
          </cell>
          <cell r="J231" t="str">
            <v>Industrial y de la Bahia</v>
          </cell>
          <cell r="K231">
            <v>6786265</v>
          </cell>
          <cell r="L231">
            <v>3155326120</v>
          </cell>
          <cell r="M231" t="str">
            <v>corgestacol168@hotmail.com</v>
          </cell>
          <cell r="N231" t="str">
            <v>SRD</v>
          </cell>
          <cell r="O231" t="str">
            <v>Internado</v>
          </cell>
          <cell r="P231"/>
          <cell r="Q231" t="str">
            <v>Con PARD</v>
          </cell>
          <cell r="R231"/>
          <cell r="S231" t="str">
            <v>1300-293-2024</v>
          </cell>
          <cell r="T231"/>
          <cell r="U231">
            <v>45378</v>
          </cell>
          <cell r="V231">
            <v>45383</v>
          </cell>
          <cell r="W231">
            <v>45626</v>
          </cell>
          <cell r="X231"/>
          <cell r="Y231" t="str">
            <v>Martha Ligia Garcia Caro</v>
          </cell>
          <cell r="Z231" t="str">
            <v>Coordinador centro zonal</v>
          </cell>
        </row>
        <row r="232">
          <cell r="B232" t="str">
            <v>13-54-231</v>
          </cell>
          <cell r="C232" t="str">
            <v>Bolívar</v>
          </cell>
          <cell r="D232" t="str">
            <v>Corporación gestión y acción por Colombia - CORGESTACOL</v>
          </cell>
          <cell r="E232" t="str">
            <v>806003168-6</v>
          </cell>
          <cell r="F232" t="str">
            <v>Euclides Alcala Acuña</v>
          </cell>
          <cell r="G232"/>
          <cell r="H232" t="str">
            <v>Sector Loma De Piedra-Finca No. 30-Mi Delirio</v>
          </cell>
          <cell r="I232" t="str">
            <v>Turbaco</v>
          </cell>
          <cell r="J232" t="str">
            <v>Turbaco</v>
          </cell>
          <cell r="K232"/>
          <cell r="L232" t="str">
            <v>3102030560 - 315326120</v>
          </cell>
          <cell r="M232" t="str">
            <v>corgestacol.mental@hotmail.com</v>
          </cell>
          <cell r="N232" t="str">
            <v>SRD</v>
          </cell>
          <cell r="O232" t="str">
            <v>Internado</v>
          </cell>
          <cell r="P232"/>
          <cell r="Q232" t="str">
            <v>Discapacidad</v>
          </cell>
          <cell r="R232" t="str">
            <v>Psicosocial</v>
          </cell>
          <cell r="S232" t="str">
            <v>1300-294-2024</v>
          </cell>
          <cell r="T232">
            <v>89</v>
          </cell>
          <cell r="U232">
            <v>45378</v>
          </cell>
          <cell r="V232">
            <v>45383</v>
          </cell>
          <cell r="W232">
            <v>45626</v>
          </cell>
          <cell r="X232">
            <v>2347386344</v>
          </cell>
          <cell r="Y232" t="str">
            <v>Neis Pardo Rodriguez</v>
          </cell>
          <cell r="Z232" t="str">
            <v>Coordinador centro zonal</v>
          </cell>
        </row>
        <row r="233">
          <cell r="B233" t="str">
            <v>13-107-232</v>
          </cell>
          <cell r="C233" t="str">
            <v>Bolívar</v>
          </cell>
          <cell r="D233" t="str">
            <v>Fundación de Rehabilitación SOLEIL IPS</v>
          </cell>
          <cell r="E233" t="str">
            <v>900734007-6</v>
          </cell>
          <cell r="F233" t="str">
            <v>Leonor Dächardy Navarro</v>
          </cell>
          <cell r="G233"/>
          <cell r="H233" t="str">
            <v>Calle Segunda De Sevilla Carrera 44c No. 29-35 Barrio España</v>
          </cell>
          <cell r="I233" t="str">
            <v>Cartagena</v>
          </cell>
          <cell r="J233" t="str">
            <v>Historico y del Caribe Norte</v>
          </cell>
          <cell r="K233"/>
          <cell r="L233">
            <v>3165254049</v>
          </cell>
          <cell r="M233" t="str">
            <v>fundacion.soleil.ips@gmail.com</v>
          </cell>
          <cell r="N233" t="str">
            <v>SRD</v>
          </cell>
          <cell r="O233" t="str">
            <v>Intervención de apoyo psicosocial</v>
          </cell>
          <cell r="P233"/>
          <cell r="Q233" t="str">
            <v>Con PARD</v>
          </cell>
          <cell r="R233"/>
          <cell r="S233" t="str">
            <v>1300-295-2024</v>
          </cell>
          <cell r="T233">
            <v>100</v>
          </cell>
          <cell r="U233">
            <v>45383</v>
          </cell>
          <cell r="V233">
            <v>45383</v>
          </cell>
          <cell r="W233">
            <v>45626</v>
          </cell>
          <cell r="X233">
            <v>418797600</v>
          </cell>
          <cell r="Y233" t="str">
            <v>Laura Camargo Niño</v>
          </cell>
          <cell r="Z233" t="str">
            <v>Coordinador centro zonal</v>
          </cell>
        </row>
        <row r="234">
          <cell r="B234" t="str">
            <v>13-83-233</v>
          </cell>
          <cell r="C234" t="str">
            <v>Bolívar</v>
          </cell>
          <cell r="D234" t="str">
            <v>Fundación casa del niño IPS</v>
          </cell>
          <cell r="E234" t="str">
            <v>806008935-1</v>
          </cell>
          <cell r="F234" t="str">
            <v>Nestor Rafael De Oro Lora</v>
          </cell>
          <cell r="G234"/>
          <cell r="H234" t="str">
            <v>Carrera 11 No. 7-12 Barrio La Bodega</v>
          </cell>
          <cell r="I234" t="str">
            <v>San Juan Nepomuceno</v>
          </cell>
          <cell r="J234" t="str">
            <v>El Carmen de Bolívar</v>
          </cell>
          <cell r="K234">
            <v>6891699</v>
          </cell>
          <cell r="L234">
            <v>3205432353</v>
          </cell>
          <cell r="M234" t="str">
            <v>fucaninoips@gmail.com</v>
          </cell>
          <cell r="N234" t="str">
            <v>SRD</v>
          </cell>
          <cell r="O234" t="str">
            <v>Internado</v>
          </cell>
          <cell r="P234"/>
          <cell r="Q234" t="str">
            <v>Discapacidad</v>
          </cell>
          <cell r="R234" t="str">
            <v>Intelectual</v>
          </cell>
          <cell r="S234" t="str">
            <v>1300-297-2024</v>
          </cell>
          <cell r="T234">
            <v>50</v>
          </cell>
          <cell r="U234">
            <v>45378</v>
          </cell>
          <cell r="V234">
            <v>45383</v>
          </cell>
          <cell r="W234">
            <v>45626</v>
          </cell>
          <cell r="X234">
            <v>983994000</v>
          </cell>
          <cell r="Y234" t="str">
            <v>Gregoria De La Cruz Diaz Arroyo</v>
          </cell>
          <cell r="Z234" t="str">
            <v>Coordinador centro zonal</v>
          </cell>
        </row>
        <row r="235">
          <cell r="B235" t="str">
            <v>13-59-234</v>
          </cell>
          <cell r="C235" t="str">
            <v>Bolívar</v>
          </cell>
          <cell r="D235" t="str">
            <v>Corporación Jóvenes Y Mañana</v>
          </cell>
          <cell r="E235" t="str">
            <v>806007865-1</v>
          </cell>
          <cell r="F235" t="str">
            <v>Teresa De Jesus Payares Caballero</v>
          </cell>
          <cell r="G235" t="str">
            <v>Apoyo Psicosocial Y Vulneración</v>
          </cell>
          <cell r="H235" t="str">
            <v>Carrera 14b No. 10e-75 Barrio Montecarlos</v>
          </cell>
          <cell r="I235" t="str">
            <v>Magangué</v>
          </cell>
          <cell r="J235" t="str">
            <v>Magangué</v>
          </cell>
          <cell r="K235"/>
          <cell r="L235">
            <v>3017854697</v>
          </cell>
          <cell r="M235" t="str">
            <v>corpointervencion@gmail.com tere272@hotmail.com</v>
          </cell>
          <cell r="N235" t="str">
            <v>SRD</v>
          </cell>
          <cell r="O235" t="str">
            <v>Intervención de apoyo psicosocial</v>
          </cell>
          <cell r="P235"/>
          <cell r="Q235" t="str">
            <v>Con PARD</v>
          </cell>
          <cell r="R235"/>
          <cell r="S235" t="str">
            <v>1300-298-2024</v>
          </cell>
          <cell r="T235">
            <v>50</v>
          </cell>
          <cell r="U235">
            <v>45378</v>
          </cell>
          <cell r="V235">
            <v>45383</v>
          </cell>
          <cell r="W235">
            <v>45626</v>
          </cell>
          <cell r="X235">
            <v>418797600</v>
          </cell>
          <cell r="Y235" t="str">
            <v>Socorro Benavides Gordon</v>
          </cell>
          <cell r="Z235" t="str">
            <v>Coordinador centro zonal</v>
          </cell>
        </row>
        <row r="236">
          <cell r="B236" t="str">
            <v>13-59-235</v>
          </cell>
          <cell r="C236" t="str">
            <v>Bolívar</v>
          </cell>
          <cell r="D236" t="str">
            <v>Corporación Jóvenes Y Mañana</v>
          </cell>
          <cell r="E236" t="str">
            <v>806007865-1</v>
          </cell>
          <cell r="F236" t="str">
            <v>Teresa De Jesus Payares Caballero</v>
          </cell>
          <cell r="G236"/>
          <cell r="H236" t="str">
            <v>Calle 12 No. 1-65 Barrio Arriba</v>
          </cell>
          <cell r="I236" t="str">
            <v>Mompós</v>
          </cell>
          <cell r="J236" t="str">
            <v>Magangué</v>
          </cell>
          <cell r="K236"/>
          <cell r="L236">
            <v>3017854697</v>
          </cell>
          <cell r="M236" t="str">
            <v>tere272@hotmail.com</v>
          </cell>
          <cell r="N236" t="str">
            <v>SRD</v>
          </cell>
          <cell r="O236" t="str">
            <v>Intervención de apoyo psicosocial</v>
          </cell>
          <cell r="P236"/>
          <cell r="Q236" t="str">
            <v>Con PARD</v>
          </cell>
          <cell r="R236"/>
          <cell r="S236" t="str">
            <v>1300-298-2024</v>
          </cell>
          <cell r="T236">
            <v>50</v>
          </cell>
          <cell r="U236">
            <v>45378</v>
          </cell>
          <cell r="V236">
            <v>45383</v>
          </cell>
          <cell r="W236">
            <v>45626</v>
          </cell>
          <cell r="X236"/>
          <cell r="Y236" t="str">
            <v>Ester Maria de Los Angeles Guzman Machuca</v>
          </cell>
          <cell r="Z236" t="str">
            <v>Coordinador centro zonal</v>
          </cell>
        </row>
        <row r="237">
          <cell r="B237" t="str">
            <v>13-83-236</v>
          </cell>
          <cell r="C237" t="str">
            <v>Bolívar</v>
          </cell>
          <cell r="D237" t="str">
            <v>Fundación casa del niño IPS</v>
          </cell>
          <cell r="E237" t="str">
            <v>806008935-1</v>
          </cell>
          <cell r="F237" t="str">
            <v>Nestor Rafael De Oro Lora</v>
          </cell>
          <cell r="G237"/>
          <cell r="H237" t="str">
            <v>Manzana E Lote 27-Urbanización Santa Lucia</v>
          </cell>
          <cell r="I237" t="str">
            <v>Cartagena</v>
          </cell>
          <cell r="J237" t="str">
            <v>Regional</v>
          </cell>
          <cell r="K237">
            <v>6796347</v>
          </cell>
          <cell r="L237" t="str">
            <v>3126225295 - 3107375696</v>
          </cell>
          <cell r="M237" t="str">
            <v>fucaninoips@gmail.com</v>
          </cell>
          <cell r="N237" t="str">
            <v>SRD</v>
          </cell>
          <cell r="O237" t="str">
            <v>Hogar sustituto entidad</v>
          </cell>
          <cell r="P237"/>
          <cell r="Q237" t="str">
            <v>HS: Vulneración - Discapacidad</v>
          </cell>
          <cell r="R237"/>
          <cell r="S237" t="str">
            <v>1300-299-2024</v>
          </cell>
          <cell r="T237">
            <v>125</v>
          </cell>
          <cell r="U237">
            <v>45378</v>
          </cell>
          <cell r="V237">
            <v>45383</v>
          </cell>
          <cell r="W237">
            <v>45626</v>
          </cell>
          <cell r="X237">
            <v>2509847000</v>
          </cell>
          <cell r="Y237" t="str">
            <v>Rosiris del Carmen Leal</v>
          </cell>
          <cell r="Z237" t="str">
            <v>Coordinador técnico/Protección</v>
          </cell>
        </row>
        <row r="238">
          <cell r="B238" t="str">
            <v>13-59-237</v>
          </cell>
          <cell r="C238" t="str">
            <v>Bolívar</v>
          </cell>
          <cell r="D238" t="str">
            <v>Corporación Jóvenes Y Mañana</v>
          </cell>
          <cell r="E238" t="str">
            <v>806007865-1</v>
          </cell>
          <cell r="F238" t="str">
            <v>Teresa De Jesus Payares Caballero</v>
          </cell>
          <cell r="G238" t="str">
            <v>Externado media jornada</v>
          </cell>
          <cell r="H238" t="str">
            <v>Carrera 14b No. 10e-65 Barrio Montecarlos</v>
          </cell>
          <cell r="I238" t="str">
            <v>Magangué</v>
          </cell>
          <cell r="J238" t="str">
            <v>Magangué</v>
          </cell>
          <cell r="K238"/>
          <cell r="L238">
            <v>3017854697</v>
          </cell>
          <cell r="M238" t="str">
            <v>jymexternadomgue@outlook.es tere272@hotmail.com</v>
          </cell>
          <cell r="N238" t="str">
            <v>SRD</v>
          </cell>
          <cell r="O238" t="str">
            <v>Externado</v>
          </cell>
          <cell r="P238" t="str">
            <v>Media jornada</v>
          </cell>
          <cell r="Q238" t="str">
            <v>Con PARD</v>
          </cell>
          <cell r="R238"/>
          <cell r="S238" t="str">
            <v>1300-300-2024</v>
          </cell>
          <cell r="T238">
            <v>60</v>
          </cell>
          <cell r="U238">
            <v>45378</v>
          </cell>
          <cell r="V238">
            <v>45383</v>
          </cell>
          <cell r="W238">
            <v>45626</v>
          </cell>
          <cell r="X238">
            <v>401233920</v>
          </cell>
          <cell r="Y238" t="str">
            <v>Socorro Benavides Gordon</v>
          </cell>
          <cell r="Z238" t="str">
            <v>Coordinador centro zonal</v>
          </cell>
        </row>
        <row r="239">
          <cell r="B239" t="str">
            <v>13-99-238</v>
          </cell>
          <cell r="C239" t="str">
            <v>Bolívar</v>
          </cell>
          <cell r="D239" t="str">
            <v>Fundación creo en Colombia</v>
          </cell>
          <cell r="E239" t="str">
            <v>901163089-2</v>
          </cell>
          <cell r="F239" t="str">
            <v>Luis Clemente Patrón Leones</v>
          </cell>
          <cell r="G239"/>
          <cell r="H239" t="str">
            <v>Sector 1 No. 3-53 Barrio Nuevo Valle</v>
          </cell>
          <cell r="I239" t="str">
            <v>San Juan Nepomuceno</v>
          </cell>
          <cell r="J239" t="str">
            <v>El Carmen de Bolívar</v>
          </cell>
          <cell r="K239"/>
          <cell r="L239" t="str">
            <v>3232249140 - 3104658124</v>
          </cell>
          <cell r="M239" t="str">
            <v>funcreoencolombia@gmail.com</v>
          </cell>
          <cell r="N239" t="str">
            <v>SRD</v>
          </cell>
          <cell r="O239" t="str">
            <v>Internado</v>
          </cell>
          <cell r="P239"/>
          <cell r="Q239" t="str">
            <v>Discapacidad</v>
          </cell>
          <cell r="R239" t="str">
            <v>Psicosocial</v>
          </cell>
          <cell r="S239" t="str">
            <v>1300-304-2024</v>
          </cell>
          <cell r="T239">
            <v>100</v>
          </cell>
          <cell r="U239">
            <v>45378</v>
          </cell>
          <cell r="V239">
            <v>45383</v>
          </cell>
          <cell r="W239">
            <v>45626</v>
          </cell>
          <cell r="X239">
            <v>2646029600</v>
          </cell>
          <cell r="Y239" t="str">
            <v>Gregoria De La Cruz Diaz Arroyo</v>
          </cell>
          <cell r="Z239" t="str">
            <v>Coordinador centro zonal</v>
          </cell>
        </row>
        <row r="240">
          <cell r="B240" t="str">
            <v>13-57-239</v>
          </cell>
          <cell r="C240" t="str">
            <v>Bolívar</v>
          </cell>
          <cell r="D240" t="str">
            <v>Corporación Hogares Crea de Colombia</v>
          </cell>
          <cell r="E240" t="str">
            <v>800080212-9</v>
          </cell>
          <cell r="F240" t="str">
            <v>Miguel Eduardo Desmoineaux Glen</v>
          </cell>
          <cell r="G240"/>
          <cell r="H240" t="str">
            <v>Carrera 14 No. 49-17 Barrio Torices</v>
          </cell>
          <cell r="I240" t="str">
            <v>Cartagena</v>
          </cell>
          <cell r="J240" t="str">
            <v>Historico y del Caribe Norte</v>
          </cell>
          <cell r="K240">
            <v>6561029</v>
          </cell>
          <cell r="L240">
            <v>3107465680</v>
          </cell>
          <cell r="M240" t="str">
            <v>hogarcreabolivar@hotmail.com hcrea.bol@gmail.com</v>
          </cell>
          <cell r="N240" t="str">
            <v>SRD</v>
          </cell>
          <cell r="O240" t="str">
            <v>Internado</v>
          </cell>
          <cell r="P240"/>
          <cell r="Q240" t="str">
            <v>Con PARD</v>
          </cell>
          <cell r="R240"/>
          <cell r="S240" t="str">
            <v>1300-305-2024</v>
          </cell>
          <cell r="T240">
            <v>20</v>
          </cell>
          <cell r="U240">
            <v>45378</v>
          </cell>
          <cell r="V240">
            <v>45383</v>
          </cell>
          <cell r="W240">
            <v>45626</v>
          </cell>
          <cell r="X240">
            <v>343696800</v>
          </cell>
          <cell r="Y240" t="str">
            <v>Laura Camargo Niño</v>
          </cell>
          <cell r="Z240" t="str">
            <v>Coordinador centro zonal</v>
          </cell>
        </row>
        <row r="241">
          <cell r="B241" t="str">
            <v>13-109-240</v>
          </cell>
          <cell r="C241" t="str">
            <v>Bolívar</v>
          </cell>
          <cell r="D241" t="str">
            <v>Fundación Dignitas</v>
          </cell>
          <cell r="E241" t="str">
            <v>900843968-6</v>
          </cell>
          <cell r="F241" t="str">
            <v>Quellys Rodriguez Zuñiga</v>
          </cell>
          <cell r="G241"/>
          <cell r="H241" t="str">
            <v>Transversal 71e No. 31e-18 Barrio Los Alpes Edificio Makondo Apartamento 202</v>
          </cell>
          <cell r="I241" t="str">
            <v>Cartagena</v>
          </cell>
          <cell r="J241" t="str">
            <v>Historico y del Caribe Norte</v>
          </cell>
          <cell r="K241"/>
          <cell r="L241">
            <v>3145944383</v>
          </cell>
          <cell r="M241" t="str">
            <v>fdignitas@gmail.com</v>
          </cell>
          <cell r="N241" t="str">
            <v>SRD</v>
          </cell>
          <cell r="O241" t="str">
            <v>Intervención de apoyo psicosocial</v>
          </cell>
          <cell r="P241"/>
          <cell r="Q241" t="str">
            <v>Con PARD</v>
          </cell>
          <cell r="R241"/>
          <cell r="S241" t="str">
            <v>1300-306-2024</v>
          </cell>
          <cell r="T241">
            <v>40</v>
          </cell>
          <cell r="U241">
            <v>45378</v>
          </cell>
          <cell r="V241">
            <v>45383</v>
          </cell>
          <cell r="W241">
            <v>45626</v>
          </cell>
          <cell r="X241">
            <v>167519040</v>
          </cell>
          <cell r="Y241" t="str">
            <v>Laura Camargo Niño</v>
          </cell>
          <cell r="Z241" t="str">
            <v>Coordinador centro zonal</v>
          </cell>
        </row>
        <row r="242">
          <cell r="B242" t="str">
            <v>13-109-241</v>
          </cell>
          <cell r="C242" t="str">
            <v>Bolívar</v>
          </cell>
          <cell r="D242" t="str">
            <v>Fundación Dignitas</v>
          </cell>
          <cell r="E242" t="str">
            <v>900843968-6</v>
          </cell>
          <cell r="F242" t="str">
            <v>Quellys Rodriguez Zuñiga</v>
          </cell>
          <cell r="G242" t="str">
            <v>Dignitas Especializado</v>
          </cell>
          <cell r="H242" t="str">
            <v>Transversal 71e No. 31e-18 Barrio Los Alpes Edificio Makondo Apartamento 203</v>
          </cell>
          <cell r="I242" t="str">
            <v>Cartagena</v>
          </cell>
          <cell r="J242" t="str">
            <v>Virgen y Turistico</v>
          </cell>
          <cell r="K242"/>
          <cell r="L242">
            <v>3145944383</v>
          </cell>
          <cell r="M242" t="str">
            <v>fdignitas@gmail.com</v>
          </cell>
          <cell r="N242" t="str">
            <v>SRD</v>
          </cell>
          <cell r="O242" t="str">
            <v>Apoyo psicológico especializado</v>
          </cell>
          <cell r="P242"/>
          <cell r="Q242" t="str">
            <v>Con PARD</v>
          </cell>
          <cell r="R242"/>
          <cell r="S242" t="str">
            <v>1300-307-2024</v>
          </cell>
          <cell r="T242">
            <v>157</v>
          </cell>
          <cell r="U242">
            <v>45378</v>
          </cell>
          <cell r="V242">
            <v>45383</v>
          </cell>
          <cell r="W242">
            <v>45626</v>
          </cell>
          <cell r="X242">
            <v>419319368</v>
          </cell>
          <cell r="Y242" t="str">
            <v>Eva Alvarez Ligardo</v>
          </cell>
          <cell r="Z242" t="str">
            <v>Coordinador centro zonal</v>
          </cell>
        </row>
        <row r="243">
          <cell r="B243" t="str">
            <v>13-3-242</v>
          </cell>
          <cell r="C243" t="str">
            <v>Bolívar</v>
          </cell>
          <cell r="D243" t="str">
            <v>Aldeas infantiles SOS Colombia</v>
          </cell>
          <cell r="E243" t="str">
            <v>860024041-6</v>
          </cell>
          <cell r="F243" t="str">
            <v>Yocabet Correa Padilla</v>
          </cell>
          <cell r="G243" t="str">
            <v>Programa Cartagena</v>
          </cell>
          <cell r="H243" t="str">
            <v>Manzana E Lote 16-Barrio Los Almendros</v>
          </cell>
          <cell r="I243" t="str">
            <v>Cartagena</v>
          </cell>
          <cell r="J243" t="str">
            <v>Regional</v>
          </cell>
          <cell r="K243"/>
          <cell r="L243">
            <v>3183509388</v>
          </cell>
          <cell r="M243" t="str">
            <v>yocabet.correa@aldeasinfantiles.org.co</v>
          </cell>
          <cell r="N243" t="str">
            <v>SRD</v>
          </cell>
          <cell r="O243" t="str">
            <v>Hogar sustituto entidad</v>
          </cell>
          <cell r="P243"/>
          <cell r="Q243" t="str">
            <v>HS: Vulneración - Discapacidad</v>
          </cell>
          <cell r="R243"/>
          <cell r="S243" t="str">
            <v>1300-308-2024</v>
          </cell>
          <cell r="T243">
            <v>250</v>
          </cell>
          <cell r="U243">
            <v>45378</v>
          </cell>
          <cell r="V243">
            <v>45383</v>
          </cell>
          <cell r="W243">
            <v>45626</v>
          </cell>
          <cell r="X243">
            <v>3900642660</v>
          </cell>
          <cell r="Y243" t="str">
            <v>Rosiris del Carmen Leal</v>
          </cell>
          <cell r="Z243" t="str">
            <v>Coordinador técnico/Protección</v>
          </cell>
        </row>
        <row r="244">
          <cell r="B244" t="str">
            <v>13-184-243</v>
          </cell>
          <cell r="C244" t="str">
            <v>Bolívar</v>
          </cell>
          <cell r="D244" t="str">
            <v>Fundación Renacer</v>
          </cell>
          <cell r="E244" t="str">
            <v>800230838-3</v>
          </cell>
          <cell r="F244" t="str">
            <v>Luz Estella Cardenas Ovalle</v>
          </cell>
          <cell r="G244"/>
          <cell r="H244" t="str">
            <v>Carrera 45 Calle 26d-274p Barrio España</v>
          </cell>
          <cell r="I244" t="str">
            <v>Cartagena</v>
          </cell>
          <cell r="J244" t="str">
            <v>Historico y del Caribe Norte</v>
          </cell>
          <cell r="K244">
            <v>6699430</v>
          </cell>
          <cell r="L244">
            <v>3112363594</v>
          </cell>
          <cell r="M244" t="str">
            <v>cartagena@fundacionrenacer.org</v>
          </cell>
          <cell r="N244" t="str">
            <v>SRD</v>
          </cell>
          <cell r="O244" t="str">
            <v>Internado</v>
          </cell>
          <cell r="P244"/>
          <cell r="Q244" t="str">
            <v>Victimas de violencia sexual</v>
          </cell>
          <cell r="R244"/>
          <cell r="S244" t="str">
            <v>1300-309-2024</v>
          </cell>
          <cell r="T244">
            <v>50</v>
          </cell>
          <cell r="U244">
            <v>45378</v>
          </cell>
          <cell r="V244">
            <v>45383</v>
          </cell>
          <cell r="W244">
            <v>45626</v>
          </cell>
          <cell r="X244">
            <v>857881200</v>
          </cell>
          <cell r="Y244" t="str">
            <v>Laura Camargo Niño</v>
          </cell>
          <cell r="Z244" t="str">
            <v>Coordinador centro zonal</v>
          </cell>
        </row>
        <row r="245">
          <cell r="B245" t="str">
            <v>13-195-244</v>
          </cell>
          <cell r="C245" t="str">
            <v>Bolívar</v>
          </cell>
          <cell r="D245" t="str">
            <v>Fundación semillas de esperanza - FUNDASEM</v>
          </cell>
          <cell r="E245" t="str">
            <v>806005728-1</v>
          </cell>
          <cell r="F245" t="str">
            <v>Martha Guitierrez Lanuzzi</v>
          </cell>
          <cell r="G245"/>
          <cell r="H245" t="str">
            <v>Calle 48 No. 14-38 Barrio Torices</v>
          </cell>
          <cell r="I245" t="str">
            <v>Cartagena</v>
          </cell>
          <cell r="J245" t="str">
            <v>Historico y del Caribe Norte</v>
          </cell>
          <cell r="K245">
            <v>6928603</v>
          </cell>
          <cell r="L245">
            <v>3008149846</v>
          </cell>
          <cell r="M245" t="str">
            <v>fundasem.cartagena@gmail.com</v>
          </cell>
          <cell r="N245" t="str">
            <v>SRD</v>
          </cell>
          <cell r="O245" t="str">
            <v>Externado</v>
          </cell>
          <cell r="P245" t="str">
            <v>Media jornada</v>
          </cell>
          <cell r="Q245" t="str">
            <v>Con PARD</v>
          </cell>
          <cell r="R245"/>
          <cell r="S245" t="str">
            <v>1300-310-2024</v>
          </cell>
          <cell r="T245">
            <v>50</v>
          </cell>
          <cell r="U245">
            <v>45378</v>
          </cell>
          <cell r="V245">
            <v>45383</v>
          </cell>
          <cell r="W245">
            <v>45626</v>
          </cell>
          <cell r="X245">
            <v>334361600</v>
          </cell>
          <cell r="Y245" t="str">
            <v>Laura Camargo Niño</v>
          </cell>
          <cell r="Z245" t="str">
            <v>Coordinador centro zonal</v>
          </cell>
        </row>
        <row r="246">
          <cell r="B246" t="str">
            <v>13-195-245</v>
          </cell>
          <cell r="C246" t="str">
            <v>Bolívar</v>
          </cell>
          <cell r="D246" t="str">
            <v>Fundación semillas de esperanza - FUNDASEM</v>
          </cell>
          <cell r="E246" t="str">
            <v>806005728-1</v>
          </cell>
          <cell r="F246" t="str">
            <v>Martha Guitierrez Lanuzzi</v>
          </cell>
          <cell r="G246"/>
          <cell r="H246" t="str">
            <v>Calle 10a No. 20-81 Barrio Olaya</v>
          </cell>
          <cell r="I246" t="str">
            <v>Magangué</v>
          </cell>
          <cell r="J246" t="str">
            <v>Magangué</v>
          </cell>
          <cell r="K246">
            <v>6888409</v>
          </cell>
          <cell r="L246" t="str">
            <v>3013717865- 3008149846</v>
          </cell>
          <cell r="M246" t="str">
            <v>fundasem.magangue@gmail.com</v>
          </cell>
          <cell r="N246" t="str">
            <v>SRD</v>
          </cell>
          <cell r="O246" t="str">
            <v>Externado</v>
          </cell>
          <cell r="P246" t="str">
            <v>Media jornada</v>
          </cell>
          <cell r="Q246" t="str">
            <v>Con PARD</v>
          </cell>
          <cell r="R246"/>
          <cell r="S246" t="str">
            <v>1300-311-2024</v>
          </cell>
          <cell r="T246">
            <v>45</v>
          </cell>
          <cell r="U246">
            <v>45378</v>
          </cell>
          <cell r="V246">
            <v>45383</v>
          </cell>
          <cell r="W246">
            <v>45626</v>
          </cell>
          <cell r="X246">
            <v>300925440</v>
          </cell>
          <cell r="Y246" t="str">
            <v>Socorro Benavides Gordon</v>
          </cell>
          <cell r="Z246" t="str">
            <v>Coordinador centro zonal</v>
          </cell>
        </row>
        <row r="247">
          <cell r="B247" t="str">
            <v>13-110-246</v>
          </cell>
          <cell r="C247" t="str">
            <v>Bolívar</v>
          </cell>
          <cell r="D247" t="str">
            <v>Fundación dones de misericordia</v>
          </cell>
          <cell r="E247" t="str">
            <v>900036694-1</v>
          </cell>
          <cell r="F247" t="str">
            <v>Arlena Hoyos Cañavera</v>
          </cell>
          <cell r="G247"/>
          <cell r="H247" t="str">
            <v>Calle 24a No. 34-05 Barrio Plan Parejo Sector Altamira</v>
          </cell>
          <cell r="I247" t="str">
            <v>Turbaco</v>
          </cell>
          <cell r="J247" t="str">
            <v>Turbaco</v>
          </cell>
          <cell r="K247"/>
          <cell r="L247" t="str">
            <v>3053587061- 3215419102</v>
          </cell>
          <cell r="M247" t="str">
            <v>coordinacioncasa@donesdemisericordia.org</v>
          </cell>
          <cell r="N247" t="str">
            <v>SRD</v>
          </cell>
          <cell r="O247" t="str">
            <v>Internado</v>
          </cell>
          <cell r="P247"/>
          <cell r="Q247" t="str">
            <v>Con PARD</v>
          </cell>
          <cell r="R247"/>
          <cell r="S247" t="str">
            <v>1300-312-2024</v>
          </cell>
          <cell r="T247">
            <v>25</v>
          </cell>
          <cell r="U247">
            <v>45378</v>
          </cell>
          <cell r="V247">
            <v>45383</v>
          </cell>
          <cell r="W247">
            <v>45626</v>
          </cell>
          <cell r="X247">
            <v>428871000</v>
          </cell>
          <cell r="Y247" t="str">
            <v>Neis Pardo Rodriguez</v>
          </cell>
          <cell r="Z247" t="str">
            <v>Coordinador centro zonal</v>
          </cell>
        </row>
        <row r="248">
          <cell r="B248" t="str">
            <v>13-59-247</v>
          </cell>
          <cell r="C248" t="str">
            <v>Bolívar</v>
          </cell>
          <cell r="D248" t="str">
            <v>Corporación Jóvenes Y Mañana</v>
          </cell>
          <cell r="E248" t="str">
            <v>806007865-1</v>
          </cell>
          <cell r="F248" t="str">
            <v>Teresa De Jesus Payares Caballero</v>
          </cell>
          <cell r="G248"/>
          <cell r="H248" t="str">
            <v>Calle 24 No. 44-49 Barrio El Carmen</v>
          </cell>
          <cell r="I248" t="str">
            <v>El Carmen De Bolívar</v>
          </cell>
          <cell r="J248" t="str">
            <v>El Carmen de Bolívar</v>
          </cell>
          <cell r="K248"/>
          <cell r="L248">
            <v>3017854697</v>
          </cell>
          <cell r="M248" t="str">
            <v>trabajoinfantiljovenesymanana@gmail.com tere272@hotmail.com</v>
          </cell>
          <cell r="N248" t="str">
            <v>SRD</v>
          </cell>
          <cell r="O248" t="str">
            <v>Externado</v>
          </cell>
          <cell r="P248" t="str">
            <v>Media jornada</v>
          </cell>
          <cell r="Q248" t="str">
            <v>Con PARD</v>
          </cell>
          <cell r="R248"/>
          <cell r="S248" t="str">
            <v>1300-313-2024</v>
          </cell>
          <cell r="T248">
            <v>44</v>
          </cell>
          <cell r="U248">
            <v>45378</v>
          </cell>
          <cell r="V248">
            <v>45383</v>
          </cell>
          <cell r="W248">
            <v>45626</v>
          </cell>
          <cell r="X248">
            <v>294238208</v>
          </cell>
          <cell r="Y248" t="str">
            <v>Gregoria De La Cruz Diaz Arroyo</v>
          </cell>
          <cell r="Z248" t="str">
            <v>Coordinador centro zonal</v>
          </cell>
        </row>
        <row r="249">
          <cell r="B249" t="str">
            <v>13-59-248</v>
          </cell>
          <cell r="C249" t="str">
            <v>Bolívar</v>
          </cell>
          <cell r="D249" t="str">
            <v>Corporación Jóvenes Y Mañana</v>
          </cell>
          <cell r="E249" t="str">
            <v>806007865-1</v>
          </cell>
          <cell r="F249" t="str">
            <v>Teresa De Jesus Payares Caballero</v>
          </cell>
          <cell r="G249" t="str">
            <v>Externado media jornada</v>
          </cell>
          <cell r="H249" t="str">
            <v>Carrera 44 No. 24-39 Barrio Santander</v>
          </cell>
          <cell r="I249" t="str">
            <v>El Carmen De Bolívar</v>
          </cell>
          <cell r="J249" t="str">
            <v>El Carmen de Bolívar</v>
          </cell>
          <cell r="K249"/>
          <cell r="L249" t="str">
            <v>3116429757- 301 7854697</v>
          </cell>
          <cell r="M249" t="str">
            <v>corporacionjovenesymañana@hotmail.com tere272@hotmail.com</v>
          </cell>
          <cell r="N249" t="str">
            <v>SRD</v>
          </cell>
          <cell r="O249" t="str">
            <v>Externado</v>
          </cell>
          <cell r="P249" t="str">
            <v>Media jornada</v>
          </cell>
          <cell r="Q249" t="str">
            <v>Con PARD</v>
          </cell>
          <cell r="R249"/>
          <cell r="S249" t="str">
            <v>1300-314-2024</v>
          </cell>
          <cell r="T249">
            <v>66</v>
          </cell>
          <cell r="U249">
            <v>45378</v>
          </cell>
          <cell r="V249">
            <v>45383</v>
          </cell>
          <cell r="W249">
            <v>45626</v>
          </cell>
          <cell r="X249">
            <v>441357312</v>
          </cell>
          <cell r="Y249" t="str">
            <v>Gregoria De La Cruz Diaz Arroyo</v>
          </cell>
          <cell r="Z249" t="str">
            <v>Coordinador centro zonal</v>
          </cell>
        </row>
        <row r="250">
          <cell r="B250" t="str">
            <v>13-184-249</v>
          </cell>
          <cell r="C250" t="str">
            <v>Bolívar</v>
          </cell>
          <cell r="D250" t="str">
            <v>Fundación Renacer</v>
          </cell>
          <cell r="E250" t="str">
            <v>800230838-3</v>
          </cell>
          <cell r="F250" t="str">
            <v>Luz Estella Cardenas Ovalle</v>
          </cell>
          <cell r="G250"/>
          <cell r="H250" t="str">
            <v>Calle Simón Bossa No. 25-22 Barrio Bruselas Transversal 37</v>
          </cell>
          <cell r="I250" t="str">
            <v>Cartagena</v>
          </cell>
          <cell r="J250" t="str">
            <v>Historico y del Caribe Norte</v>
          </cell>
          <cell r="K250"/>
          <cell r="L250">
            <v>3022799045</v>
          </cell>
          <cell r="M250" t="str">
            <v>cartagena@fundacionrenacer.org</v>
          </cell>
          <cell r="N250" t="str">
            <v>SRD</v>
          </cell>
          <cell r="O250" t="str">
            <v>Externado</v>
          </cell>
          <cell r="P250" t="str">
            <v>Media jornada</v>
          </cell>
          <cell r="Q250" t="str">
            <v>Con PARD</v>
          </cell>
          <cell r="R250"/>
          <cell r="S250" t="str">
            <v>1300-315-2024</v>
          </cell>
          <cell r="T250">
            <v>80</v>
          </cell>
          <cell r="U250">
            <v>45378</v>
          </cell>
          <cell r="V250">
            <v>45383</v>
          </cell>
          <cell r="W250">
            <v>45626</v>
          </cell>
          <cell r="X250">
            <v>534978560</v>
          </cell>
          <cell r="Y250" t="str">
            <v>Laura Camargo Niño</v>
          </cell>
          <cell r="Z250" t="str">
            <v>Coordinador centro zonal</v>
          </cell>
        </row>
        <row r="251">
          <cell r="B251" t="str">
            <v>13-98-250</v>
          </cell>
          <cell r="C251" t="str">
            <v>Bolívar</v>
          </cell>
          <cell r="D251" t="str">
            <v>Fundación construyendo ciudad</v>
          </cell>
          <cell r="E251" t="str">
            <v>802023643-4</v>
          </cell>
          <cell r="F251" t="str">
            <v>Gicella Janeth Molina Gomez</v>
          </cell>
          <cell r="G251"/>
          <cell r="H251" t="str">
            <v>Calle 30b No. 78-116 Barrio Santa Mónica</v>
          </cell>
          <cell r="I251" t="str">
            <v>Cartagena</v>
          </cell>
          <cell r="J251" t="str">
            <v>Historico y del Caribe Norte</v>
          </cell>
          <cell r="K251">
            <v>6920962</v>
          </cell>
          <cell r="L251" t="str">
            <v>3217868263 - 3162853954</v>
          </cell>
          <cell r="M251" t="str">
            <v>fundacionconstruyendociudad@hotmail.com</v>
          </cell>
          <cell r="N251" t="str">
            <v>SRPA</v>
          </cell>
          <cell r="O251" t="str">
            <v>Prestación de servicios a la comunidad</v>
          </cell>
          <cell r="P251"/>
          <cell r="Q251" t="str">
            <v>SRPA</v>
          </cell>
          <cell r="R251"/>
          <cell r="S251" t="str">
            <v>1300-296-2024</v>
          </cell>
          <cell r="T251">
            <v>20</v>
          </cell>
          <cell r="U251">
            <v>45378</v>
          </cell>
          <cell r="V251">
            <v>45383</v>
          </cell>
          <cell r="W251">
            <v>45626</v>
          </cell>
          <cell r="X251">
            <v>387520152</v>
          </cell>
          <cell r="Y251" t="str">
            <v>Laura Camargo Niño</v>
          </cell>
          <cell r="Z251" t="str">
            <v>Coordinador centro zonal</v>
          </cell>
        </row>
        <row r="252">
          <cell r="B252" t="str">
            <v>13-98-251</v>
          </cell>
          <cell r="C252" t="str">
            <v>Bolívar</v>
          </cell>
          <cell r="D252" t="str">
            <v>Fundación construyendo ciudad</v>
          </cell>
          <cell r="E252" t="str">
            <v>802023643-4</v>
          </cell>
          <cell r="F252" t="str">
            <v>Gicella Janeth Molina Gomez</v>
          </cell>
          <cell r="G252"/>
          <cell r="H252" t="str">
            <v>Calle 30b No. 78-116 Barrio Santa Mónica</v>
          </cell>
          <cell r="I252" t="str">
            <v>Cartagena</v>
          </cell>
          <cell r="J252" t="str">
            <v>Historico y del Caribe Norte</v>
          </cell>
          <cell r="K252">
            <v>6920962</v>
          </cell>
          <cell r="L252" t="str">
            <v>3217868263 - 3162853953</v>
          </cell>
          <cell r="M252" t="str">
            <v>fundacionconstruyendociudad@hotmail.com</v>
          </cell>
          <cell r="N252" t="str">
            <v>SRPA</v>
          </cell>
          <cell r="O252" t="str">
            <v>Internación en medio semicerrado</v>
          </cell>
          <cell r="P252"/>
          <cell r="Q252" t="str">
            <v>SRPA</v>
          </cell>
          <cell r="R252"/>
          <cell r="S252" t="str">
            <v>1300-296-2024</v>
          </cell>
          <cell r="T252">
            <v>37</v>
          </cell>
          <cell r="U252">
            <v>45378</v>
          </cell>
          <cell r="V252">
            <v>45383</v>
          </cell>
          <cell r="W252">
            <v>45626</v>
          </cell>
          <cell r="X252"/>
          <cell r="Y252" t="str">
            <v>Laura Camargo Niño</v>
          </cell>
          <cell r="Z252" t="str">
            <v>Coordinador centro zonal</v>
          </cell>
        </row>
        <row r="253">
          <cell r="B253" t="str">
            <v>13-129-252</v>
          </cell>
          <cell r="C253" t="str">
            <v>Bolívar</v>
          </cell>
          <cell r="D253" t="str">
            <v>Fundación hogares Claret</v>
          </cell>
          <cell r="E253" t="str">
            <v>800098983-8</v>
          </cell>
          <cell r="F253" t="str">
            <v>German Luna Rueda</v>
          </cell>
          <cell r="G253" t="str">
            <v>Nueva Vida</v>
          </cell>
          <cell r="H253" t="str">
            <v>Carrera 15 No. 22-284 Urbanización La Granja</v>
          </cell>
          <cell r="I253" t="str">
            <v>Turbaco</v>
          </cell>
          <cell r="J253" t="str">
            <v>Turbaco</v>
          </cell>
          <cell r="K253"/>
          <cell r="L253" t="str">
            <v>3145106010-3008074531</v>
          </cell>
          <cell r="M253" t="str">
            <v>Nuevavida.turbaco@fhclaret.org</v>
          </cell>
          <cell r="N253" t="str">
            <v>SRPA</v>
          </cell>
          <cell r="O253" t="str">
            <v>Centro de atención especializada</v>
          </cell>
          <cell r="P253"/>
          <cell r="Q253" t="str">
            <v>SRPA</v>
          </cell>
          <cell r="R253"/>
          <cell r="S253" t="str">
            <v>1300-301-2024</v>
          </cell>
          <cell r="T253">
            <v>75</v>
          </cell>
          <cell r="U253">
            <v>45378</v>
          </cell>
          <cell r="V253">
            <v>45383</v>
          </cell>
          <cell r="W253">
            <v>45626</v>
          </cell>
          <cell r="X253">
            <v>2079767360</v>
          </cell>
          <cell r="Y253" t="str">
            <v>Neis Pardo Rodriguez</v>
          </cell>
          <cell r="Z253" t="str">
            <v>Coordinador centro zonal</v>
          </cell>
        </row>
        <row r="254">
          <cell r="B254" t="str">
            <v>13-129-253</v>
          </cell>
          <cell r="C254" t="str">
            <v>Bolívar</v>
          </cell>
          <cell r="D254" t="str">
            <v>Fundación hogares Claret</v>
          </cell>
          <cell r="E254" t="str">
            <v>800098983-8</v>
          </cell>
          <cell r="F254" t="str">
            <v>German Luna Rueda</v>
          </cell>
          <cell r="G254" t="str">
            <v>Nueva Vida</v>
          </cell>
          <cell r="H254" t="str">
            <v>Carrera 15 No. 22-284 Urbanización La Granja</v>
          </cell>
          <cell r="I254" t="str">
            <v>Turbaco</v>
          </cell>
          <cell r="J254" t="str">
            <v>Turbaco</v>
          </cell>
          <cell r="K254"/>
          <cell r="L254" t="str">
            <v>3145106010-3008074531</v>
          </cell>
          <cell r="M254" t="str">
            <v>Nuevavida.turbaco@fhclaret.org</v>
          </cell>
          <cell r="N254" t="str">
            <v>SRPA</v>
          </cell>
          <cell r="O254" t="str">
            <v>Centro de internamiento preventivo</v>
          </cell>
          <cell r="P254"/>
          <cell r="Q254" t="str">
            <v>SRPA</v>
          </cell>
          <cell r="R254"/>
          <cell r="S254" t="str">
            <v>1300-301-2024</v>
          </cell>
          <cell r="T254">
            <v>15</v>
          </cell>
          <cell r="U254">
            <v>45378</v>
          </cell>
          <cell r="V254">
            <v>45383</v>
          </cell>
          <cell r="W254">
            <v>45626</v>
          </cell>
          <cell r="X254"/>
          <cell r="Y254" t="str">
            <v>Neis Pardo Rodriguez</v>
          </cell>
          <cell r="Z254" t="str">
            <v>Coordinador centro zonal</v>
          </cell>
        </row>
        <row r="255">
          <cell r="B255" t="str">
            <v>13-210-254</v>
          </cell>
          <cell r="C255" t="str">
            <v>Bolívar</v>
          </cell>
          <cell r="D255" t="str">
            <v>Fundación Talid</v>
          </cell>
          <cell r="E255" t="str">
            <v>806011246-6</v>
          </cell>
          <cell r="F255" t="str">
            <v>Erlen Ricardo Montes Ayola</v>
          </cell>
          <cell r="G255"/>
          <cell r="H255" t="str">
            <v>Calle Bogotá 43 No. 17-53 Barrio Torices</v>
          </cell>
          <cell r="I255" t="str">
            <v>Cartagena</v>
          </cell>
          <cell r="J255" t="str">
            <v>Historico y del Caribe Norte</v>
          </cell>
          <cell r="K255"/>
          <cell r="L255">
            <v>3008501842</v>
          </cell>
          <cell r="M255" t="str">
            <v>fundatalid@gmail.com nuevavidasemi@gmail.com</v>
          </cell>
          <cell r="N255" t="str">
            <v>SRPA</v>
          </cell>
          <cell r="O255" t="str">
            <v>Externado RAJ</v>
          </cell>
          <cell r="P255" t="str">
            <v>Jornada completa</v>
          </cell>
          <cell r="Q255" t="str">
            <v>RAJ</v>
          </cell>
          <cell r="R255"/>
          <cell r="S255" t="str">
            <v>1300-302-2024</v>
          </cell>
          <cell r="T255">
            <v>20</v>
          </cell>
          <cell r="U255">
            <v>45378</v>
          </cell>
          <cell r="V255">
            <v>45383</v>
          </cell>
          <cell r="W255">
            <v>45626</v>
          </cell>
          <cell r="X255">
            <v>219609440</v>
          </cell>
          <cell r="Y255" t="str">
            <v>Laura Camargo Niño</v>
          </cell>
          <cell r="Z255" t="str">
            <v>Coordinador centro zonal</v>
          </cell>
        </row>
        <row r="256">
          <cell r="B256" t="str">
            <v>13-210-255</v>
          </cell>
          <cell r="C256" t="str">
            <v>Bolívar</v>
          </cell>
          <cell r="D256" t="str">
            <v>Fundación Talid</v>
          </cell>
          <cell r="E256" t="str">
            <v>806011246-6</v>
          </cell>
          <cell r="F256" t="str">
            <v>Erlen Ricardo Montes Ayola</v>
          </cell>
          <cell r="G256"/>
          <cell r="H256" t="str">
            <v>Calle 29 No. 28-41 Barrio Zaragocilla</v>
          </cell>
          <cell r="I256" t="str">
            <v>Cartagena</v>
          </cell>
          <cell r="J256" t="str">
            <v>Historico y del Caribe Norte</v>
          </cell>
          <cell r="K256"/>
          <cell r="L256">
            <v>3042957691</v>
          </cell>
          <cell r="M256" t="str">
            <v>fundatalid@gmail.com</v>
          </cell>
          <cell r="N256" t="str">
            <v>SRPA</v>
          </cell>
          <cell r="O256" t="str">
            <v>Libertad vigilada – asistida</v>
          </cell>
          <cell r="P256"/>
          <cell r="Q256" t="str">
            <v>SRPA</v>
          </cell>
          <cell r="R256"/>
          <cell r="S256" t="str">
            <v>1300-303-2024</v>
          </cell>
          <cell r="T256">
            <v>80</v>
          </cell>
          <cell r="U256">
            <v>45378</v>
          </cell>
          <cell r="V256">
            <v>45383</v>
          </cell>
          <cell r="W256">
            <v>45626</v>
          </cell>
          <cell r="X256">
            <v>659389952</v>
          </cell>
          <cell r="Y256" t="str">
            <v>Laura Camargo Niño</v>
          </cell>
          <cell r="Z256" t="str">
            <v>Coordinador centro zonal</v>
          </cell>
        </row>
        <row r="257">
          <cell r="B257" t="str">
            <v>13-210-256</v>
          </cell>
          <cell r="C257" t="str">
            <v>Bolívar</v>
          </cell>
          <cell r="D257" t="str">
            <v>Fundación Talid</v>
          </cell>
          <cell r="E257" t="str">
            <v>806011246-6</v>
          </cell>
          <cell r="F257" t="str">
            <v>Erlen Ricardo Montes Ayola</v>
          </cell>
          <cell r="G257"/>
          <cell r="H257" t="str">
            <v>Calle 29 No. 28-41 Barrio Zaragocilla</v>
          </cell>
          <cell r="I257" t="str">
            <v>Cartagena</v>
          </cell>
          <cell r="J257" t="str">
            <v>Historico y del Caribe Norte</v>
          </cell>
          <cell r="K257"/>
          <cell r="L257">
            <v>3042957691</v>
          </cell>
          <cell r="M257" t="str">
            <v>talidzaragocilla@gmail.com</v>
          </cell>
          <cell r="N257" t="str">
            <v>SRPA</v>
          </cell>
          <cell r="O257" t="str">
            <v>Centro de internamiento preventivo</v>
          </cell>
          <cell r="P257"/>
          <cell r="Q257" t="str">
            <v>SRPA</v>
          </cell>
          <cell r="R257"/>
          <cell r="S257" t="str">
            <v>1300-303-2024</v>
          </cell>
          <cell r="T257">
            <v>10</v>
          </cell>
          <cell r="U257">
            <v>45378</v>
          </cell>
          <cell r="V257">
            <v>45383</v>
          </cell>
          <cell r="W257">
            <v>45626</v>
          </cell>
          <cell r="X257"/>
          <cell r="Y257" t="str">
            <v>Laura Camargo Niño</v>
          </cell>
          <cell r="Z257" t="str">
            <v>Coordinador centro zonal</v>
          </cell>
        </row>
        <row r="258">
          <cell r="B258" t="str">
            <v>13-210-257</v>
          </cell>
          <cell r="C258" t="str">
            <v>Bolívar</v>
          </cell>
          <cell r="D258" t="str">
            <v>Fundación Talid</v>
          </cell>
          <cell r="E258" t="str">
            <v>806011246-6</v>
          </cell>
          <cell r="F258" t="str">
            <v>Erlen Ricardo Montes Ayola</v>
          </cell>
          <cell r="G258"/>
          <cell r="H258" t="str">
            <v>Calle 29 No. 28-41 Barrio Zaragocilla</v>
          </cell>
          <cell r="I258" t="str">
            <v>Cartagena</v>
          </cell>
          <cell r="J258" t="str">
            <v>Historico y del Caribe Norte</v>
          </cell>
          <cell r="K258"/>
          <cell r="L258">
            <v>3042957691</v>
          </cell>
          <cell r="M258" t="str">
            <v>talidzaragocilla@gmail.com</v>
          </cell>
          <cell r="N258" t="str">
            <v>SRPA</v>
          </cell>
          <cell r="O258" t="str">
            <v>Centro transitorio</v>
          </cell>
          <cell r="P258"/>
          <cell r="Q258" t="str">
            <v>SRPA</v>
          </cell>
          <cell r="R258"/>
          <cell r="S258" t="str">
            <v>1300-303-2024</v>
          </cell>
          <cell r="T258">
            <v>2</v>
          </cell>
          <cell r="U258">
            <v>45378</v>
          </cell>
          <cell r="V258">
            <v>45383</v>
          </cell>
          <cell r="W258">
            <v>45626</v>
          </cell>
          <cell r="X258"/>
          <cell r="Y258" t="str">
            <v>Laura Camargo Niño</v>
          </cell>
          <cell r="Z258" t="str">
            <v>Coordinador centro zonal</v>
          </cell>
        </row>
        <row r="259">
          <cell r="B259" t="str">
            <v>15-7-258</v>
          </cell>
          <cell r="C259" t="str">
            <v>Boyacá</v>
          </cell>
          <cell r="D259" t="str">
            <v>Asociación creemos en ti</v>
          </cell>
          <cell r="E259" t="str">
            <v>830051999-1</v>
          </cell>
          <cell r="F259" t="str">
            <v>Martha Isabel Vargas Angel</v>
          </cell>
          <cell r="G259" t="str">
            <v>Asociacion Creemos En Ti</v>
          </cell>
          <cell r="H259" t="str">
            <v>Calle 17 No. 7-24 Piso 2</v>
          </cell>
          <cell r="I259" t="str">
            <v>Duitama</v>
          </cell>
          <cell r="J259" t="str">
            <v>Duitama</v>
          </cell>
          <cell r="K259"/>
          <cell r="L259">
            <v>3183023024</v>
          </cell>
          <cell r="M259" t="str">
            <v>boyaca@asocreemosenti.org</v>
          </cell>
          <cell r="N259" t="str">
            <v>SRD</v>
          </cell>
          <cell r="O259" t="str">
            <v>Apoyo psicológico especializado</v>
          </cell>
          <cell r="P259"/>
          <cell r="Q259" t="str">
            <v>Con PARD</v>
          </cell>
          <cell r="R259"/>
          <cell r="S259" t="str">
            <v>1500-203-2024</v>
          </cell>
          <cell r="T259">
            <v>136</v>
          </cell>
          <cell r="U259">
            <v>45378</v>
          </cell>
          <cell r="V259">
            <v>45383</v>
          </cell>
          <cell r="W259">
            <v>45626</v>
          </cell>
          <cell r="X259">
            <v>1191187504</v>
          </cell>
          <cell r="Y259" t="str">
            <v>Jose Ariel Anzoategui Ariza</v>
          </cell>
          <cell r="Z259" t="str">
            <v>Profesional coordinación técnica Protección</v>
          </cell>
        </row>
        <row r="260">
          <cell r="B260" t="str">
            <v>15-7-259</v>
          </cell>
          <cell r="C260" t="str">
            <v>Boyacá</v>
          </cell>
          <cell r="D260" t="str">
            <v>Asociación creemos en ti</v>
          </cell>
          <cell r="E260" t="str">
            <v>830051999-1</v>
          </cell>
          <cell r="F260" t="str">
            <v>Martha Isabel Vargas Angel</v>
          </cell>
          <cell r="G260" t="str">
            <v>Asociacion Creemos En Ti</v>
          </cell>
          <cell r="H260" t="str">
            <v>Carrera 1 F No. 40-195 Of 604</v>
          </cell>
          <cell r="I260" t="str">
            <v>Tunja</v>
          </cell>
          <cell r="J260" t="str">
            <v>Tunja</v>
          </cell>
          <cell r="K260"/>
          <cell r="L260">
            <v>3183023024</v>
          </cell>
          <cell r="M260" t="str">
            <v>boyaca@asocreemosenti.org</v>
          </cell>
          <cell r="N260" t="str">
            <v>SRD</v>
          </cell>
          <cell r="O260" t="str">
            <v>Apoyo psicológico especializado</v>
          </cell>
          <cell r="P260"/>
          <cell r="Q260" t="str">
            <v>Con PARD</v>
          </cell>
          <cell r="R260"/>
          <cell r="S260" t="str">
            <v>1500-203-2024</v>
          </cell>
          <cell r="T260">
            <v>108</v>
          </cell>
          <cell r="U260">
            <v>45378</v>
          </cell>
          <cell r="V260">
            <v>45383</v>
          </cell>
          <cell r="W260">
            <v>45626</v>
          </cell>
          <cell r="X260"/>
          <cell r="Y260" t="str">
            <v>Jose Ariel Anzoategui Ariza</v>
          </cell>
          <cell r="Z260" t="str">
            <v>Profesional coordinación técnica Protección</v>
          </cell>
        </row>
        <row r="261">
          <cell r="B261" t="str">
            <v>15-7-260</v>
          </cell>
          <cell r="C261" t="str">
            <v>Boyacá</v>
          </cell>
          <cell r="D261" t="str">
            <v>Asociación creemos en ti</v>
          </cell>
          <cell r="E261" t="str">
            <v>830051999-1</v>
          </cell>
          <cell r="F261" t="str">
            <v>Martha Isabel Vargas Angel</v>
          </cell>
          <cell r="G261" t="str">
            <v>Asociacion Creemos En Ti</v>
          </cell>
          <cell r="H261" t="str">
            <v>Carrera 6a No. 24-63</v>
          </cell>
          <cell r="I261" t="str">
            <v>Puerto Boyacá</v>
          </cell>
          <cell r="J261" t="str">
            <v>Puerto Boyacá</v>
          </cell>
          <cell r="K261"/>
          <cell r="L261">
            <v>3183023024</v>
          </cell>
          <cell r="M261" t="str">
            <v>boyaca@asocreemosenti.org</v>
          </cell>
          <cell r="N261" t="str">
            <v>SRD</v>
          </cell>
          <cell r="O261" t="str">
            <v>Apoyo psicológico especializado</v>
          </cell>
          <cell r="P261"/>
          <cell r="Q261" t="str">
            <v>Con PARD</v>
          </cell>
          <cell r="R261"/>
          <cell r="S261" t="str">
            <v>1500-203-2024</v>
          </cell>
          <cell r="T261">
            <v>60</v>
          </cell>
          <cell r="U261">
            <v>45378</v>
          </cell>
          <cell r="V261">
            <v>45383</v>
          </cell>
          <cell r="W261">
            <v>45626</v>
          </cell>
          <cell r="X261"/>
          <cell r="Y261" t="str">
            <v>Jose Ariel Anzoategui Ariza</v>
          </cell>
          <cell r="Z261" t="str">
            <v>Profesional coordinación técnica Protección</v>
          </cell>
        </row>
        <row r="262">
          <cell r="B262" t="str">
            <v>15-7-261</v>
          </cell>
          <cell r="C262" t="str">
            <v>Boyacá</v>
          </cell>
          <cell r="D262" t="str">
            <v>Asociación creemos en ti</v>
          </cell>
          <cell r="E262" t="str">
            <v>830051999-1</v>
          </cell>
          <cell r="F262" t="str">
            <v>Martha Isabel Vargas Angel</v>
          </cell>
          <cell r="G262" t="str">
            <v>Asociacion Creemos En Ti</v>
          </cell>
          <cell r="H262" t="str">
            <v>Carrera 7 No. 7-02</v>
          </cell>
          <cell r="I262" t="str">
            <v>Garagoa</v>
          </cell>
          <cell r="J262" t="str">
            <v>Garagoa</v>
          </cell>
          <cell r="K262"/>
          <cell r="L262">
            <v>3183023024</v>
          </cell>
          <cell r="M262" t="str">
            <v>boyaca@asocreemosenti.org</v>
          </cell>
          <cell r="N262" t="str">
            <v>SRD</v>
          </cell>
          <cell r="O262" t="str">
            <v>Apoyo psicológico especializado</v>
          </cell>
          <cell r="P262"/>
          <cell r="Q262" t="str">
            <v>Con PARD</v>
          </cell>
          <cell r="R262"/>
          <cell r="S262" t="str">
            <v>1500-203-2024</v>
          </cell>
          <cell r="T262">
            <v>36</v>
          </cell>
          <cell r="U262">
            <v>45378</v>
          </cell>
          <cell r="V262">
            <v>45383</v>
          </cell>
          <cell r="W262">
            <v>45626</v>
          </cell>
          <cell r="X262"/>
          <cell r="Y262" t="str">
            <v>Jose Ariel Anzoategui Ariza</v>
          </cell>
          <cell r="Z262" t="str">
            <v>Profesional coordinación técnica Protección</v>
          </cell>
        </row>
        <row r="263">
          <cell r="B263" t="str">
            <v>15-7-262</v>
          </cell>
          <cell r="C263" t="str">
            <v>Boyacá</v>
          </cell>
          <cell r="D263" t="str">
            <v>Asociación creemos en ti</v>
          </cell>
          <cell r="E263" t="str">
            <v>830051999-1</v>
          </cell>
          <cell r="F263" t="str">
            <v>Martha Isabel Vargas Angel</v>
          </cell>
          <cell r="G263" t="str">
            <v>Asociacion Creemos En Ti</v>
          </cell>
          <cell r="H263" t="str">
            <v>Calle 11 No. 9-18</v>
          </cell>
          <cell r="I263" t="str">
            <v>Sogamoso</v>
          </cell>
          <cell r="J263" t="str">
            <v>Sogamoso</v>
          </cell>
          <cell r="K263"/>
          <cell r="L263">
            <v>3183023024</v>
          </cell>
          <cell r="M263" t="str">
            <v>boyaca@asocreemosenti.org</v>
          </cell>
          <cell r="N263" t="str">
            <v>SRD</v>
          </cell>
          <cell r="O263" t="str">
            <v>Apoyo psicológico especializado</v>
          </cell>
          <cell r="P263"/>
          <cell r="Q263" t="str">
            <v>Con PARD</v>
          </cell>
          <cell r="R263"/>
          <cell r="S263" t="str">
            <v>1500-203-2024</v>
          </cell>
          <cell r="T263">
            <v>70</v>
          </cell>
          <cell r="U263">
            <v>45378</v>
          </cell>
          <cell r="V263">
            <v>45383</v>
          </cell>
          <cell r="W263">
            <v>45626</v>
          </cell>
          <cell r="X263"/>
          <cell r="Y263" t="str">
            <v>Jose Ariel Anzoategui Ariza</v>
          </cell>
          <cell r="Z263" t="str">
            <v>Profesional coordinación técnica Protección</v>
          </cell>
        </row>
        <row r="264">
          <cell r="B264" t="str">
            <v>15-7-263</v>
          </cell>
          <cell r="C264" t="str">
            <v>Boyacá</v>
          </cell>
          <cell r="D264" t="str">
            <v>Asociación creemos en ti</v>
          </cell>
          <cell r="E264" t="str">
            <v>830051999-1</v>
          </cell>
          <cell r="F264" t="str">
            <v>Martha Isabel Vargas Angel</v>
          </cell>
          <cell r="G264" t="str">
            <v>Asociacion Creemos En Ti</v>
          </cell>
          <cell r="H264" t="str">
            <v>Calle 17 No. 7-34 Local 206</v>
          </cell>
          <cell r="I264" t="str">
            <v>Chiquinquirá</v>
          </cell>
          <cell r="J264" t="str">
            <v>Chiquinquirá</v>
          </cell>
          <cell r="K264"/>
          <cell r="L264">
            <v>3183023024</v>
          </cell>
          <cell r="M264" t="str">
            <v>boyaca@asocreemosenti.org</v>
          </cell>
          <cell r="N264" t="str">
            <v>SRD</v>
          </cell>
          <cell r="O264" t="str">
            <v>Apoyo psicológico especializado</v>
          </cell>
          <cell r="P264"/>
          <cell r="Q264" t="str">
            <v>Con PARD</v>
          </cell>
          <cell r="R264"/>
          <cell r="S264" t="str">
            <v>1500-203-2024</v>
          </cell>
          <cell r="T264">
            <v>36</v>
          </cell>
          <cell r="U264">
            <v>45378</v>
          </cell>
          <cell r="V264">
            <v>45383</v>
          </cell>
          <cell r="W264">
            <v>45626</v>
          </cell>
          <cell r="X264"/>
          <cell r="Y264" t="str">
            <v>Jose Ariel Anzoategui Ariza</v>
          </cell>
          <cell r="Z264" t="str">
            <v>Profesional coordinación técnica Protección</v>
          </cell>
        </row>
        <row r="265">
          <cell r="B265" t="str">
            <v>15-101-264</v>
          </cell>
          <cell r="C265" t="str">
            <v>Boyacá</v>
          </cell>
          <cell r="D265" t="str">
            <v>Fundación de asociados pro discapacitados - ASPRODIS</v>
          </cell>
          <cell r="E265" t="str">
            <v>891801502-6</v>
          </cell>
          <cell r="F265" t="str">
            <v>Blanca Ines Samudio Garzon</v>
          </cell>
          <cell r="G265"/>
          <cell r="H265" t="str">
            <v>Carrera 10 No 1 180 Sur</v>
          </cell>
          <cell r="I265" t="str">
            <v>Chiquinquirá</v>
          </cell>
          <cell r="J265" t="str">
            <v>Chiquinquirá</v>
          </cell>
          <cell r="K265">
            <v>7262631</v>
          </cell>
          <cell r="L265">
            <v>3114062552</v>
          </cell>
          <cell r="M265" t="str">
            <v>asproint@yahoo.es</v>
          </cell>
          <cell r="N265" t="str">
            <v>SRD</v>
          </cell>
          <cell r="O265" t="str">
            <v>Internado</v>
          </cell>
          <cell r="P265"/>
          <cell r="Q265" t="str">
            <v>Discapacidad</v>
          </cell>
          <cell r="R265" t="str">
            <v>Intelectual</v>
          </cell>
          <cell r="S265" t="str">
            <v>1500-204-2024</v>
          </cell>
          <cell r="T265">
            <v>75</v>
          </cell>
          <cell r="U265">
            <v>45378</v>
          </cell>
          <cell r="V265">
            <v>45383</v>
          </cell>
          <cell r="W265">
            <v>45626</v>
          </cell>
          <cell r="X265">
            <v>1442991000</v>
          </cell>
          <cell r="Y265" t="str">
            <v>Martha Liliana Romero</v>
          </cell>
          <cell r="Z265" t="str">
            <v>Profesional universitario Grupo de asistencia técnica</v>
          </cell>
        </row>
        <row r="266">
          <cell r="B266" t="str">
            <v>15-80-265</v>
          </cell>
          <cell r="C266" t="str">
            <v>Boyacá</v>
          </cell>
          <cell r="D266" t="str">
            <v>Fundación Baudilio Acero</v>
          </cell>
          <cell r="E266" t="str">
            <v>891855180-1</v>
          </cell>
          <cell r="F266" t="str">
            <v>Margarita Del Pilar Rios</v>
          </cell>
          <cell r="G266"/>
          <cell r="H266" t="str">
            <v>Carrera 11 No. 2 Sur</v>
          </cell>
          <cell r="I266" t="str">
            <v>Sogamoso</v>
          </cell>
          <cell r="J266" t="str">
            <v>Sogamoso</v>
          </cell>
          <cell r="K266">
            <v>7703478</v>
          </cell>
          <cell r="L266">
            <v>3163971467</v>
          </cell>
          <cell r="M266" t="str">
            <v>fundacionbaudilioacerosog@gmail.com</v>
          </cell>
          <cell r="N266" t="str">
            <v>SRD</v>
          </cell>
          <cell r="O266" t="str">
            <v>Internado</v>
          </cell>
          <cell r="P266"/>
          <cell r="Q266" t="str">
            <v>Con PARD</v>
          </cell>
          <cell r="R266"/>
          <cell r="S266" t="str">
            <v>1500-205-2024</v>
          </cell>
          <cell r="T266">
            <v>40</v>
          </cell>
          <cell r="U266">
            <v>45378</v>
          </cell>
          <cell r="V266">
            <v>45383</v>
          </cell>
          <cell r="W266">
            <v>45626</v>
          </cell>
          <cell r="X266">
            <v>684393600</v>
          </cell>
          <cell r="Y266" t="str">
            <v>Magda Rocio Morantes</v>
          </cell>
          <cell r="Z266" t="str">
            <v>Coordinador centro zonal</v>
          </cell>
        </row>
        <row r="267">
          <cell r="B267" t="str">
            <v>15-241-266</v>
          </cell>
          <cell r="C267" t="str">
            <v>Boyacá</v>
          </cell>
          <cell r="D267" t="str">
            <v>Orden de los clérigos regulares somascos</v>
          </cell>
          <cell r="E267" t="str">
            <v>860027139-2</v>
          </cell>
          <cell r="F267" t="str">
            <v>Jenaro Antonio Espitia Ordoñez</v>
          </cell>
          <cell r="G267" t="str">
            <v>Centro Juvenil Emiliani</v>
          </cell>
          <cell r="H267" t="str">
            <v>Carrera 3 No. 59-82</v>
          </cell>
          <cell r="I267" t="str">
            <v>Tunja</v>
          </cell>
          <cell r="J267" t="str">
            <v>Tunja 2</v>
          </cell>
          <cell r="K267">
            <v>7462122</v>
          </cell>
          <cell r="L267">
            <v>3132954451</v>
          </cell>
          <cell r="M267" t="str">
            <v>somascostunja@gmail.com</v>
          </cell>
          <cell r="N267" t="str">
            <v>SRD</v>
          </cell>
          <cell r="O267" t="str">
            <v>Internado</v>
          </cell>
          <cell r="P267"/>
          <cell r="Q267" t="str">
            <v>Con PARD</v>
          </cell>
          <cell r="R267"/>
          <cell r="S267" t="str">
            <v>1500-206-2024</v>
          </cell>
          <cell r="T267">
            <v>41</v>
          </cell>
          <cell r="U267">
            <v>45378</v>
          </cell>
          <cell r="V267">
            <v>45383</v>
          </cell>
          <cell r="W267">
            <v>45626</v>
          </cell>
          <cell r="X267">
            <v>714428440</v>
          </cell>
          <cell r="Y267" t="str">
            <v>Rusby Eunice Tovar Ayala</v>
          </cell>
          <cell r="Z267" t="str">
            <v>Coordinador centro zonal</v>
          </cell>
        </row>
        <row r="268">
          <cell r="B268" t="str">
            <v>15-241-267</v>
          </cell>
          <cell r="C268" t="str">
            <v>Boyacá</v>
          </cell>
          <cell r="D268" t="str">
            <v>Orden de los clérigos regulares somascos</v>
          </cell>
          <cell r="E268" t="str">
            <v>860027139-2</v>
          </cell>
          <cell r="F268" t="str">
            <v>Jenaro Antonio Espitia Ordoñez</v>
          </cell>
          <cell r="G268" t="str">
            <v>Hogar San Jeronimo</v>
          </cell>
          <cell r="H268" t="str">
            <v>Carrera 11 No. 13-99</v>
          </cell>
          <cell r="I268" t="str">
            <v>Tunja</v>
          </cell>
          <cell r="J268" t="str">
            <v>Tunja 2</v>
          </cell>
          <cell r="K268">
            <v>7430378</v>
          </cell>
          <cell r="L268">
            <v>3138720565</v>
          </cell>
          <cell r="M268" t="str">
            <v>hogarsanjeronimoexternado@gmail.com</v>
          </cell>
          <cell r="N268" t="str">
            <v>SRD</v>
          </cell>
          <cell r="O268" t="str">
            <v>Externado</v>
          </cell>
          <cell r="P268" t="str">
            <v>Media jornada</v>
          </cell>
          <cell r="Q268" t="str">
            <v>Con PARD</v>
          </cell>
          <cell r="R268"/>
          <cell r="S268" t="str">
            <v>1500-207-2024</v>
          </cell>
          <cell r="T268">
            <v>20</v>
          </cell>
          <cell r="U268">
            <v>45378</v>
          </cell>
          <cell r="V268">
            <v>45383</v>
          </cell>
          <cell r="W268">
            <v>45626</v>
          </cell>
          <cell r="X268">
            <v>133744640</v>
          </cell>
          <cell r="Y268" t="str">
            <v>Rusby Eunice Tovar Ayala</v>
          </cell>
          <cell r="Z268" t="str">
            <v>Coordinador centro zonal</v>
          </cell>
        </row>
        <row r="269">
          <cell r="B269" t="str">
            <v>15-183-268</v>
          </cell>
          <cell r="C269" t="str">
            <v>Boyacá</v>
          </cell>
          <cell r="D269" t="str">
            <v>Fundación Psicoguiarte</v>
          </cell>
          <cell r="E269" t="str">
            <v>901646785-4</v>
          </cell>
          <cell r="F269" t="str">
            <v>Monica Maria Giraldo Correa</v>
          </cell>
          <cell r="G269"/>
          <cell r="H269" t="str">
            <v>Calle 28a No.10a-39 Barrio Maldonado</v>
          </cell>
          <cell r="I269" t="str">
            <v>Tunja</v>
          </cell>
          <cell r="J269" t="str">
            <v>Tunja 2</v>
          </cell>
          <cell r="K269"/>
          <cell r="L269" t="str">
            <v>3212481955
3212355627</v>
          </cell>
          <cell r="M269" t="str">
            <v>coordinacionpsicoguiarte@outlook.com</v>
          </cell>
          <cell r="N269" t="str">
            <v>SRD</v>
          </cell>
          <cell r="O269" t="str">
            <v>Apoyo psicológico especializado</v>
          </cell>
          <cell r="P269"/>
          <cell r="Q269" t="str">
            <v>Con PARD</v>
          </cell>
          <cell r="R269"/>
          <cell r="S269" t="str">
            <v>1500-210-2024</v>
          </cell>
          <cell r="T269">
            <v>108</v>
          </cell>
          <cell r="U269">
            <v>45378</v>
          </cell>
          <cell r="V269">
            <v>45383</v>
          </cell>
          <cell r="W269">
            <v>45626</v>
          </cell>
          <cell r="X269">
            <v>288448992</v>
          </cell>
          <cell r="Y269" t="str">
            <v>Rusby Eunice Tovar Ayala</v>
          </cell>
          <cell r="Z269" t="str">
            <v>Coordinador centro zonal</v>
          </cell>
        </row>
        <row r="270">
          <cell r="B270" t="str">
            <v>15-214-269</v>
          </cell>
          <cell r="C270" t="str">
            <v>Boyacá</v>
          </cell>
          <cell r="D270" t="str">
            <v>Fundación vida desarrollo y cambio social</v>
          </cell>
          <cell r="E270" t="str">
            <v>901260294-1</v>
          </cell>
          <cell r="F270" t="str">
            <v>Mary Luz Manrique</v>
          </cell>
          <cell r="G270"/>
          <cell r="H270" t="str">
            <v>Vereda El Cucubo-Finca Casa Blanca</v>
          </cell>
          <cell r="I270" t="str">
            <v>Santa Rosa De Viterbo</v>
          </cell>
          <cell r="J270" t="str">
            <v>Regional</v>
          </cell>
          <cell r="K270"/>
          <cell r="L270">
            <v>3188270891</v>
          </cell>
          <cell r="M270" t="str">
            <v>cofunvidecams@gmail.com</v>
          </cell>
          <cell r="N270" t="str">
            <v>SRD</v>
          </cell>
          <cell r="O270" t="str">
            <v>Internado</v>
          </cell>
          <cell r="P270"/>
          <cell r="Q270" t="str">
            <v>Discapacidad</v>
          </cell>
          <cell r="R270" t="str">
            <v>Psicosocial</v>
          </cell>
          <cell r="S270" t="str">
            <v>1500-211-2024</v>
          </cell>
          <cell r="T270">
            <v>50</v>
          </cell>
          <cell r="U270">
            <v>45378</v>
          </cell>
          <cell r="V270">
            <v>45383</v>
          </cell>
          <cell r="W270">
            <v>45626</v>
          </cell>
          <cell r="X270">
            <v>1332014800</v>
          </cell>
          <cell r="Y270" t="str">
            <v>Jose Ariel Anzoategui Ariza</v>
          </cell>
          <cell r="Z270" t="str">
            <v>Profesional coordinación técnica Protección</v>
          </cell>
        </row>
        <row r="271">
          <cell r="B271" t="str">
            <v>15-76-270</v>
          </cell>
          <cell r="C271" t="str">
            <v>Boyacá</v>
          </cell>
          <cell r="D271" t="str">
            <v>Fundación amparo de niños</v>
          </cell>
          <cell r="E271" t="str">
            <v>891800277-9</v>
          </cell>
          <cell r="F271" t="str">
            <v>Sor Maria Nubia Quintero Quintero</v>
          </cell>
          <cell r="G271"/>
          <cell r="H271" t="str">
            <v>Avenida Circunvalar Calles 17 Y 18 Este</v>
          </cell>
          <cell r="I271" t="str">
            <v>Tunja</v>
          </cell>
          <cell r="J271" t="str">
            <v>Tunja 2</v>
          </cell>
          <cell r="K271"/>
          <cell r="L271">
            <v>3124784752</v>
          </cell>
          <cell r="M271" t="str">
            <v>amparodelnino2013@gmail.com</v>
          </cell>
          <cell r="N271" t="str">
            <v>SRD</v>
          </cell>
          <cell r="O271" t="str">
            <v>Externado</v>
          </cell>
          <cell r="P271" t="str">
            <v>Media jornada</v>
          </cell>
          <cell r="Q271" t="str">
            <v>Con PARD</v>
          </cell>
          <cell r="R271"/>
          <cell r="S271" t="str">
            <v>1500-212-2024</v>
          </cell>
          <cell r="T271">
            <v>40</v>
          </cell>
          <cell r="U271">
            <v>45378</v>
          </cell>
          <cell r="V271">
            <v>45383</v>
          </cell>
          <cell r="W271">
            <v>45626</v>
          </cell>
          <cell r="X271">
            <v>2069700336</v>
          </cell>
          <cell r="Y271" t="str">
            <v>Rusby Eunice Tovar Ayala</v>
          </cell>
          <cell r="Z271" t="str">
            <v>Coordinador centro zonal</v>
          </cell>
        </row>
        <row r="272">
          <cell r="B272" t="str">
            <v>15-76-271</v>
          </cell>
          <cell r="C272" t="str">
            <v>Boyacá</v>
          </cell>
          <cell r="D272" t="str">
            <v>Fundación amparo de niños</v>
          </cell>
          <cell r="E272" t="str">
            <v>891800277-9</v>
          </cell>
          <cell r="F272" t="str">
            <v>Sor Maria Nubia Quintero Quintero</v>
          </cell>
          <cell r="G272"/>
          <cell r="H272" t="str">
            <v>Avenida Circunvalar Calles 17 Y 18 Este</v>
          </cell>
          <cell r="I272" t="str">
            <v>Tunja</v>
          </cell>
          <cell r="J272" t="str">
            <v>Tunja 2</v>
          </cell>
          <cell r="K272"/>
          <cell r="L272">
            <v>3124784752</v>
          </cell>
          <cell r="M272" t="str">
            <v>amparodelnino2013@gmail.com</v>
          </cell>
          <cell r="N272" t="str">
            <v>SRD</v>
          </cell>
          <cell r="O272" t="str">
            <v>Internado</v>
          </cell>
          <cell r="P272"/>
          <cell r="Q272" t="str">
            <v>Gestantes</v>
          </cell>
          <cell r="R272"/>
          <cell r="S272" t="str">
            <v>1500-212-2024</v>
          </cell>
          <cell r="T272">
            <v>34</v>
          </cell>
          <cell r="U272">
            <v>45378</v>
          </cell>
          <cell r="V272">
            <v>45383</v>
          </cell>
          <cell r="W272">
            <v>45626</v>
          </cell>
          <cell r="X272"/>
          <cell r="Y272" t="str">
            <v>Rusby Eunice Tovar Ayala</v>
          </cell>
          <cell r="Z272" t="str">
            <v>Coordinador centro zonal</v>
          </cell>
        </row>
        <row r="273">
          <cell r="B273" t="str">
            <v>15-76-272</v>
          </cell>
          <cell r="C273" t="str">
            <v>Boyacá</v>
          </cell>
          <cell r="D273" t="str">
            <v>Fundación amparo de niños</v>
          </cell>
          <cell r="E273" t="str">
            <v>891800277-9</v>
          </cell>
          <cell r="F273" t="str">
            <v>Sor Maria Nubia Quintero Quintero</v>
          </cell>
          <cell r="G273"/>
          <cell r="H273" t="str">
            <v>Avenida Circunvalar Calles 17 Y 18 Este</v>
          </cell>
          <cell r="I273" t="str">
            <v>Tunja</v>
          </cell>
          <cell r="J273" t="str">
            <v>Tunja 2</v>
          </cell>
          <cell r="K273"/>
          <cell r="L273">
            <v>3124784752</v>
          </cell>
          <cell r="M273" t="str">
            <v>amparodelnino2013@gmail.com</v>
          </cell>
          <cell r="N273" t="str">
            <v>SRD</v>
          </cell>
          <cell r="O273" t="str">
            <v>Internado</v>
          </cell>
          <cell r="P273"/>
          <cell r="Q273" t="str">
            <v>Con PARD</v>
          </cell>
          <cell r="R273"/>
          <cell r="S273" t="str">
            <v>1500-212-2024</v>
          </cell>
          <cell r="T273">
            <v>70</v>
          </cell>
          <cell r="U273">
            <v>45378</v>
          </cell>
          <cell r="V273">
            <v>45383</v>
          </cell>
          <cell r="W273">
            <v>45626</v>
          </cell>
          <cell r="X273"/>
          <cell r="Y273" t="str">
            <v>Rusby Eunice Tovar Ayala</v>
          </cell>
          <cell r="Z273" t="str">
            <v>Coordinador centro zonal</v>
          </cell>
        </row>
        <row r="274">
          <cell r="B274" t="str">
            <v>15-5-273</v>
          </cell>
          <cell r="C274" t="str">
            <v>Boyacá</v>
          </cell>
          <cell r="D274" t="str">
            <v>Amparo juvenil de Chiquinquirá</v>
          </cell>
          <cell r="E274" t="str">
            <v>891800889-6</v>
          </cell>
          <cell r="F274" t="str">
            <v>Miguel Ángel Arias Peña</v>
          </cell>
          <cell r="G274"/>
          <cell r="H274" t="str">
            <v>Calle 28 No. 11-03</v>
          </cell>
          <cell r="I274" t="str">
            <v>Chiquinquirá</v>
          </cell>
          <cell r="J274" t="str">
            <v>Chiquinquirá</v>
          </cell>
          <cell r="K274"/>
          <cell r="L274">
            <v>3112441866</v>
          </cell>
          <cell r="M274" t="str">
            <v>amparojuvenil73@yahoo.es</v>
          </cell>
          <cell r="N274" t="str">
            <v>SRD</v>
          </cell>
          <cell r="O274" t="str">
            <v>Internado</v>
          </cell>
          <cell r="P274"/>
          <cell r="Q274" t="str">
            <v>Con PARD</v>
          </cell>
          <cell r="R274"/>
          <cell r="S274" t="str">
            <v>1500-213-2024</v>
          </cell>
          <cell r="T274">
            <v>30</v>
          </cell>
          <cell r="U274">
            <v>45378</v>
          </cell>
          <cell r="V274">
            <v>45383</v>
          </cell>
          <cell r="W274">
            <v>45626</v>
          </cell>
          <cell r="X274">
            <v>514045200</v>
          </cell>
          <cell r="Y274" t="str">
            <v>Martha Liliana Romero</v>
          </cell>
          <cell r="Z274" t="str">
            <v>Profesional universitario Grupo de asistencia técnica</v>
          </cell>
        </row>
        <row r="275">
          <cell r="B275" t="str">
            <v>15-43-274</v>
          </cell>
          <cell r="C275" t="str">
            <v>Boyacá</v>
          </cell>
          <cell r="D275" t="str">
            <v>Congregación religiosos terciarios capuchinos nuestra señora de los dolores</v>
          </cell>
          <cell r="E275" t="str">
            <v>860005068-3</v>
          </cell>
          <cell r="F275" t="str">
            <v>Fabricio Dos Santos Silva</v>
          </cell>
          <cell r="G275"/>
          <cell r="H275" t="str">
            <v>Calle 13 N. 17-41</v>
          </cell>
          <cell r="I275" t="str">
            <v>Duitama</v>
          </cell>
          <cell r="J275" t="str">
            <v>Duitama</v>
          </cell>
          <cell r="K275">
            <v>7409697</v>
          </cell>
          <cell r="L275">
            <v>3163094660</v>
          </cell>
          <cell r="M275" t="str">
            <v>direccion@cejaboyaca.org - sigea@cejaboyaca.org - coord.internado@cejaboyaca.org</v>
          </cell>
          <cell r="N275" t="str">
            <v>SRPA</v>
          </cell>
          <cell r="O275" t="str">
            <v>Centro transitorio</v>
          </cell>
          <cell r="P275"/>
          <cell r="Q275" t="str">
            <v>SRPA</v>
          </cell>
          <cell r="R275"/>
          <cell r="S275" t="str">
            <v>1500-208-2024</v>
          </cell>
          <cell r="T275">
            <v>3</v>
          </cell>
          <cell r="U275">
            <v>45378</v>
          </cell>
          <cell r="V275">
            <v>45383</v>
          </cell>
          <cell r="W275">
            <v>45626</v>
          </cell>
          <cell r="X275">
            <v>68195088</v>
          </cell>
          <cell r="Y275" t="str">
            <v>Fredy Alexander Lizarazo</v>
          </cell>
          <cell r="Z275" t="str">
            <v>Coordinador centro zonal</v>
          </cell>
        </row>
        <row r="276">
          <cell r="B276" t="str">
            <v>15-43-275</v>
          </cell>
          <cell r="C276" t="str">
            <v>Boyacá</v>
          </cell>
          <cell r="D276" t="str">
            <v>Congregación religiosos terciarios capuchinos nuestra señora de los dolores</v>
          </cell>
          <cell r="E276" t="str">
            <v>860005068-3</v>
          </cell>
          <cell r="F276" t="str">
            <v>Fabricio Dos Santos Silva</v>
          </cell>
          <cell r="G276" t="str">
            <v>Centro Juvenil Amigoniano Boyacá</v>
          </cell>
          <cell r="H276" t="str">
            <v>Carrera 14 N. 3-17</v>
          </cell>
          <cell r="I276" t="str">
            <v>Tunja</v>
          </cell>
          <cell r="J276" t="str">
            <v>Tunja 2</v>
          </cell>
          <cell r="K276">
            <v>7409697</v>
          </cell>
          <cell r="L276">
            <v>3212670147</v>
          </cell>
          <cell r="M276" t="str">
            <v>direccion@cejaboyaca.org - sigea@cejaboyaca.org - centrojuvenilamigoniano@cejaboyaca.org</v>
          </cell>
          <cell r="N276" t="str">
            <v>SRPA</v>
          </cell>
          <cell r="O276" t="str">
            <v>Centro de atención especializada</v>
          </cell>
          <cell r="P276"/>
          <cell r="Q276" t="str">
            <v>SRPA</v>
          </cell>
          <cell r="R276"/>
          <cell r="S276" t="str">
            <v>1500-209-2024</v>
          </cell>
          <cell r="T276">
            <v>38</v>
          </cell>
          <cell r="U276">
            <v>45378</v>
          </cell>
          <cell r="V276">
            <v>45383</v>
          </cell>
          <cell r="W276">
            <v>45626</v>
          </cell>
          <cell r="X276">
            <v>1658474080</v>
          </cell>
          <cell r="Y276" t="str">
            <v>Rusby Eunice Tovar Ayala</v>
          </cell>
          <cell r="Z276" t="str">
            <v>Coordinador centro zonal</v>
          </cell>
        </row>
        <row r="277">
          <cell r="B277" t="str">
            <v>15-43-276</v>
          </cell>
          <cell r="C277" t="str">
            <v>Boyacá</v>
          </cell>
          <cell r="D277" t="str">
            <v>Congregación religiosos terciarios capuchinos nuestra señora de los dolores</v>
          </cell>
          <cell r="E277" t="str">
            <v>860005068-3</v>
          </cell>
          <cell r="F277" t="str">
            <v>Fabricio Dos Santos Silva</v>
          </cell>
          <cell r="G277" t="str">
            <v>Centro Juvenil Amigoniano Boyacá</v>
          </cell>
          <cell r="H277" t="str">
            <v>Carrera 14 N. 3-17</v>
          </cell>
          <cell r="I277" t="str">
            <v>Tunja</v>
          </cell>
          <cell r="J277" t="str">
            <v>Tunja 2</v>
          </cell>
          <cell r="K277">
            <v>7409697</v>
          </cell>
          <cell r="L277">
            <v>3212670147</v>
          </cell>
          <cell r="M277" t="str">
            <v>direccion@cejaboyaca.org - sigea@cejaboyaca.org - centrojuvenilamigoniano@cejaboyaca.org</v>
          </cell>
          <cell r="N277" t="str">
            <v>SRPA</v>
          </cell>
          <cell r="O277" t="str">
            <v>Centro de internamiento preventivo</v>
          </cell>
          <cell r="P277"/>
          <cell r="Q277" t="str">
            <v>SRPA</v>
          </cell>
          <cell r="R277"/>
          <cell r="S277" t="str">
            <v>1500-209-2024</v>
          </cell>
          <cell r="T277">
            <v>10</v>
          </cell>
          <cell r="U277">
            <v>45378</v>
          </cell>
          <cell r="V277">
            <v>45383</v>
          </cell>
          <cell r="W277">
            <v>45626</v>
          </cell>
          <cell r="X277"/>
          <cell r="Y277" t="str">
            <v>Rusby Eunice Tovar Ayala</v>
          </cell>
          <cell r="Z277" t="str">
            <v>Coordinador centro zonal</v>
          </cell>
        </row>
        <row r="278">
          <cell r="B278" t="str">
            <v>15-43-277</v>
          </cell>
          <cell r="C278" t="str">
            <v>Boyacá</v>
          </cell>
          <cell r="D278" t="str">
            <v>Congregación religiosos terciarios capuchinos nuestra señora de los dolores</v>
          </cell>
          <cell r="E278" t="str">
            <v>860005068-3</v>
          </cell>
          <cell r="F278" t="str">
            <v>Fabricio Dos Santos Silva</v>
          </cell>
          <cell r="G278" t="str">
            <v>Club Amigó San Francisco</v>
          </cell>
          <cell r="H278" t="str">
            <v>Carrera 14 N. 3-17</v>
          </cell>
          <cell r="I278" t="str">
            <v>Tunja</v>
          </cell>
          <cell r="J278" t="str">
            <v>Tunja 2</v>
          </cell>
          <cell r="K278">
            <v>7409697</v>
          </cell>
          <cell r="L278">
            <v>3212670147</v>
          </cell>
          <cell r="M278" t="str">
            <v>direccion@cejaboyaca.org - sigea@cejaboyaca.org - coord.clubamigo@cejaboyaca.org</v>
          </cell>
          <cell r="N278" t="str">
            <v>SRPA</v>
          </cell>
          <cell r="O278" t="str">
            <v>Libertad vigilada – asistida</v>
          </cell>
          <cell r="P278"/>
          <cell r="Q278" t="str">
            <v>SRPA</v>
          </cell>
          <cell r="R278"/>
          <cell r="S278" t="str">
            <v>1500-209-2024</v>
          </cell>
          <cell r="T278">
            <v>60</v>
          </cell>
          <cell r="U278">
            <v>45378</v>
          </cell>
          <cell r="V278">
            <v>45383</v>
          </cell>
          <cell r="W278">
            <v>45626</v>
          </cell>
          <cell r="X278"/>
          <cell r="Y278" t="str">
            <v>Rusby Eunice Tovar Ayala</v>
          </cell>
          <cell r="Z278" t="str">
            <v>Coordinador centro zonal</v>
          </cell>
        </row>
        <row r="279">
          <cell r="B279" t="str">
            <v>15-43-278</v>
          </cell>
          <cell r="C279" t="str">
            <v>Boyacá</v>
          </cell>
          <cell r="D279" t="str">
            <v>Congregación religiosos terciarios capuchinos nuestra señora de los dolores</v>
          </cell>
          <cell r="E279" t="str">
            <v>860005068-3</v>
          </cell>
          <cell r="F279" t="str">
            <v>Fabricio Dos Santos Silva</v>
          </cell>
          <cell r="G279" t="str">
            <v>Club Amigó San Francisco</v>
          </cell>
          <cell r="H279" t="str">
            <v>Carrera 14 N. 3-17</v>
          </cell>
          <cell r="I279" t="str">
            <v>Tunja</v>
          </cell>
          <cell r="J279" t="str">
            <v>Tunja 2</v>
          </cell>
          <cell r="K279">
            <v>7409697</v>
          </cell>
          <cell r="L279">
            <v>3212670147</v>
          </cell>
          <cell r="M279" t="str">
            <v>direccion@cejaboyaca.org - sigea@cejaboyaca.org - coord.clubamigo@cejaboyaca.org</v>
          </cell>
          <cell r="N279" t="str">
            <v>SRPA</v>
          </cell>
          <cell r="O279" t="str">
            <v>Internación en medio semicerrado</v>
          </cell>
          <cell r="P279"/>
          <cell r="Q279" t="str">
            <v>SRPA</v>
          </cell>
          <cell r="R279"/>
          <cell r="S279" t="str">
            <v>1500-209-2024</v>
          </cell>
          <cell r="T279">
            <v>20</v>
          </cell>
          <cell r="U279">
            <v>45378</v>
          </cell>
          <cell r="V279">
            <v>45383</v>
          </cell>
          <cell r="W279">
            <v>45626</v>
          </cell>
          <cell r="X279"/>
          <cell r="Y279" t="str">
            <v>Rusby Eunice Tovar Ayala</v>
          </cell>
          <cell r="Z279" t="str">
            <v>Coordinador centro zonal</v>
          </cell>
        </row>
        <row r="280">
          <cell r="B280" t="str">
            <v>15-43-279</v>
          </cell>
          <cell r="C280" t="str">
            <v>Boyacá</v>
          </cell>
          <cell r="D280" t="str">
            <v>Congregación religiosos terciarios capuchinos nuestra señora de los dolores</v>
          </cell>
          <cell r="E280" t="str">
            <v>860005068-3</v>
          </cell>
          <cell r="F280" t="str">
            <v>Fabricio Dos Santos Silva</v>
          </cell>
          <cell r="G280" t="str">
            <v>Club Amigó San Francisco</v>
          </cell>
          <cell r="H280" t="str">
            <v>Carrera 14 N. 3-17</v>
          </cell>
          <cell r="I280" t="str">
            <v>Tunja</v>
          </cell>
          <cell r="J280" t="str">
            <v>Tunja 2</v>
          </cell>
          <cell r="K280">
            <v>7409697</v>
          </cell>
          <cell r="L280">
            <v>3212670147</v>
          </cell>
          <cell r="M280" t="str">
            <v>direccion@cejaboyaca.org - sigea@cejaboyaca.org - coord.clubamigo@cejaboyaca.org</v>
          </cell>
          <cell r="N280" t="str">
            <v>SRPA</v>
          </cell>
          <cell r="O280" t="str">
            <v>Prestación de servicios a la comunidad</v>
          </cell>
          <cell r="P280"/>
          <cell r="Q280" t="str">
            <v>SRPA</v>
          </cell>
          <cell r="R280"/>
          <cell r="S280" t="str">
            <v>1500-209-2024</v>
          </cell>
          <cell r="T280">
            <v>10</v>
          </cell>
          <cell r="U280">
            <v>45378</v>
          </cell>
          <cell r="V280">
            <v>45383</v>
          </cell>
          <cell r="W280">
            <v>45626</v>
          </cell>
          <cell r="X280"/>
          <cell r="Y280" t="str">
            <v>Rusby Eunice Tovar Ayala</v>
          </cell>
          <cell r="Z280" t="str">
            <v>Coordinador centro zonal</v>
          </cell>
        </row>
        <row r="281">
          <cell r="B281" t="str">
            <v>15-43-280</v>
          </cell>
          <cell r="C281" t="str">
            <v>Boyacá</v>
          </cell>
          <cell r="D281" t="str">
            <v>Congregación religiosos terciarios capuchinos nuestra señora de los dolores</v>
          </cell>
          <cell r="E281" t="str">
            <v>860005068-3</v>
          </cell>
          <cell r="F281" t="str">
            <v>Fabricio Dos Santos Silva</v>
          </cell>
          <cell r="G281" t="str">
            <v>Internado Fray Luis Amigó</v>
          </cell>
          <cell r="H281" t="str">
            <v>Calle 18 N. 1-98</v>
          </cell>
          <cell r="I281" t="str">
            <v>Duitama</v>
          </cell>
          <cell r="J281" t="str">
            <v>Duitama</v>
          </cell>
          <cell r="K281">
            <v>7409697</v>
          </cell>
          <cell r="L281">
            <v>3163094660</v>
          </cell>
          <cell r="M281" t="str">
            <v>direccion@cejaboyaca.org - sigea@cejaboyaca.org - coord.internado@cejaboyaca.org</v>
          </cell>
          <cell r="N281" t="str">
            <v>SRPA</v>
          </cell>
          <cell r="O281" t="str">
            <v>Internado RAJ</v>
          </cell>
          <cell r="P281"/>
          <cell r="Q281" t="str">
            <v>RAJ</v>
          </cell>
          <cell r="R281"/>
          <cell r="S281" t="str">
            <v>1500-214-2024</v>
          </cell>
          <cell r="T281">
            <v>70</v>
          </cell>
          <cell r="U281">
            <v>45378</v>
          </cell>
          <cell r="V281">
            <v>45383</v>
          </cell>
          <cell r="W281">
            <v>45626</v>
          </cell>
          <cell r="X281">
            <v>1384166560</v>
          </cell>
          <cell r="Y281" t="str">
            <v>Fredy Alexander Lizarazo</v>
          </cell>
          <cell r="Z281" t="str">
            <v>Coordinador centro zonal</v>
          </cell>
        </row>
        <row r="282">
          <cell r="B282" t="str">
            <v>15-43-281</v>
          </cell>
          <cell r="C282" t="str">
            <v>Boyacá</v>
          </cell>
          <cell r="D282" t="str">
            <v>Congregación religiosos terciarios capuchinos nuestra señora de los dolores</v>
          </cell>
          <cell r="E282" t="str">
            <v>860005068-3</v>
          </cell>
          <cell r="F282" t="str">
            <v>Fabricio Dos Santos Silva</v>
          </cell>
          <cell r="G282"/>
          <cell r="H282" t="str">
            <v>Carrera 9 N. 14b-61</v>
          </cell>
          <cell r="I282" t="str">
            <v>Tunja</v>
          </cell>
          <cell r="J282" t="str">
            <v>Tunja 2</v>
          </cell>
          <cell r="K282">
            <v>7409697</v>
          </cell>
          <cell r="L282">
            <v>3212670147</v>
          </cell>
          <cell r="M282" t="str">
            <v>direccion@cejaboyaca.org - sigea@cejaboyaca.org</v>
          </cell>
          <cell r="N282" t="str">
            <v>SRPA</v>
          </cell>
          <cell r="O282" t="str">
            <v>Centro transitorio</v>
          </cell>
          <cell r="P282"/>
          <cell r="Q282" t="str">
            <v>SRPA</v>
          </cell>
          <cell r="R282"/>
          <cell r="S282" t="str">
            <v>1500-215-2024</v>
          </cell>
          <cell r="T282">
            <v>4</v>
          </cell>
          <cell r="U282">
            <v>45378</v>
          </cell>
          <cell r="V282">
            <v>45383</v>
          </cell>
          <cell r="W282">
            <v>45626</v>
          </cell>
          <cell r="X282">
            <v>90926784</v>
          </cell>
          <cell r="Y282" t="str">
            <v>Rusby Eunice Tovar Ayala</v>
          </cell>
          <cell r="Z282" t="str">
            <v>Coordinador centro zonal</v>
          </cell>
        </row>
        <row r="283">
          <cell r="B283" t="str">
            <v>17-158-282</v>
          </cell>
          <cell r="C283" t="str">
            <v>Caldas</v>
          </cell>
          <cell r="D283" t="str">
            <v>Fundación niños del sol</v>
          </cell>
          <cell r="E283" t="str">
            <v>860033863-1</v>
          </cell>
          <cell r="F283" t="str">
            <v>Sandra Patricia Gallego Ayala</v>
          </cell>
          <cell r="G283" t="str">
            <v>Intermax (internado Masculino)</v>
          </cell>
          <cell r="H283" t="str">
            <v>Carrera 8 No. 6-02 Barrio La Magdalena</v>
          </cell>
          <cell r="I283" t="str">
            <v>La Dorada</v>
          </cell>
          <cell r="J283" t="str">
            <v>Oriente</v>
          </cell>
          <cell r="K283" t="str">
            <v>8573013 - 8391183</v>
          </cell>
          <cell r="L283"/>
          <cell r="M283" t="str">
            <v>fundacion.ninos.del.sol@hotmail.com</v>
          </cell>
          <cell r="N283" t="str">
            <v>SRD</v>
          </cell>
          <cell r="O283" t="str">
            <v>Internado</v>
          </cell>
          <cell r="P283"/>
          <cell r="Q283" t="str">
            <v>Con PARD</v>
          </cell>
          <cell r="R283"/>
          <cell r="S283" t="str">
            <v>1700-175-2024</v>
          </cell>
          <cell r="T283">
            <v>29</v>
          </cell>
          <cell r="U283">
            <v>45383</v>
          </cell>
          <cell r="V283">
            <v>45383</v>
          </cell>
          <cell r="W283">
            <v>45626</v>
          </cell>
          <cell r="X283">
            <v>1293613000</v>
          </cell>
          <cell r="Y283" t="str">
            <v>Paula Andrea Chica Garzon</v>
          </cell>
          <cell r="Z283" t="str">
            <v>Profesional grupo asistencia técnica</v>
          </cell>
        </row>
        <row r="284">
          <cell r="B284" t="str">
            <v>17-158-283</v>
          </cell>
          <cell r="C284" t="str">
            <v>Caldas</v>
          </cell>
          <cell r="D284" t="str">
            <v>Fundación niños del sol</v>
          </cell>
          <cell r="E284" t="str">
            <v>860033863-1</v>
          </cell>
          <cell r="F284" t="str">
            <v>Sandra Patricia Gallego Ayala</v>
          </cell>
          <cell r="G284" t="str">
            <v>Estrellitas De Amor (internado Femenino)</v>
          </cell>
          <cell r="H284" t="str">
            <v>Carrera 5 No. 4-40 Barrio Los Alpes</v>
          </cell>
          <cell r="I284" t="str">
            <v>La Dorada</v>
          </cell>
          <cell r="J284" t="str">
            <v>Oriente</v>
          </cell>
          <cell r="K284" t="str">
            <v>8573013 - 8391183</v>
          </cell>
          <cell r="L284"/>
          <cell r="M284" t="str">
            <v>fundacion.ninos.del.sol@hotmail.com</v>
          </cell>
          <cell r="N284" t="str">
            <v>SRD</v>
          </cell>
          <cell r="O284" t="str">
            <v>Internado</v>
          </cell>
          <cell r="P284"/>
          <cell r="Q284" t="str">
            <v>Con PARD</v>
          </cell>
          <cell r="R284"/>
          <cell r="S284" t="str">
            <v>1700-175-2024</v>
          </cell>
          <cell r="T284">
            <v>46</v>
          </cell>
          <cell r="U284">
            <v>45383</v>
          </cell>
          <cell r="V284">
            <v>45383</v>
          </cell>
          <cell r="W284">
            <v>45626</v>
          </cell>
          <cell r="X284"/>
          <cell r="Y284" t="str">
            <v>Paula Andrea Chica Garzon</v>
          </cell>
          <cell r="Z284" t="str">
            <v>Profesional grupo asistencia técnica</v>
          </cell>
        </row>
        <row r="285">
          <cell r="B285" t="str">
            <v>17-31-284</v>
          </cell>
          <cell r="C285" t="str">
            <v>Caldas</v>
          </cell>
          <cell r="D285" t="str">
            <v>Centro de desarrollo comunitario Versalles</v>
          </cell>
          <cell r="E285" t="str">
            <v>800180234-1</v>
          </cell>
          <cell r="F285" t="str">
            <v>Luis Eduardo Arango Alvarez</v>
          </cell>
          <cell r="G285"/>
          <cell r="H285" t="str">
            <v>Carrera 19 No. 4-15 Barrio Jardin</v>
          </cell>
          <cell r="I285" t="str">
            <v>Villamaría</v>
          </cell>
          <cell r="J285" t="str">
            <v>Manizales 2</v>
          </cell>
          <cell r="K285"/>
          <cell r="L285">
            <v>3146637897</v>
          </cell>
          <cell r="M285" t="str">
            <v>centroversalles@gmail.com</v>
          </cell>
          <cell r="N285" t="str">
            <v>SRD</v>
          </cell>
          <cell r="O285" t="str">
            <v>Intervención de apoyo psicosocial</v>
          </cell>
          <cell r="P285"/>
          <cell r="Q285" t="str">
            <v>Con PARD</v>
          </cell>
          <cell r="R285"/>
          <cell r="S285" t="str">
            <v>1700-176-2024</v>
          </cell>
          <cell r="T285">
            <v>65</v>
          </cell>
          <cell r="U285">
            <v>45383</v>
          </cell>
          <cell r="V285">
            <v>45383</v>
          </cell>
          <cell r="W285">
            <v>45626</v>
          </cell>
          <cell r="X285">
            <v>1235452920</v>
          </cell>
          <cell r="Y285" t="str">
            <v>Luz Adriana Guerrero Guevera</v>
          </cell>
          <cell r="Z285" t="str">
            <v>Profesional grupo asistencia técnica</v>
          </cell>
        </row>
        <row r="286">
          <cell r="B286" t="str">
            <v>17-31-285</v>
          </cell>
          <cell r="C286" t="str">
            <v>Caldas</v>
          </cell>
          <cell r="D286" t="str">
            <v>Centro de desarrollo comunitario Versalles</v>
          </cell>
          <cell r="E286" t="str">
            <v>800180234-1</v>
          </cell>
          <cell r="F286" t="str">
            <v>Luis Eduardo Arango Alvarez</v>
          </cell>
          <cell r="G286"/>
          <cell r="H286" t="str">
            <v>Calle 12 No. 9-08</v>
          </cell>
          <cell r="I286" t="str">
            <v>Neira</v>
          </cell>
          <cell r="J286" t="str">
            <v>Manizales 2</v>
          </cell>
          <cell r="K286"/>
          <cell r="L286">
            <v>3143235208</v>
          </cell>
          <cell r="M286" t="str">
            <v>centroversalles@gmail.com</v>
          </cell>
          <cell r="N286" t="str">
            <v>SRD</v>
          </cell>
          <cell r="O286" t="str">
            <v>Intervención de apoyo psicosocial</v>
          </cell>
          <cell r="P286"/>
          <cell r="Q286" t="str">
            <v>Con PARD</v>
          </cell>
          <cell r="R286"/>
          <cell r="S286" t="str">
            <v>1700-176-2024</v>
          </cell>
          <cell r="T286">
            <v>55</v>
          </cell>
          <cell r="U286">
            <v>45383</v>
          </cell>
          <cell r="V286">
            <v>45383</v>
          </cell>
          <cell r="W286">
            <v>45626</v>
          </cell>
          <cell r="X286"/>
          <cell r="Y286" t="str">
            <v>Luz Adriana Guerrero Guevera</v>
          </cell>
          <cell r="Z286" t="str">
            <v>Profesional grupo asistencia técnica</v>
          </cell>
        </row>
        <row r="287">
          <cell r="B287" t="str">
            <v>17-31-286</v>
          </cell>
          <cell r="C287" t="str">
            <v>Caldas</v>
          </cell>
          <cell r="D287" t="str">
            <v>Centro de desarrollo comunitario Versalles</v>
          </cell>
          <cell r="E287" t="str">
            <v>800180234-1</v>
          </cell>
          <cell r="F287" t="str">
            <v>Luis Eduardo Arango Alvarez</v>
          </cell>
          <cell r="G287"/>
          <cell r="H287" t="str">
            <v>Calle 7 No. 6-51</v>
          </cell>
          <cell r="I287" t="str">
            <v>Salamina</v>
          </cell>
          <cell r="J287" t="str">
            <v>Norte</v>
          </cell>
          <cell r="K287"/>
          <cell r="L287">
            <v>3123943103</v>
          </cell>
          <cell r="M287" t="str">
            <v>centroversalles@gmail.com</v>
          </cell>
          <cell r="N287" t="str">
            <v>SRD</v>
          </cell>
          <cell r="O287" t="str">
            <v>Intervención de apoyo psicosocial</v>
          </cell>
          <cell r="P287"/>
          <cell r="Q287" t="str">
            <v>Con PARD</v>
          </cell>
          <cell r="R287"/>
          <cell r="S287" t="str">
            <v>1700-176-2024</v>
          </cell>
          <cell r="T287">
            <v>70</v>
          </cell>
          <cell r="U287">
            <v>45383</v>
          </cell>
          <cell r="V287">
            <v>45383</v>
          </cell>
          <cell r="W287">
            <v>45626</v>
          </cell>
          <cell r="X287"/>
          <cell r="Y287" t="str">
            <v>Luz Adriana Guerrero Guevera</v>
          </cell>
          <cell r="Z287" t="str">
            <v>Profesional grupo asistencia técnica</v>
          </cell>
        </row>
        <row r="288">
          <cell r="B288" t="str">
            <v>17-31-287</v>
          </cell>
          <cell r="C288" t="str">
            <v>Caldas</v>
          </cell>
          <cell r="D288" t="str">
            <v>Centro de desarrollo comunitario Versalles</v>
          </cell>
          <cell r="E288" t="str">
            <v>800180234-1</v>
          </cell>
          <cell r="F288" t="str">
            <v>Luis Eduardo Arango Alvarez</v>
          </cell>
          <cell r="G288"/>
          <cell r="H288" t="str">
            <v>Calle 8 No. 4-02</v>
          </cell>
          <cell r="I288" t="str">
            <v>Manzanares</v>
          </cell>
          <cell r="J288" t="str">
            <v>Sur Oriente</v>
          </cell>
          <cell r="K288"/>
          <cell r="L288">
            <v>3146637188</v>
          </cell>
          <cell r="M288" t="str">
            <v>centroversalles@gmail.com</v>
          </cell>
          <cell r="N288" t="str">
            <v>SRD</v>
          </cell>
          <cell r="O288" t="str">
            <v>Intervención de apoyo psicosocial</v>
          </cell>
          <cell r="P288"/>
          <cell r="Q288" t="str">
            <v>Con PARD</v>
          </cell>
          <cell r="R288"/>
          <cell r="S288" t="str">
            <v>1700-176-2024</v>
          </cell>
          <cell r="T288">
            <v>40</v>
          </cell>
          <cell r="U288">
            <v>45383</v>
          </cell>
          <cell r="V288">
            <v>45383</v>
          </cell>
          <cell r="W288">
            <v>45626</v>
          </cell>
          <cell r="X288"/>
          <cell r="Y288" t="str">
            <v>Luz Adriana Guerrero Guevera</v>
          </cell>
          <cell r="Z288" t="str">
            <v>Profesional grupo asistencia técnica</v>
          </cell>
        </row>
        <row r="289">
          <cell r="B289" t="str">
            <v>17-31-288</v>
          </cell>
          <cell r="C289" t="str">
            <v>Caldas</v>
          </cell>
          <cell r="D289" t="str">
            <v>Centro de desarrollo comunitario Versalles</v>
          </cell>
          <cell r="E289" t="str">
            <v>800180234-1</v>
          </cell>
          <cell r="F289" t="str">
            <v>Luis Eduardo Arango Alvarez</v>
          </cell>
          <cell r="G289" t="str">
            <v>Villa Nueva</v>
          </cell>
          <cell r="H289" t="str">
            <v>Carrera 28a 38-26 Barrio Uribe-Sector Villanueva</v>
          </cell>
          <cell r="I289" t="str">
            <v>Manizales</v>
          </cell>
          <cell r="J289" t="str">
            <v>Manizales 2</v>
          </cell>
          <cell r="K289"/>
          <cell r="L289">
            <v>3145239616</v>
          </cell>
          <cell r="M289" t="str">
            <v>centroversalles@gmail.com</v>
          </cell>
          <cell r="N289" t="str">
            <v>SRD</v>
          </cell>
          <cell r="O289" t="str">
            <v>Intervención de apoyo psicosocial</v>
          </cell>
          <cell r="P289"/>
          <cell r="Q289" t="str">
            <v>Con PARD</v>
          </cell>
          <cell r="R289"/>
          <cell r="S289" t="str">
            <v>1700-176-2024</v>
          </cell>
          <cell r="T289">
            <v>65</v>
          </cell>
          <cell r="U289">
            <v>45383</v>
          </cell>
          <cell r="V289">
            <v>45383</v>
          </cell>
          <cell r="W289">
            <v>45626</v>
          </cell>
          <cell r="X289"/>
          <cell r="Y289" t="str">
            <v>Luz Adriana Guerrero Guevera</v>
          </cell>
          <cell r="Z289" t="str">
            <v>Profesional grupo asistencia técnica</v>
          </cell>
        </row>
        <row r="290">
          <cell r="B290" t="str">
            <v>17-158-289</v>
          </cell>
          <cell r="C290" t="str">
            <v>Caldas</v>
          </cell>
          <cell r="D290" t="str">
            <v>Fundación niños del sol</v>
          </cell>
          <cell r="E290" t="str">
            <v>860033863-1</v>
          </cell>
          <cell r="F290" t="str">
            <v>Sandra Patricia Gallego Ayala</v>
          </cell>
          <cell r="G290" t="str">
            <v>Angeles De Esperanza</v>
          </cell>
          <cell r="H290" t="str">
            <v>Calle 7 No. 7-23 Barrio La Magdalena</v>
          </cell>
          <cell r="I290" t="str">
            <v>La Dorada</v>
          </cell>
          <cell r="J290" t="str">
            <v>Oriente</v>
          </cell>
          <cell r="K290">
            <v>8578067</v>
          </cell>
          <cell r="L290"/>
          <cell r="M290" t="str">
            <v>fundacion.ninos.del.sol@hotmail.com</v>
          </cell>
          <cell r="N290" t="str">
            <v>SRD</v>
          </cell>
          <cell r="O290" t="str">
            <v>Externado</v>
          </cell>
          <cell r="P290" t="str">
            <v>Media jornada</v>
          </cell>
          <cell r="Q290" t="str">
            <v>Con PARD</v>
          </cell>
          <cell r="R290"/>
          <cell r="S290" t="str">
            <v>1700-178-2024</v>
          </cell>
          <cell r="T290">
            <v>55</v>
          </cell>
          <cell r="U290">
            <v>45383</v>
          </cell>
          <cell r="V290">
            <v>45383</v>
          </cell>
          <cell r="W290">
            <v>45626</v>
          </cell>
          <cell r="X290">
            <v>367797760</v>
          </cell>
          <cell r="Y290" t="str">
            <v>Yudy Paola Ospina Jaramillo</v>
          </cell>
          <cell r="Z290" t="str">
            <v>Profesional centro zonal</v>
          </cell>
        </row>
        <row r="291">
          <cell r="B291" t="str">
            <v>17-158-290</v>
          </cell>
          <cell r="C291" t="str">
            <v>Caldas</v>
          </cell>
          <cell r="D291" t="str">
            <v>Fundación niños del sol</v>
          </cell>
          <cell r="E291" t="str">
            <v>860033863-1</v>
          </cell>
          <cell r="F291" t="str">
            <v>Sandra Patricia Gallego Ayala</v>
          </cell>
          <cell r="G291"/>
          <cell r="H291" t="str">
            <v>Calle 10b No. 7-41 Barrio La Soledad</v>
          </cell>
          <cell r="I291" t="str">
            <v>La Dorada</v>
          </cell>
          <cell r="J291" t="str">
            <v>Oriente</v>
          </cell>
          <cell r="K291">
            <v>8391400</v>
          </cell>
          <cell r="L291"/>
          <cell r="M291" t="str">
            <v>fundacion.ninos.del.sol@hotmail.com</v>
          </cell>
          <cell r="N291" t="str">
            <v>SRD</v>
          </cell>
          <cell r="O291" t="str">
            <v>Casa hogar</v>
          </cell>
          <cell r="P291"/>
          <cell r="Q291" t="str">
            <v>Con PARD</v>
          </cell>
          <cell r="R291"/>
          <cell r="S291" t="str">
            <v>1700-179-2024</v>
          </cell>
          <cell r="T291">
            <v>12</v>
          </cell>
          <cell r="U291">
            <v>45383</v>
          </cell>
          <cell r="V291">
            <v>45383</v>
          </cell>
          <cell r="W291">
            <v>45626</v>
          </cell>
          <cell r="X291">
            <v>207463776</v>
          </cell>
          <cell r="Y291" t="str">
            <v>Sandra Milena Sanchez Quintero</v>
          </cell>
          <cell r="Z291" t="str">
            <v>Profesional grupo asistencia técnica</v>
          </cell>
        </row>
        <row r="292">
          <cell r="B292" t="str">
            <v>17-58-291</v>
          </cell>
          <cell r="C292" t="str">
            <v>Caldas</v>
          </cell>
          <cell r="D292" t="str">
            <v>Corporación instituto integral de programas educativos y extensión comunitaria - IIPEE</v>
          </cell>
          <cell r="E292" t="str">
            <v>800072901-1</v>
          </cell>
          <cell r="F292" t="str">
            <v>Angela Maria Molina Restrepo</v>
          </cell>
          <cell r="G292" t="str">
            <v>Cervantes</v>
          </cell>
          <cell r="H292" t="str">
            <v>Carrera 25a No. 37a-28 P2-Carrera 25a No. 37a-34 P1 Cervantes</v>
          </cell>
          <cell r="I292" t="str">
            <v>Manizales</v>
          </cell>
          <cell r="J292" t="str">
            <v>Manizales 2</v>
          </cell>
          <cell r="K292">
            <v>8862515</v>
          </cell>
          <cell r="L292">
            <v>3005224235</v>
          </cell>
          <cell r="M292" t="str">
            <v>iipee.1@yahoo.com</v>
          </cell>
          <cell r="N292" t="str">
            <v>SRD</v>
          </cell>
          <cell r="O292" t="str">
            <v>Intervención de apoyo psicosocial</v>
          </cell>
          <cell r="P292"/>
          <cell r="Q292" t="str">
            <v>Con PARD</v>
          </cell>
          <cell r="R292"/>
          <cell r="S292" t="str">
            <v>1700-180-2024</v>
          </cell>
          <cell r="T292">
            <v>120</v>
          </cell>
          <cell r="U292">
            <v>45383</v>
          </cell>
          <cell r="V292">
            <v>45383</v>
          </cell>
          <cell r="W292">
            <v>45626</v>
          </cell>
          <cell r="X292">
            <v>502557120</v>
          </cell>
          <cell r="Y292" t="str">
            <v>Luisa Fernanda Alzate</v>
          </cell>
          <cell r="Z292" t="str">
            <v>Profesional centro zonal</v>
          </cell>
        </row>
        <row r="293">
          <cell r="B293" t="str">
            <v>17-19-292</v>
          </cell>
          <cell r="C293" t="str">
            <v>Caldas</v>
          </cell>
          <cell r="D293" t="str">
            <v>Asociación mundos hermanos ONG</v>
          </cell>
          <cell r="E293" t="str">
            <v>800251628-3</v>
          </cell>
          <cell r="F293" t="str">
            <v>Diana Patricia González Cardona</v>
          </cell>
          <cell r="G293" t="str">
            <v>Guayabal</v>
          </cell>
          <cell r="H293" t="str">
            <v>Finca Mundos Hermanos-Vereda Guayabal</v>
          </cell>
          <cell r="I293" t="str">
            <v>Chinchiná</v>
          </cell>
          <cell r="J293" t="str">
            <v>Del Café</v>
          </cell>
          <cell r="K293"/>
          <cell r="L293" t="str">
            <v>3103823939-3103823871</v>
          </cell>
          <cell r="M293" t="str">
            <v>contacto@mundoshermanos.org
direccion@mundoshermanos.org</v>
          </cell>
          <cell r="N293" t="str">
            <v>SRD</v>
          </cell>
          <cell r="O293" t="str">
            <v>Internado</v>
          </cell>
          <cell r="P293"/>
          <cell r="Q293" t="str">
            <v>Con PARD</v>
          </cell>
          <cell r="R293"/>
          <cell r="S293" t="str">
            <v>1700-181-2024</v>
          </cell>
          <cell r="T293">
            <v>100</v>
          </cell>
          <cell r="U293">
            <v>45383</v>
          </cell>
          <cell r="V293">
            <v>45383</v>
          </cell>
          <cell r="W293">
            <v>45626</v>
          </cell>
          <cell r="X293">
            <v>1723484000</v>
          </cell>
          <cell r="Y293" t="str">
            <v>Sorani Rocio Quintero Jaramillo</v>
          </cell>
          <cell r="Z293" t="str">
            <v>Profesional grupo asistencia técnica</v>
          </cell>
        </row>
        <row r="294">
          <cell r="B294" t="str">
            <v>17-19-293</v>
          </cell>
          <cell r="C294" t="str">
            <v>Caldas</v>
          </cell>
          <cell r="D294" t="str">
            <v>Asociación mundos hermanos ONG</v>
          </cell>
          <cell r="E294" t="str">
            <v>800251628-3</v>
          </cell>
          <cell r="F294" t="str">
            <v>Diana Patricia González Cardona</v>
          </cell>
          <cell r="G294" t="str">
            <v>Zona Centro</v>
          </cell>
          <cell r="H294" t="str">
            <v>Calle 31 No. 22-37</v>
          </cell>
          <cell r="I294" t="str">
            <v>Manizales</v>
          </cell>
          <cell r="J294" t="str">
            <v>Manizales 2</v>
          </cell>
          <cell r="K294">
            <v>8802450</v>
          </cell>
          <cell r="L294">
            <v>3103824008</v>
          </cell>
          <cell r="M294" t="str">
            <v>contacto@mundoshermanos.org</v>
          </cell>
          <cell r="N294" t="str">
            <v>SRD</v>
          </cell>
          <cell r="O294" t="str">
            <v>Hogar sustituto tutor entidad</v>
          </cell>
          <cell r="P294"/>
          <cell r="Q294" t="str">
            <v>Desvinculados</v>
          </cell>
          <cell r="R294"/>
          <cell r="S294" t="str">
            <v>1700-182-2024</v>
          </cell>
          <cell r="T294">
            <v>30</v>
          </cell>
          <cell r="U294">
            <v>45383</v>
          </cell>
          <cell r="V294">
            <v>45383</v>
          </cell>
          <cell r="W294">
            <v>45626</v>
          </cell>
          <cell r="X294">
            <v>670912605</v>
          </cell>
          <cell r="Y294" t="str">
            <v>Luisa Fernanda Alzate</v>
          </cell>
          <cell r="Z294" t="str">
            <v>Profesional centro zonal</v>
          </cell>
        </row>
        <row r="295">
          <cell r="B295" t="str">
            <v>17-38-294</v>
          </cell>
          <cell r="C295" t="str">
            <v>Caldas</v>
          </cell>
          <cell r="D295" t="str">
            <v>Comunidad terapéutica semillas de amor</v>
          </cell>
          <cell r="E295" t="str">
            <v>900354788-9</v>
          </cell>
          <cell r="F295" t="str">
            <v>Luz Stella Montoya Martinez</v>
          </cell>
          <cell r="G295" t="str">
            <v>Finca San Luis - Sede Masculina</v>
          </cell>
          <cell r="H295" t="str">
            <v>Vereda La Trinidad-Finca San Luis</v>
          </cell>
          <cell r="I295" t="str">
            <v>Manizales</v>
          </cell>
          <cell r="J295" t="str">
            <v>Manizales 2</v>
          </cell>
          <cell r="K295">
            <v>8850168</v>
          </cell>
          <cell r="L295">
            <v>3166913269</v>
          </cell>
          <cell r="M295" t="str">
            <v>luzstellam79@hotmail.com</v>
          </cell>
          <cell r="N295" t="str">
            <v>SRD</v>
          </cell>
          <cell r="O295" t="str">
            <v>Internado</v>
          </cell>
          <cell r="P295"/>
          <cell r="Q295" t="str">
            <v>Con PARD</v>
          </cell>
          <cell r="R295"/>
          <cell r="S295" t="str">
            <v>1700-183-2024</v>
          </cell>
          <cell r="T295">
            <v>90</v>
          </cell>
          <cell r="U295">
            <v>45383</v>
          </cell>
          <cell r="V295">
            <v>45383</v>
          </cell>
          <cell r="W295">
            <v>45626</v>
          </cell>
          <cell r="X295">
            <v>2563226000</v>
          </cell>
          <cell r="Y295" t="str">
            <v>Andrea Gutierrez Salazar</v>
          </cell>
          <cell r="Z295" t="str">
            <v>Profesional grupo asistencia técnica</v>
          </cell>
        </row>
        <row r="296">
          <cell r="B296" t="str">
            <v>17-38-295</v>
          </cell>
          <cell r="C296" t="str">
            <v>Caldas</v>
          </cell>
          <cell r="D296" t="str">
            <v>Comunidad terapéutica semillas de amor</v>
          </cell>
          <cell r="E296" t="str">
            <v>900354788-9</v>
          </cell>
          <cell r="F296" t="str">
            <v>Luz Stella Montoya Martinez</v>
          </cell>
          <cell r="G296" t="str">
            <v>Finca La Marcela - La Linda</v>
          </cell>
          <cell r="H296" t="str">
            <v>Finca La Marcela Vereda La Linda Sector Corea</v>
          </cell>
          <cell r="I296" t="str">
            <v>Manizales</v>
          </cell>
          <cell r="J296" t="str">
            <v>Manizales 2</v>
          </cell>
          <cell r="K296">
            <v>8850168</v>
          </cell>
          <cell r="L296">
            <v>3166913269</v>
          </cell>
          <cell r="M296" t="str">
            <v>luzstellam79@hotmail.com</v>
          </cell>
          <cell r="N296" t="str">
            <v>SRD</v>
          </cell>
          <cell r="O296" t="str">
            <v>Internado</v>
          </cell>
          <cell r="P296"/>
          <cell r="Q296" t="str">
            <v>Con PARD</v>
          </cell>
          <cell r="R296"/>
          <cell r="S296" t="str">
            <v>1700-183-2024</v>
          </cell>
          <cell r="T296">
            <v>60</v>
          </cell>
          <cell r="U296">
            <v>45383</v>
          </cell>
          <cell r="V296">
            <v>45383</v>
          </cell>
          <cell r="W296">
            <v>45626</v>
          </cell>
          <cell r="X296"/>
          <cell r="Y296" t="str">
            <v>Andrea Gutierrez Salazar</v>
          </cell>
          <cell r="Z296" t="str">
            <v>Profesional grupo asistencia técnica</v>
          </cell>
        </row>
        <row r="297">
          <cell r="B297" t="str">
            <v>17-87-296</v>
          </cell>
          <cell r="C297" t="str">
            <v>Caldas</v>
          </cell>
          <cell r="D297" t="str">
            <v>Fundación centro de investigación Mnematica</v>
          </cell>
          <cell r="E297" t="str">
            <v>900032350-5</v>
          </cell>
          <cell r="F297" t="str">
            <v>Adriana Franco Valencia</v>
          </cell>
          <cell r="G297"/>
          <cell r="H297" t="str">
            <v>Vereda El Rosario-Finca El Colibrì</v>
          </cell>
          <cell r="I297" t="str">
            <v>Manizales</v>
          </cell>
          <cell r="J297" t="str">
            <v>Manizales 2</v>
          </cell>
          <cell r="K297">
            <v>8703002</v>
          </cell>
          <cell r="L297">
            <v>3146192260</v>
          </cell>
          <cell r="M297" t="str">
            <v>mnematicadireccion@hotmail.com</v>
          </cell>
          <cell r="N297" t="str">
            <v>SRD</v>
          </cell>
          <cell r="O297" t="str">
            <v>Internado</v>
          </cell>
          <cell r="P297"/>
          <cell r="Q297" t="str">
            <v>Con PARD</v>
          </cell>
          <cell r="R297"/>
          <cell r="S297" t="str">
            <v>1700-184-2024</v>
          </cell>
          <cell r="T297">
            <v>90</v>
          </cell>
          <cell r="U297">
            <v>45383</v>
          </cell>
          <cell r="V297">
            <v>45383</v>
          </cell>
          <cell r="W297">
            <v>45626</v>
          </cell>
          <cell r="X297">
            <v>791464990</v>
          </cell>
          <cell r="Y297" t="str">
            <v>Carmen Consuelo Delgado Motato</v>
          </cell>
          <cell r="Z297" t="str">
            <v>Profesional grupo asistencia técnica</v>
          </cell>
        </row>
        <row r="298">
          <cell r="B298" t="str">
            <v>17-225-297</v>
          </cell>
          <cell r="C298" t="str">
            <v>Caldas</v>
          </cell>
          <cell r="D298" t="str">
            <v>Hogar la providencia</v>
          </cell>
          <cell r="E298" t="str">
            <v>890802483-5</v>
          </cell>
          <cell r="F298" t="str">
            <v>Sor Rosa Maria Jojoa Santacruz</v>
          </cell>
          <cell r="G298"/>
          <cell r="H298" t="str">
            <v>Calle 7 No. 7-50</v>
          </cell>
          <cell r="I298" t="str">
            <v>Neira</v>
          </cell>
          <cell r="J298" t="str">
            <v>Manizales 2</v>
          </cell>
          <cell r="K298">
            <v>8681087</v>
          </cell>
          <cell r="L298"/>
          <cell r="M298" t="str">
            <v>hogarlaprovidencianeiracaldas@gmail.com</v>
          </cell>
          <cell r="N298" t="str">
            <v>SRD</v>
          </cell>
          <cell r="O298" t="str">
            <v>Intervención de apoyo psicosocial</v>
          </cell>
          <cell r="P298"/>
          <cell r="Q298" t="str">
            <v>Con PARD</v>
          </cell>
          <cell r="R298"/>
          <cell r="S298" t="str">
            <v>1700-185-2024</v>
          </cell>
          <cell r="T298">
            <v>60</v>
          </cell>
          <cell r="U298">
            <v>45383</v>
          </cell>
          <cell r="V298">
            <v>45383</v>
          </cell>
          <cell r="W298">
            <v>45626</v>
          </cell>
          <cell r="X298">
            <v>251278560</v>
          </cell>
          <cell r="Y298" t="str">
            <v>Luisa Fernanda Alzate</v>
          </cell>
          <cell r="Z298" t="str">
            <v>Profesional centro zonal</v>
          </cell>
        </row>
        <row r="299">
          <cell r="B299" t="str">
            <v>17-156-298</v>
          </cell>
          <cell r="C299" t="str">
            <v>Caldas</v>
          </cell>
          <cell r="D299" t="str">
            <v>Fundación niños de los Andes</v>
          </cell>
          <cell r="E299" t="str">
            <v>800036578-2</v>
          </cell>
          <cell r="F299" t="str">
            <v>Alberto Jaramillo Echeverri</v>
          </cell>
          <cell r="G299"/>
          <cell r="H299" t="str">
            <v>Vereda El Arenillo Parque Adolfo Hoyos Ocampo</v>
          </cell>
          <cell r="I299" t="str">
            <v>Manizales</v>
          </cell>
          <cell r="J299" t="str">
            <v>Manizales 2</v>
          </cell>
          <cell r="K299">
            <v>8893460</v>
          </cell>
          <cell r="L299" t="str">
            <v>3158670640 3116179871</v>
          </cell>
          <cell r="M299" t="str">
            <v>directormanizales@ninandes.org
 glorianancy.cardenas@ninandes.org</v>
          </cell>
          <cell r="N299" t="str">
            <v>SRD</v>
          </cell>
          <cell r="O299" t="str">
            <v>Internado</v>
          </cell>
          <cell r="P299"/>
          <cell r="Q299" t="str">
            <v>Con PARD</v>
          </cell>
          <cell r="R299"/>
          <cell r="S299" t="str">
            <v>1700-187-2024</v>
          </cell>
          <cell r="T299">
            <v>140</v>
          </cell>
          <cell r="U299">
            <v>45383</v>
          </cell>
          <cell r="V299">
            <v>45383</v>
          </cell>
          <cell r="W299">
            <v>45626</v>
          </cell>
          <cell r="X299">
            <v>2404877600</v>
          </cell>
          <cell r="Y299" t="str">
            <v>Paula Andrea Chica Garzon</v>
          </cell>
          <cell r="Z299" t="str">
            <v>Profesional grupo asistencia técnica</v>
          </cell>
        </row>
        <row r="300">
          <cell r="B300" t="str">
            <v>17-66-299</v>
          </cell>
          <cell r="C300" t="str">
            <v>Caldas</v>
          </cell>
          <cell r="D300" t="str">
            <v>Corporación portal de luz</v>
          </cell>
          <cell r="E300" t="str">
            <v>900842676-6</v>
          </cell>
          <cell r="F300" t="str">
            <v>Natalia Gonzalez Motatto</v>
          </cell>
          <cell r="G300"/>
          <cell r="H300" t="str">
            <v>Calle 10 No. 4-32 Peatonal</v>
          </cell>
          <cell r="I300" t="str">
            <v>Riosucio</v>
          </cell>
          <cell r="J300" t="str">
            <v>Occidente</v>
          </cell>
          <cell r="K300"/>
          <cell r="L300" t="str">
            <v>314 6663431 
3123030786</v>
          </cell>
          <cell r="M300" t="str">
            <v>nataliagmotatto@gmail.com
portaldeluzcorporación@gmail.com</v>
          </cell>
          <cell r="N300" t="str">
            <v>SRD</v>
          </cell>
          <cell r="O300" t="str">
            <v>Internado</v>
          </cell>
          <cell r="P300"/>
          <cell r="Q300" t="str">
            <v>Con PARD</v>
          </cell>
          <cell r="R300"/>
          <cell r="S300" t="str">
            <v>1700-188-2024</v>
          </cell>
          <cell r="T300">
            <v>48</v>
          </cell>
          <cell r="U300">
            <v>45383</v>
          </cell>
          <cell r="V300">
            <v>45383</v>
          </cell>
          <cell r="W300">
            <v>45626</v>
          </cell>
          <cell r="X300">
            <v>841672320</v>
          </cell>
          <cell r="Y300" t="str">
            <v>Paula Andrea Chica Garzon</v>
          </cell>
          <cell r="Z300" t="str">
            <v>Profesional grupo asistencia técnica</v>
          </cell>
        </row>
        <row r="301">
          <cell r="B301" t="str">
            <v>17-117-300</v>
          </cell>
          <cell r="C301" t="str">
            <v>Caldas</v>
          </cell>
          <cell r="D301" t="str">
            <v>Fundación FESCO</v>
          </cell>
          <cell r="E301" t="str">
            <v>890807284-9</v>
          </cell>
          <cell r="F301" t="str">
            <v>Patricia Escobar Arbelaez</v>
          </cell>
          <cell r="G301" t="str">
            <v>Sede Adminstrativa Y Operativa Manizales</v>
          </cell>
          <cell r="H301" t="str">
            <v>Calle 62 No. 24-76 Barrio La Estrella</v>
          </cell>
          <cell r="I301" t="str">
            <v>Manizales</v>
          </cell>
          <cell r="J301" t="str">
            <v>Manizales 2 (Neira, Villamaria) - Del Café (Chinchiná)</v>
          </cell>
          <cell r="K301">
            <v>8850000</v>
          </cell>
          <cell r="L301" t="str">
            <v>316 693 3745</v>
          </cell>
          <cell r="M301" t="str">
            <v>dianapatricia.morales@fundacionfesco.org.co;patricia.escobar@fundacionfesco.org.co</v>
          </cell>
          <cell r="N301" t="str">
            <v>SRD</v>
          </cell>
          <cell r="O301" t="str">
            <v>Hogar sustituto entidad</v>
          </cell>
          <cell r="P301"/>
          <cell r="Q301" t="str">
            <v>Vulneración</v>
          </cell>
          <cell r="R301"/>
          <cell r="S301" t="str">
            <v>1700-189-2024</v>
          </cell>
          <cell r="T301">
            <v>313</v>
          </cell>
          <cell r="U301">
            <v>45383</v>
          </cell>
          <cell r="V301">
            <v>45383</v>
          </cell>
          <cell r="W301">
            <v>45626</v>
          </cell>
          <cell r="X301">
            <v>9385542384</v>
          </cell>
          <cell r="Y301" t="str">
            <v>Carmen Consuelo Delgado Motato</v>
          </cell>
          <cell r="Z301" t="str">
            <v>Profesional grupo asistencia técnica</v>
          </cell>
        </row>
        <row r="302">
          <cell r="B302" t="str">
            <v>17-117-301</v>
          </cell>
          <cell r="C302" t="str">
            <v>Caldas</v>
          </cell>
          <cell r="D302" t="str">
            <v>Fundación FESCO</v>
          </cell>
          <cell r="E302" t="str">
            <v>890807284-9</v>
          </cell>
          <cell r="F302" t="str">
            <v>Patricia Escobar Arbelaez</v>
          </cell>
          <cell r="G302" t="str">
            <v>Sede Operativa La Dorada</v>
          </cell>
          <cell r="H302" t="str">
            <v>Calle 5 No. 4-10 Barrio Conejo</v>
          </cell>
          <cell r="I302" t="str">
            <v>La Dorada</v>
          </cell>
          <cell r="J302" t="str">
            <v>Oriente</v>
          </cell>
          <cell r="K302">
            <v>8370401</v>
          </cell>
          <cell r="L302">
            <v>315508752</v>
          </cell>
          <cell r="M302" t="str">
            <v>dianapatricia.morales@fundacionfesco.org.co;patricia.escobar@fundacionfesco.org.co</v>
          </cell>
          <cell r="N302" t="str">
            <v>SRD</v>
          </cell>
          <cell r="O302" t="str">
            <v>Hogar sustituto entidad</v>
          </cell>
          <cell r="P302"/>
          <cell r="Q302" t="str">
            <v>Vulneración</v>
          </cell>
          <cell r="R302"/>
          <cell r="S302" t="str">
            <v>1700-189-2024</v>
          </cell>
          <cell r="T302">
            <v>110</v>
          </cell>
          <cell r="U302">
            <v>45383</v>
          </cell>
          <cell r="V302">
            <v>45383</v>
          </cell>
          <cell r="W302">
            <v>45626</v>
          </cell>
          <cell r="X302"/>
          <cell r="Y302" t="str">
            <v>Carmen Consuelo Delgado Motato</v>
          </cell>
          <cell r="Z302" t="str">
            <v>Profesional grupo asistencia técnica</v>
          </cell>
        </row>
        <row r="303">
          <cell r="B303" t="str">
            <v>17-117-302</v>
          </cell>
          <cell r="C303" t="str">
            <v>Caldas</v>
          </cell>
          <cell r="D303" t="str">
            <v>Fundación FESCO</v>
          </cell>
          <cell r="E303" t="str">
            <v>890807284-9</v>
          </cell>
          <cell r="F303" t="str">
            <v>Patricia Escobar Arbelaez</v>
          </cell>
          <cell r="G303" t="str">
            <v>Sede Operativa Manzanares</v>
          </cell>
          <cell r="H303" t="str">
            <v>Carrera 4 No. 4-29 Segundo Piso</v>
          </cell>
          <cell r="I303" t="str">
            <v>Manzanares</v>
          </cell>
          <cell r="J303" t="str">
            <v>Sur Oriente (Manzanares, Marquetalia y pensilvania)</v>
          </cell>
          <cell r="K303"/>
          <cell r="L303">
            <v>3165261723</v>
          </cell>
          <cell r="M303" t="str">
            <v>dianapatricia.morales@fundacionfesco.org.co;patricia.escobar@fundacionfesco.org.co</v>
          </cell>
          <cell r="N303" t="str">
            <v>SRD</v>
          </cell>
          <cell r="O303" t="str">
            <v>Hogar sustituto entidad</v>
          </cell>
          <cell r="P303"/>
          <cell r="Q303" t="str">
            <v>Vulneración</v>
          </cell>
          <cell r="R303"/>
          <cell r="S303" t="str">
            <v>1700-189-2024</v>
          </cell>
          <cell r="T303">
            <v>34</v>
          </cell>
          <cell r="U303">
            <v>45383</v>
          </cell>
          <cell r="V303">
            <v>45383</v>
          </cell>
          <cell r="W303">
            <v>45626</v>
          </cell>
          <cell r="X303"/>
          <cell r="Y303" t="str">
            <v>Carmen Consuelo Delgado Motato</v>
          </cell>
          <cell r="Z303" t="str">
            <v>Profesional grupo asistencia técnica</v>
          </cell>
        </row>
        <row r="304">
          <cell r="B304" t="str">
            <v>17-117-303</v>
          </cell>
          <cell r="C304" t="str">
            <v>Caldas</v>
          </cell>
          <cell r="D304" t="str">
            <v>Fundación FESCO</v>
          </cell>
          <cell r="E304" t="str">
            <v>890807284-9</v>
          </cell>
          <cell r="F304" t="str">
            <v>Patricia Escobar Arbelaez</v>
          </cell>
          <cell r="G304" t="str">
            <v>Sede Operativa Riosucio</v>
          </cell>
          <cell r="H304" t="str">
            <v>Calle 5 No. 4-36</v>
          </cell>
          <cell r="I304" t="str">
            <v>Riosucio</v>
          </cell>
          <cell r="J304" t="str">
            <v>Occidente (Riosucio , Anserma y Supia)</v>
          </cell>
          <cell r="K304">
            <v>8590250</v>
          </cell>
          <cell r="L304">
            <v>3155456519</v>
          </cell>
          <cell r="M304" t="str">
            <v>dianapatricia.morales@fundacionfesco.org.co;patricia.escobar@fundacionfesco.org.co</v>
          </cell>
          <cell r="N304" t="str">
            <v>SRD</v>
          </cell>
          <cell r="O304" t="str">
            <v>Hogar sustituto entidad</v>
          </cell>
          <cell r="P304"/>
          <cell r="Q304" t="str">
            <v>Vulneración</v>
          </cell>
          <cell r="R304"/>
          <cell r="S304" t="str">
            <v>1700-189-2024</v>
          </cell>
          <cell r="T304">
            <v>98</v>
          </cell>
          <cell r="U304">
            <v>45383</v>
          </cell>
          <cell r="V304">
            <v>45383</v>
          </cell>
          <cell r="W304">
            <v>45626</v>
          </cell>
          <cell r="X304"/>
          <cell r="Y304" t="str">
            <v>Carmen Consuelo Delgado Motato</v>
          </cell>
          <cell r="Z304" t="str">
            <v>Profesional grupo asistencia técnica</v>
          </cell>
        </row>
        <row r="305">
          <cell r="B305" t="str">
            <v>17-117-304</v>
          </cell>
          <cell r="C305" t="str">
            <v>Caldas</v>
          </cell>
          <cell r="D305" t="str">
            <v>Fundación FESCO</v>
          </cell>
          <cell r="E305" t="str">
            <v>890807284-9</v>
          </cell>
          <cell r="F305" t="str">
            <v>Patricia Escobar Arbelaez</v>
          </cell>
          <cell r="G305" t="str">
            <v>Sede Operativa Salamina</v>
          </cell>
          <cell r="H305" t="str">
            <v>Calle 6 No. 5-63</v>
          </cell>
          <cell r="I305" t="str">
            <v>Salamina</v>
          </cell>
          <cell r="J305" t="str">
            <v>Norte (Salamina y Aguadas)</v>
          </cell>
          <cell r="K305">
            <v>8597248</v>
          </cell>
          <cell r="L305">
            <v>3164616664</v>
          </cell>
          <cell r="M305" t="str">
            <v>dianapatricia.morales@fundacionfesco.org.co;patricia.escobar@fundacionfesco.org.co</v>
          </cell>
          <cell r="N305" t="str">
            <v>SRD</v>
          </cell>
          <cell r="O305" t="str">
            <v>Hogar sustituto entidad</v>
          </cell>
          <cell r="P305"/>
          <cell r="Q305" t="str">
            <v>Vulneración</v>
          </cell>
          <cell r="R305"/>
          <cell r="S305" t="str">
            <v>1700-189-2024</v>
          </cell>
          <cell r="T305">
            <v>45</v>
          </cell>
          <cell r="U305">
            <v>45383</v>
          </cell>
          <cell r="V305">
            <v>45383</v>
          </cell>
          <cell r="W305">
            <v>45626</v>
          </cell>
          <cell r="X305"/>
          <cell r="Y305" t="str">
            <v>Carmen Consuelo Delgado Motato</v>
          </cell>
          <cell r="Z305" t="str">
            <v>Profesional grupo asistencia técnica</v>
          </cell>
        </row>
        <row r="306">
          <cell r="B306" t="str">
            <v>17-198-305</v>
          </cell>
          <cell r="C306" t="str">
            <v>Caldas</v>
          </cell>
          <cell r="D306" t="str">
            <v>Fundación seres</v>
          </cell>
          <cell r="E306" t="str">
            <v>900122706-1</v>
          </cell>
          <cell r="F306" t="str">
            <v>Diego Alonso Montoya Gomez</v>
          </cell>
          <cell r="G306"/>
          <cell r="H306" t="str">
            <v>Alto Medina-Vía Anserma</v>
          </cell>
          <cell r="I306" t="str">
            <v>Riosucio</v>
          </cell>
          <cell r="J306" t="str">
            <v>Occidente</v>
          </cell>
          <cell r="K306">
            <v>8594745</v>
          </cell>
          <cell r="L306">
            <v>3206738589</v>
          </cell>
          <cell r="M306" t="str">
            <v>direccion@seresfundacion.org</v>
          </cell>
          <cell r="N306" t="str">
            <v>SRD</v>
          </cell>
          <cell r="O306" t="str">
            <v>Internado</v>
          </cell>
          <cell r="P306"/>
          <cell r="Q306" t="str">
            <v>Discapacidad</v>
          </cell>
          <cell r="R306" t="str">
            <v>Intelectual</v>
          </cell>
          <cell r="S306" t="str">
            <v>1700-191-2024</v>
          </cell>
          <cell r="T306">
            <v>75</v>
          </cell>
          <cell r="U306">
            <v>45383</v>
          </cell>
          <cell r="V306">
            <v>45383</v>
          </cell>
          <cell r="W306">
            <v>45626</v>
          </cell>
          <cell r="X306">
            <v>1489991000</v>
          </cell>
          <cell r="Y306" t="str">
            <v>Alejandra Maria Arana Torres</v>
          </cell>
          <cell r="Z306" t="str">
            <v>Profesional centro zonal</v>
          </cell>
        </row>
        <row r="307">
          <cell r="B307" t="str">
            <v>17-158-306</v>
          </cell>
          <cell r="C307" t="str">
            <v>Caldas</v>
          </cell>
          <cell r="D307" t="str">
            <v>Fundación niños del sol</v>
          </cell>
          <cell r="E307" t="str">
            <v>860033863-1</v>
          </cell>
          <cell r="F307" t="str">
            <v>Sandra Patricia Gallego Ayala</v>
          </cell>
          <cell r="G307"/>
          <cell r="H307" t="str">
            <v>Carrera 8 No. 4-03</v>
          </cell>
          <cell r="I307" t="str">
            <v>Samaná</v>
          </cell>
          <cell r="J307" t="str">
            <v>Oriente</v>
          </cell>
          <cell r="K307"/>
          <cell r="L307">
            <v>3104505307</v>
          </cell>
          <cell r="M307" t="str">
            <v>fundacion.ninos.del.sol@hotmail.com</v>
          </cell>
          <cell r="N307" t="str">
            <v>SRD</v>
          </cell>
          <cell r="O307" t="str">
            <v>Intervención de apoyo psicosocial</v>
          </cell>
          <cell r="P307"/>
          <cell r="Q307" t="str">
            <v>Con PARD</v>
          </cell>
          <cell r="R307"/>
          <cell r="S307" t="str">
            <v>1700-194-2024</v>
          </cell>
          <cell r="T307">
            <v>45</v>
          </cell>
          <cell r="U307">
            <v>45383</v>
          </cell>
          <cell r="V307">
            <v>45383</v>
          </cell>
          <cell r="W307">
            <v>45626</v>
          </cell>
          <cell r="X307">
            <v>188458920</v>
          </cell>
          <cell r="Y307" t="str">
            <v>Liliana Garcia Aviles</v>
          </cell>
          <cell r="Z307" t="str">
            <v>Profesional centro zonal</v>
          </cell>
        </row>
        <row r="308">
          <cell r="B308" t="str">
            <v>17-19-307</v>
          </cell>
          <cell r="C308" t="str">
            <v>Caldas</v>
          </cell>
          <cell r="D308" t="str">
            <v>Asociación mundos hermanos ONG</v>
          </cell>
          <cell r="E308" t="str">
            <v>800251628-3</v>
          </cell>
          <cell r="F308" t="str">
            <v>Diana Patricia González Cardona</v>
          </cell>
          <cell r="G308" t="str">
            <v>Casa Barrio Colombia (mujeres)</v>
          </cell>
          <cell r="H308" t="str">
            <v>Calle 47 No. 28a-53</v>
          </cell>
          <cell r="I308" t="str">
            <v>Manizales</v>
          </cell>
          <cell r="J308" t="str">
            <v>Manizales 2</v>
          </cell>
          <cell r="K308">
            <v>8802450</v>
          </cell>
          <cell r="L308"/>
          <cell r="M308" t="str">
            <v>contacto@mundoshermanos.org;direccion@mundoshermanos.org</v>
          </cell>
          <cell r="N308" t="str">
            <v>SRD</v>
          </cell>
          <cell r="O308" t="str">
            <v>Casa universitaria</v>
          </cell>
          <cell r="P308"/>
          <cell r="Q308" t="str">
            <v>Con PARD</v>
          </cell>
          <cell r="R308"/>
          <cell r="S308" t="str">
            <v>1700-195-2024</v>
          </cell>
          <cell r="T308">
            <v>22</v>
          </cell>
          <cell r="U308">
            <v>45383</v>
          </cell>
          <cell r="V308">
            <v>45383</v>
          </cell>
          <cell r="W308">
            <v>45626</v>
          </cell>
          <cell r="X308">
            <v>787142272</v>
          </cell>
          <cell r="Y308" t="str">
            <v>Sandra Milena Sanchez Quintero</v>
          </cell>
          <cell r="Z308" t="str">
            <v>Profesional grupo asistencia técnica</v>
          </cell>
        </row>
        <row r="309">
          <cell r="B309" t="str">
            <v>17-19-308</v>
          </cell>
          <cell r="C309" t="str">
            <v>Caldas</v>
          </cell>
          <cell r="D309" t="str">
            <v>Asociación mundos hermanos ONG</v>
          </cell>
          <cell r="E309" t="str">
            <v>800251628-3</v>
          </cell>
          <cell r="F309" t="str">
            <v>Diana Patricia González Cardona</v>
          </cell>
          <cell r="G309" t="str">
            <v>Casa Barrio Colombia (hombres)</v>
          </cell>
          <cell r="H309" t="str">
            <v>Carrera 23 No. 32-02 Barrio Fundadores</v>
          </cell>
          <cell r="I309" t="str">
            <v>Manizales</v>
          </cell>
          <cell r="J309" t="str">
            <v>Manizales 2</v>
          </cell>
          <cell r="K309">
            <v>8802450</v>
          </cell>
          <cell r="L309"/>
          <cell r="M309" t="str">
            <v>contacto@mundoshermanos.org</v>
          </cell>
          <cell r="N309" t="str">
            <v>SRD</v>
          </cell>
          <cell r="O309" t="str">
            <v>Casa universitaria</v>
          </cell>
          <cell r="P309"/>
          <cell r="Q309" t="str">
            <v>Con PARD</v>
          </cell>
          <cell r="R309"/>
          <cell r="S309" t="str">
            <v>1700-195-2024</v>
          </cell>
          <cell r="T309">
            <v>22</v>
          </cell>
          <cell r="U309">
            <v>45383</v>
          </cell>
          <cell r="V309">
            <v>45383</v>
          </cell>
          <cell r="W309">
            <v>45626</v>
          </cell>
          <cell r="X309"/>
          <cell r="Y309" t="str">
            <v>Sandra Milena Sanchez Quintero</v>
          </cell>
          <cell r="Z309" t="str">
            <v>Profesional grupo asistencia técnica</v>
          </cell>
        </row>
        <row r="310">
          <cell r="B310" t="str">
            <v>17-19-309</v>
          </cell>
          <cell r="C310" t="str">
            <v>Caldas</v>
          </cell>
          <cell r="D310" t="str">
            <v>Asociación mundos hermanos ONG</v>
          </cell>
          <cell r="E310" t="str">
            <v>800251628-3</v>
          </cell>
          <cell r="F310" t="str">
            <v>Diana Patricia González Cardona</v>
          </cell>
          <cell r="G310" t="str">
            <v>Sede La Nubia</v>
          </cell>
          <cell r="H310" t="str">
            <v>Carrera 16 No. 5a-21</v>
          </cell>
          <cell r="I310" t="str">
            <v>Chinchiná</v>
          </cell>
          <cell r="J310" t="str">
            <v>Del Café</v>
          </cell>
          <cell r="K310">
            <v>8501570</v>
          </cell>
          <cell r="L310">
            <v>3206300980</v>
          </cell>
          <cell r="M310" t="str">
            <v>contacto@mundoshermanos.org
direccion@mundoshermanos.org</v>
          </cell>
          <cell r="N310" t="str">
            <v>SRD</v>
          </cell>
          <cell r="O310" t="str">
            <v>Intervención de apoyo psicosocial</v>
          </cell>
          <cell r="P310"/>
          <cell r="Q310" t="str">
            <v>Con PARD</v>
          </cell>
          <cell r="R310"/>
          <cell r="S310" t="str">
            <v>1700-196-2024</v>
          </cell>
          <cell r="T310">
            <v>37</v>
          </cell>
          <cell r="U310">
            <v>45383</v>
          </cell>
          <cell r="V310">
            <v>45383</v>
          </cell>
          <cell r="W310">
            <v>45626</v>
          </cell>
          <cell r="X310">
            <v>406233672</v>
          </cell>
          <cell r="Y310" t="str">
            <v>Sandra Milena Sanchez Quintero</v>
          </cell>
          <cell r="Z310" t="str">
            <v>Profesional grupo asistencia técnica</v>
          </cell>
        </row>
        <row r="311">
          <cell r="B311" t="str">
            <v>17-19-310</v>
          </cell>
          <cell r="C311" t="str">
            <v>Caldas</v>
          </cell>
          <cell r="D311" t="str">
            <v>Asociación mundos hermanos ONG</v>
          </cell>
          <cell r="E311" t="str">
            <v>800251628-3</v>
          </cell>
          <cell r="F311" t="str">
            <v>Diana Patricia González Cardona</v>
          </cell>
          <cell r="G311" t="str">
            <v>Riosucio</v>
          </cell>
          <cell r="H311" t="str">
            <v>Carrera 11b No. 12-04</v>
          </cell>
          <cell r="I311" t="str">
            <v>Riosucio</v>
          </cell>
          <cell r="J311" t="str">
            <v>Occidente</v>
          </cell>
          <cell r="K311">
            <v>8501570</v>
          </cell>
          <cell r="L311">
            <v>3206300980</v>
          </cell>
          <cell r="M311" t="str">
            <v>contacto@mundoshermanos.org
direccion@mundoshermanos.org</v>
          </cell>
          <cell r="N311" t="str">
            <v>SRD</v>
          </cell>
          <cell r="O311" t="str">
            <v>Intervención de apoyo psicosocial</v>
          </cell>
          <cell r="P311"/>
          <cell r="Q311" t="str">
            <v>Con PARD</v>
          </cell>
          <cell r="R311"/>
          <cell r="S311" t="str">
            <v>1700-196-2024</v>
          </cell>
          <cell r="T311">
            <v>35</v>
          </cell>
          <cell r="U311">
            <v>45383</v>
          </cell>
          <cell r="V311">
            <v>45383</v>
          </cell>
          <cell r="W311">
            <v>45626</v>
          </cell>
          <cell r="X311"/>
          <cell r="Y311" t="str">
            <v>Sandra Milena Sanchez Quintero</v>
          </cell>
          <cell r="Z311" t="str">
            <v>Profesional grupo asistencia técnica</v>
          </cell>
        </row>
        <row r="312">
          <cell r="B312" t="str">
            <v>17-19-311</v>
          </cell>
          <cell r="C312" t="str">
            <v>Caldas</v>
          </cell>
          <cell r="D312" t="str">
            <v>Asociación mundos hermanos ONG</v>
          </cell>
          <cell r="E312" t="str">
            <v>800251628-3</v>
          </cell>
          <cell r="F312" t="str">
            <v>Diana Patricia González Cardona</v>
          </cell>
          <cell r="G312" t="str">
            <v>Palestina - Arauca</v>
          </cell>
          <cell r="H312" t="str">
            <v>Carrera 2 No. 07-03 09</v>
          </cell>
          <cell r="I312" t="str">
            <v>Palestina</v>
          </cell>
          <cell r="J312" t="str">
            <v>Del Café</v>
          </cell>
          <cell r="K312">
            <v>8501570</v>
          </cell>
          <cell r="L312">
            <v>3206300980</v>
          </cell>
          <cell r="M312" t="str">
            <v>contacto@mundoshermanos.org
direccion@mundoshermanos.org</v>
          </cell>
          <cell r="N312" t="str">
            <v>SRD</v>
          </cell>
          <cell r="O312" t="str">
            <v>Intervención de apoyo psicosocial</v>
          </cell>
          <cell r="P312"/>
          <cell r="Q312" t="str">
            <v>Con PARD</v>
          </cell>
          <cell r="R312"/>
          <cell r="S312" t="str">
            <v>1700-196-2024</v>
          </cell>
          <cell r="T312">
            <v>25</v>
          </cell>
          <cell r="U312">
            <v>45383</v>
          </cell>
          <cell r="V312">
            <v>45383</v>
          </cell>
          <cell r="W312">
            <v>45626</v>
          </cell>
          <cell r="X312"/>
          <cell r="Y312" t="str">
            <v>Sandra Milena Sanchez Quintero</v>
          </cell>
          <cell r="Z312" t="str">
            <v>Profesional grupo asistencia técnica</v>
          </cell>
        </row>
        <row r="313">
          <cell r="B313" t="str">
            <v>17-45-312</v>
          </cell>
          <cell r="C313" t="str">
            <v>Caldas</v>
          </cell>
          <cell r="D313" t="str">
            <v>Corporación Alberto Arango Restrepo</v>
          </cell>
          <cell r="E313" t="str">
            <v>890802356-8</v>
          </cell>
          <cell r="F313" t="str">
            <v>Adriana Arango Gomez</v>
          </cell>
          <cell r="G313"/>
          <cell r="H313" t="str">
            <v>Carrera 18 No. 72-61 Barrio Alta Suiza</v>
          </cell>
          <cell r="I313" t="str">
            <v>Manizales</v>
          </cell>
          <cell r="J313" t="str">
            <v>Manizales 2 - Del Café - Oriente - Occidente - Norte - Sur oriente</v>
          </cell>
          <cell r="K313" t="str">
            <v>8864317 - 8834319</v>
          </cell>
          <cell r="L313">
            <v>3116217507</v>
          </cell>
          <cell r="M313" t="str">
            <v>coorhs1@cedercolombia.org liderhs@cedercolombia.org</v>
          </cell>
          <cell r="N313" t="str">
            <v>SRD</v>
          </cell>
          <cell r="O313" t="str">
            <v>Hogar sustituto entidad</v>
          </cell>
          <cell r="P313"/>
          <cell r="Q313" t="str">
            <v>Discapacidad</v>
          </cell>
          <cell r="R313"/>
          <cell r="S313" t="str">
            <v>1700-197-2024</v>
          </cell>
          <cell r="T313">
            <v>440</v>
          </cell>
          <cell r="U313">
            <v>45383</v>
          </cell>
          <cell r="V313">
            <v>45383</v>
          </cell>
          <cell r="W313">
            <v>45626</v>
          </cell>
          <cell r="X313">
            <v>8777861440</v>
          </cell>
          <cell r="Y313" t="str">
            <v>Carmen Consuelo Delgado Motato</v>
          </cell>
          <cell r="Z313" t="str">
            <v>Profesional grupo asistencia técnica</v>
          </cell>
        </row>
        <row r="314">
          <cell r="B314" t="str">
            <v>17-38-313</v>
          </cell>
          <cell r="C314" t="str">
            <v>Caldas</v>
          </cell>
          <cell r="D314" t="str">
            <v>Comunidad terapéutica semillas de amor</v>
          </cell>
          <cell r="E314" t="str">
            <v>900354788-9</v>
          </cell>
          <cell r="F314" t="str">
            <v>Luz Stella Montoya Martinez</v>
          </cell>
          <cell r="G314" t="str">
            <v>Sede Barrio Arboleda</v>
          </cell>
          <cell r="H314" t="str">
            <v>Calle 56 No. 24-40 Barrio Belén</v>
          </cell>
          <cell r="I314" t="str">
            <v>Manizales</v>
          </cell>
          <cell r="J314" t="str">
            <v>Manizales 2</v>
          </cell>
          <cell r="K314"/>
          <cell r="L314">
            <v>3166011069</v>
          </cell>
          <cell r="M314" t="str">
            <v>luzstellam79@hotmail.com</v>
          </cell>
          <cell r="N314" t="str">
            <v>SRD</v>
          </cell>
          <cell r="O314" t="str">
            <v>Apoyo psicológico especializado</v>
          </cell>
          <cell r="P314"/>
          <cell r="Q314" t="str">
            <v>Con PARD</v>
          </cell>
          <cell r="R314"/>
          <cell r="S314" t="str">
            <v>1700-198-2024</v>
          </cell>
          <cell r="T314">
            <v>180</v>
          </cell>
          <cell r="U314">
            <v>45383</v>
          </cell>
          <cell r="V314">
            <v>45383</v>
          </cell>
          <cell r="W314">
            <v>45626</v>
          </cell>
          <cell r="X314">
            <v>1153795968</v>
          </cell>
          <cell r="Y314" t="str">
            <v>Andrea Gutierrez Salazar</v>
          </cell>
          <cell r="Z314" t="str">
            <v>Profesional grupo asistencia técnica</v>
          </cell>
        </row>
        <row r="315">
          <cell r="B315" t="str">
            <v>17-38-314</v>
          </cell>
          <cell r="C315" t="str">
            <v>Caldas</v>
          </cell>
          <cell r="D315" t="str">
            <v>Comunidad terapéutica semillas de amor</v>
          </cell>
          <cell r="E315" t="str">
            <v>900354788-9</v>
          </cell>
          <cell r="F315" t="str">
            <v>Luz Stella Montoya Martinez</v>
          </cell>
          <cell r="G315"/>
          <cell r="H315" t="str">
            <v>Carrera 9 No. 14-70 Barrio Obrero</v>
          </cell>
          <cell r="I315" t="str">
            <v>Chinchiná</v>
          </cell>
          <cell r="J315" t="str">
            <v>Del Café</v>
          </cell>
          <cell r="K315"/>
          <cell r="L315">
            <v>3166030076</v>
          </cell>
          <cell r="M315" t="str">
            <v>luzstellam79@hotmail.com</v>
          </cell>
          <cell r="N315" t="str">
            <v>SRD</v>
          </cell>
          <cell r="O315" t="str">
            <v>Apoyo psicológico especializado</v>
          </cell>
          <cell r="P315"/>
          <cell r="Q315" t="str">
            <v>Con PARD</v>
          </cell>
          <cell r="R315"/>
          <cell r="S315" t="str">
            <v>1700-198-2024</v>
          </cell>
          <cell r="T315">
            <v>72</v>
          </cell>
          <cell r="U315">
            <v>45383</v>
          </cell>
          <cell r="V315">
            <v>45383</v>
          </cell>
          <cell r="W315">
            <v>45626</v>
          </cell>
          <cell r="X315"/>
          <cell r="Y315" t="str">
            <v>Andrea Gutierrez Salazar</v>
          </cell>
          <cell r="Z315" t="str">
            <v>Profesional grupo asistencia técnica</v>
          </cell>
        </row>
        <row r="316">
          <cell r="B316" t="str">
            <v>17-38-315</v>
          </cell>
          <cell r="C316" t="str">
            <v>Caldas</v>
          </cell>
          <cell r="D316" t="str">
            <v>Comunidad terapéutica semillas de amor</v>
          </cell>
          <cell r="E316" t="str">
            <v>900354788-9</v>
          </cell>
          <cell r="F316" t="str">
            <v>Luz Stella Montoya Martinez</v>
          </cell>
          <cell r="G316"/>
          <cell r="H316" t="str">
            <v>Calle 10 No. 6-23</v>
          </cell>
          <cell r="I316" t="str">
            <v>Riosucio</v>
          </cell>
          <cell r="J316" t="str">
            <v>Occidente</v>
          </cell>
          <cell r="K316"/>
          <cell r="L316" t="str">
            <v>3148683872-3166029484</v>
          </cell>
          <cell r="M316" t="str">
            <v>luzstellam79@hotmail.com</v>
          </cell>
          <cell r="N316" t="str">
            <v>SRD</v>
          </cell>
          <cell r="O316" t="str">
            <v>Apoyo psicológico especializado</v>
          </cell>
          <cell r="P316"/>
          <cell r="Q316" t="str">
            <v>Con PARD</v>
          </cell>
          <cell r="R316"/>
          <cell r="S316" t="str">
            <v>1700-198-2024</v>
          </cell>
          <cell r="T316">
            <v>108</v>
          </cell>
          <cell r="U316">
            <v>45383</v>
          </cell>
          <cell r="V316">
            <v>45383</v>
          </cell>
          <cell r="W316">
            <v>45626</v>
          </cell>
          <cell r="X316"/>
          <cell r="Y316" t="str">
            <v>Andrea Gutierrez Salazar</v>
          </cell>
          <cell r="Z316" t="str">
            <v>Profesional grupo asistencia técnica</v>
          </cell>
        </row>
        <row r="317">
          <cell r="B317" t="str">
            <v>17-38-316</v>
          </cell>
          <cell r="C317" t="str">
            <v>Caldas</v>
          </cell>
          <cell r="D317" t="str">
            <v>Comunidad terapéutica semillas de amor</v>
          </cell>
          <cell r="E317" t="str">
            <v>900354788-9</v>
          </cell>
          <cell r="F317" t="str">
            <v>Luz Stella Montoya Martinez</v>
          </cell>
          <cell r="G317"/>
          <cell r="H317" t="str">
            <v>Calle 4 No. 7-29</v>
          </cell>
          <cell r="I317" t="str">
            <v>Salamina</v>
          </cell>
          <cell r="J317" t="str">
            <v>Norte</v>
          </cell>
          <cell r="K317"/>
          <cell r="L317">
            <v>3166032408</v>
          </cell>
          <cell r="M317" t="str">
            <v>luzstellam79@hotmail.com</v>
          </cell>
          <cell r="N317" t="str">
            <v>SRD</v>
          </cell>
          <cell r="O317" t="str">
            <v>Apoyo psicológico especializado</v>
          </cell>
          <cell r="P317"/>
          <cell r="Q317" t="str">
            <v>Con PARD</v>
          </cell>
          <cell r="R317"/>
          <cell r="S317" t="str">
            <v>1700-198-2024</v>
          </cell>
          <cell r="T317">
            <v>72</v>
          </cell>
          <cell r="U317">
            <v>45383</v>
          </cell>
          <cell r="V317">
            <v>45383</v>
          </cell>
          <cell r="W317">
            <v>45626</v>
          </cell>
          <cell r="X317"/>
          <cell r="Y317" t="str">
            <v>Andrea Gutierrez Salazar</v>
          </cell>
          <cell r="Z317" t="str">
            <v>Profesional grupo asistencia técnica</v>
          </cell>
        </row>
        <row r="318">
          <cell r="B318" t="str">
            <v>17-45-317</v>
          </cell>
          <cell r="C318" t="str">
            <v>Caldas</v>
          </cell>
          <cell r="D318" t="str">
            <v>Corporación Alberto Arango Restrepo</v>
          </cell>
          <cell r="E318" t="str">
            <v>890802356-8</v>
          </cell>
          <cell r="F318" t="str">
            <v>Adriana Arango Gomez</v>
          </cell>
          <cell r="G318"/>
          <cell r="H318" t="str">
            <v>Carrera 8 No. 10a-58 Barrio La Soledad</v>
          </cell>
          <cell r="I318" t="str">
            <v>La Dorada</v>
          </cell>
          <cell r="J318" t="str">
            <v>Oriente</v>
          </cell>
          <cell r="K318" t="str">
            <v>8864317 - 8834319</v>
          </cell>
          <cell r="L318">
            <v>3116217507</v>
          </cell>
          <cell r="M318" t="str">
            <v>coorhs1@cedercolombia.org liderhs@cedercolombia.org</v>
          </cell>
          <cell r="N318" t="str">
            <v>SRD</v>
          </cell>
          <cell r="O318" t="str">
            <v>Apoyo psicológico especializado</v>
          </cell>
          <cell r="P318"/>
          <cell r="Q318" t="str">
            <v>Con PARD</v>
          </cell>
          <cell r="R318"/>
          <cell r="S318" t="str">
            <v>1700-200-2024</v>
          </cell>
          <cell r="T318">
            <v>72</v>
          </cell>
          <cell r="U318">
            <v>45383</v>
          </cell>
          <cell r="V318">
            <v>45383</v>
          </cell>
          <cell r="W318">
            <v>45626</v>
          </cell>
          <cell r="X318">
            <v>673047648</v>
          </cell>
          <cell r="Y318" t="str">
            <v>Andrea Gutierrez Salazar</v>
          </cell>
          <cell r="Z318" t="str">
            <v>Profesional grupo asistencia técnica</v>
          </cell>
        </row>
        <row r="319">
          <cell r="B319" t="str">
            <v>17-45-318</v>
          </cell>
          <cell r="C319" t="str">
            <v>Caldas</v>
          </cell>
          <cell r="D319" t="str">
            <v>Corporación Alberto Arango Restrepo</v>
          </cell>
          <cell r="E319" t="str">
            <v>890802356-8</v>
          </cell>
          <cell r="F319" t="str">
            <v>Adriana Arango Gomez</v>
          </cell>
          <cell r="G319"/>
          <cell r="H319" t="str">
            <v>Calle 7 No. 6-74 Apto 102</v>
          </cell>
          <cell r="I319" t="str">
            <v>Manzanares</v>
          </cell>
          <cell r="J319" t="str">
            <v>Sur Oriente</v>
          </cell>
          <cell r="K319" t="str">
            <v>8864317 - 8834319</v>
          </cell>
          <cell r="L319">
            <v>3116217507</v>
          </cell>
          <cell r="M319" t="str">
            <v>coorhs1@cedercolombia.org liderhs@cedercolombia.org</v>
          </cell>
          <cell r="N319" t="str">
            <v>SRD</v>
          </cell>
          <cell r="O319" t="str">
            <v>Apoyo psicológico especializado</v>
          </cell>
          <cell r="P319"/>
          <cell r="Q319" t="str">
            <v>Con PARD</v>
          </cell>
          <cell r="R319"/>
          <cell r="S319" t="str">
            <v>1700-200-2024</v>
          </cell>
          <cell r="T319">
            <v>72</v>
          </cell>
          <cell r="U319">
            <v>45383</v>
          </cell>
          <cell r="V319">
            <v>45383</v>
          </cell>
          <cell r="W319">
            <v>45626</v>
          </cell>
          <cell r="X319"/>
          <cell r="Y319" t="str">
            <v>Andrea Gutierrez Salazar</v>
          </cell>
          <cell r="Z319" t="str">
            <v>Profesional grupo asistencia técnica</v>
          </cell>
        </row>
        <row r="320">
          <cell r="B320" t="str">
            <v>17-45-319</v>
          </cell>
          <cell r="C320" t="str">
            <v>Caldas</v>
          </cell>
          <cell r="D320" t="str">
            <v>Corporación Alberto Arango Restrepo</v>
          </cell>
          <cell r="E320" t="str">
            <v>890802356-8</v>
          </cell>
          <cell r="F320" t="str">
            <v>Adriana Arango Gomez</v>
          </cell>
          <cell r="G320"/>
          <cell r="H320" t="str">
            <v>Carrera 18 No. 72-61 Barrio Alta Suiza</v>
          </cell>
          <cell r="I320" t="str">
            <v>Manizales</v>
          </cell>
          <cell r="J320" t="str">
            <v>Manizales 2</v>
          </cell>
          <cell r="K320" t="str">
            <v>8864317 - 8834319</v>
          </cell>
          <cell r="L320">
            <v>3116217507</v>
          </cell>
          <cell r="M320" t="str">
            <v>coorhs1@cedercolombia.org liderhs@cedercolombia.org</v>
          </cell>
          <cell r="N320" t="str">
            <v>SRD</v>
          </cell>
          <cell r="O320" t="str">
            <v>Apoyo psicológico especializado</v>
          </cell>
          <cell r="P320"/>
          <cell r="Q320" t="str">
            <v>Con PARD</v>
          </cell>
          <cell r="R320"/>
          <cell r="S320" t="str">
            <v>1700-200-2024</v>
          </cell>
          <cell r="T320">
            <v>108</v>
          </cell>
          <cell r="U320">
            <v>45383</v>
          </cell>
          <cell r="V320">
            <v>45383</v>
          </cell>
          <cell r="W320">
            <v>45626</v>
          </cell>
          <cell r="X320"/>
          <cell r="Y320" t="str">
            <v>Andrea Gutierrez Salazar</v>
          </cell>
          <cell r="Z320" t="str">
            <v>Profesional grupo asistencia técnica</v>
          </cell>
        </row>
        <row r="321">
          <cell r="B321" t="str">
            <v>17-221-320</v>
          </cell>
          <cell r="C321" t="str">
            <v>Caldas</v>
          </cell>
          <cell r="D321" t="str">
            <v>Hogar infantil niña María</v>
          </cell>
          <cell r="E321" t="str">
            <v>890804969-1</v>
          </cell>
          <cell r="F321" t="str">
            <v>Maria Eugenia Bermudez Salazar</v>
          </cell>
          <cell r="G321" t="str">
            <v>Los Delfines</v>
          </cell>
          <cell r="H321" t="str">
            <v>Carrera 4 No. 4-27</v>
          </cell>
          <cell r="I321" t="str">
            <v>Anserma</v>
          </cell>
          <cell r="J321" t="str">
            <v>Occidente</v>
          </cell>
          <cell r="K321">
            <v>8536024</v>
          </cell>
          <cell r="L321">
            <v>3146351875</v>
          </cell>
          <cell r="M321" t="str">
            <v>hinm.@hotamil.es- hinm.losdelfines@hotmail.com</v>
          </cell>
          <cell r="N321" t="str">
            <v>SRD</v>
          </cell>
          <cell r="O321" t="str">
            <v>Externado</v>
          </cell>
          <cell r="P321" t="str">
            <v>Media jornada</v>
          </cell>
          <cell r="Q321" t="str">
            <v>Con PARD</v>
          </cell>
          <cell r="R321"/>
          <cell r="S321" t="str">
            <v>1700-202-2024</v>
          </cell>
          <cell r="T321">
            <v>70</v>
          </cell>
          <cell r="U321">
            <v>45383</v>
          </cell>
          <cell r="V321">
            <v>45383</v>
          </cell>
          <cell r="W321">
            <v>45626</v>
          </cell>
          <cell r="X321">
            <v>468106240</v>
          </cell>
          <cell r="Y321" t="str">
            <v>Alejandra Maria Arana Torres</v>
          </cell>
          <cell r="Z321" t="str">
            <v>Profesional centro zonal</v>
          </cell>
        </row>
        <row r="322">
          <cell r="B322" t="str">
            <v>17-158-321</v>
          </cell>
          <cell r="C322" t="str">
            <v>Caldas</v>
          </cell>
          <cell r="D322" t="str">
            <v>Fundación niños del sol</v>
          </cell>
          <cell r="E322" t="str">
            <v>860033863-1</v>
          </cell>
          <cell r="F322" t="str">
            <v>Sandra Patricia Gallego Ayala</v>
          </cell>
          <cell r="G322"/>
          <cell r="H322" t="str">
            <v>Calle 10b No 7-45 Barrio La Soledad</v>
          </cell>
          <cell r="I322" t="str">
            <v>La Dorada</v>
          </cell>
          <cell r="J322" t="str">
            <v>Oriente</v>
          </cell>
          <cell r="K322">
            <v>8391183</v>
          </cell>
          <cell r="L322"/>
          <cell r="M322" t="str">
            <v>fundacion.ninos.del.sol@hotmail.com</v>
          </cell>
          <cell r="N322" t="str">
            <v>SRPA</v>
          </cell>
          <cell r="O322" t="str">
            <v>Intervención de apoyo RAJ</v>
          </cell>
          <cell r="P322"/>
          <cell r="Q322" t="str">
            <v>RAJ</v>
          </cell>
          <cell r="R322"/>
          <cell r="S322" t="str">
            <v>1700-177-2024</v>
          </cell>
          <cell r="T322">
            <v>10</v>
          </cell>
          <cell r="U322">
            <v>45383</v>
          </cell>
          <cell r="V322">
            <v>45383</v>
          </cell>
          <cell r="W322">
            <v>45626</v>
          </cell>
          <cell r="X322">
            <v>80489600</v>
          </cell>
          <cell r="Y322" t="str">
            <v>Luz Adriana Guerrero Guevera</v>
          </cell>
          <cell r="Z322" t="str">
            <v>Profesional grupo asistencia técnica</v>
          </cell>
        </row>
        <row r="323">
          <cell r="B323" t="str">
            <v>17-158-322</v>
          </cell>
          <cell r="C323" t="str">
            <v>Caldas</v>
          </cell>
          <cell r="D323" t="str">
            <v>Fundación niños del sol</v>
          </cell>
          <cell r="E323" t="str">
            <v>860033863-1</v>
          </cell>
          <cell r="F323" t="str">
            <v>Sandra Patricia Gallego Ayala</v>
          </cell>
          <cell r="G323"/>
          <cell r="H323" t="str">
            <v>Calle 10b No 7-45 Barrio La Soledad</v>
          </cell>
          <cell r="I323" t="str">
            <v>La Dorada</v>
          </cell>
          <cell r="J323" t="str">
            <v>Oriente</v>
          </cell>
          <cell r="K323">
            <v>8391400</v>
          </cell>
          <cell r="L323"/>
          <cell r="M323" t="str">
            <v>fundacion.ninos.del.sol@hotmail.com</v>
          </cell>
          <cell r="N323" t="str">
            <v>SRPA</v>
          </cell>
          <cell r="O323" t="str">
            <v>Libertad vigilada – asistida</v>
          </cell>
          <cell r="P323"/>
          <cell r="Q323" t="str">
            <v>SRPA</v>
          </cell>
          <cell r="R323"/>
          <cell r="S323" t="str">
            <v>1700-177-2024</v>
          </cell>
          <cell r="T323">
            <v>10</v>
          </cell>
          <cell r="U323">
            <v>45383</v>
          </cell>
          <cell r="V323">
            <v>45383</v>
          </cell>
          <cell r="W323">
            <v>45626</v>
          </cell>
          <cell r="X323"/>
          <cell r="Y323" t="str">
            <v>Luz Adriana Guerrero Guevera</v>
          </cell>
          <cell r="Z323" t="str">
            <v>Profesional grupo asistencia técnica</v>
          </cell>
        </row>
        <row r="324">
          <cell r="B324" t="str">
            <v>17-43-323</v>
          </cell>
          <cell r="C324" t="str">
            <v>Caldas</v>
          </cell>
          <cell r="D324" t="str">
            <v>Congregación religiosos terciarios capuchinos nuestra señora de los dolores</v>
          </cell>
          <cell r="E324" t="str">
            <v>860005068-3</v>
          </cell>
          <cell r="F324" t="str">
            <v>Norfan de Jesus Betancourt Ospina</v>
          </cell>
          <cell r="G324"/>
          <cell r="H324" t="str">
            <v>Calle 27 No. 17-41 Barrio San José</v>
          </cell>
          <cell r="I324" t="str">
            <v>Manizales</v>
          </cell>
          <cell r="J324" t="str">
            <v>Manizales 2</v>
          </cell>
          <cell r="K324" t="str">
            <v>8714240 - 8714241</v>
          </cell>
          <cell r="L324">
            <v>3115986256</v>
          </cell>
          <cell r="M324" t="str">
            <v>direccion@zagales.org ; coor.senderos@zagales.org</v>
          </cell>
          <cell r="N324" t="str">
            <v>SRPA</v>
          </cell>
          <cell r="O324" t="str">
            <v>Internación en medio semicerrado</v>
          </cell>
          <cell r="P324"/>
          <cell r="Q324" t="str">
            <v>SRPA</v>
          </cell>
          <cell r="R324"/>
          <cell r="S324" t="str">
            <v>1700-186-2024</v>
          </cell>
          <cell r="T324">
            <v>22</v>
          </cell>
          <cell r="U324">
            <v>45383</v>
          </cell>
          <cell r="V324">
            <v>45383</v>
          </cell>
          <cell r="W324">
            <v>45626</v>
          </cell>
          <cell r="X324">
            <v>438482392</v>
          </cell>
          <cell r="Y324" t="str">
            <v>Luz Adriana Guerrero Guevera</v>
          </cell>
          <cell r="Z324" t="str">
            <v>Profesional grupo asistencia técnica</v>
          </cell>
        </row>
        <row r="325">
          <cell r="B325" t="str">
            <v>17-43-324</v>
          </cell>
          <cell r="C325" t="str">
            <v>Caldas</v>
          </cell>
          <cell r="D325" t="str">
            <v>Congregación religiosos terciarios capuchinos nuestra señora de los dolores</v>
          </cell>
          <cell r="E325" t="str">
            <v>860005068-3</v>
          </cell>
          <cell r="F325" t="str">
            <v>Norfan de Jesus Betancourt Ospina</v>
          </cell>
          <cell r="G325"/>
          <cell r="H325" t="str">
            <v>Calle 27 No. 17-41 Barrio San José</v>
          </cell>
          <cell r="I325" t="str">
            <v>Manizales</v>
          </cell>
          <cell r="J325" t="str">
            <v>Manizales 2</v>
          </cell>
          <cell r="K325" t="str">
            <v>8714240 - 8714241</v>
          </cell>
          <cell r="L325"/>
          <cell r="M325" t="str">
            <v>direccion@zagales.org ; coor.senderos@zagales.org</v>
          </cell>
          <cell r="N325" t="str">
            <v>SRPA</v>
          </cell>
          <cell r="O325" t="str">
            <v>Libertad vigilada – asistida</v>
          </cell>
          <cell r="P325"/>
          <cell r="Q325" t="str">
            <v>SRPA</v>
          </cell>
          <cell r="R325"/>
          <cell r="S325" t="str">
            <v>1700-186-2024</v>
          </cell>
          <cell r="T325">
            <v>50</v>
          </cell>
          <cell r="U325">
            <v>45383</v>
          </cell>
          <cell r="V325">
            <v>45383</v>
          </cell>
          <cell r="W325">
            <v>45626</v>
          </cell>
          <cell r="X325"/>
          <cell r="Y325" t="str">
            <v>Luz Adriana Guerrero Guevera</v>
          </cell>
          <cell r="Z325" t="str">
            <v>Profesional grupo asistencia técnica</v>
          </cell>
        </row>
        <row r="326">
          <cell r="B326" t="str">
            <v>17-43-325</v>
          </cell>
          <cell r="C326" t="str">
            <v>Caldas</v>
          </cell>
          <cell r="D326" t="str">
            <v>Congregación religiosos terciarios capuchinos nuestra señora de los dolores</v>
          </cell>
          <cell r="E326" t="str">
            <v>860005068-3</v>
          </cell>
          <cell r="F326" t="str">
            <v>Norfan de Jesus Betancourt Ospina</v>
          </cell>
          <cell r="G326"/>
          <cell r="H326" t="str">
            <v>Calle 27 No. 17-41 Barrio San José</v>
          </cell>
          <cell r="I326" t="str">
            <v>Manizales</v>
          </cell>
          <cell r="J326" t="str">
            <v>Manizales 2</v>
          </cell>
          <cell r="K326" t="str">
            <v>8714240 - 8714241</v>
          </cell>
          <cell r="L326"/>
          <cell r="M326" t="str">
            <v>direccion@zagales.org ; coor.senderos@zagales.org</v>
          </cell>
          <cell r="N326" t="str">
            <v>SRPA</v>
          </cell>
          <cell r="O326" t="str">
            <v>Prestación de servicios a la comunidad</v>
          </cell>
          <cell r="P326"/>
          <cell r="Q326" t="str">
            <v>SRPA</v>
          </cell>
          <cell r="R326"/>
          <cell r="S326" t="str">
            <v>1700-186-2024</v>
          </cell>
          <cell r="T326">
            <v>5</v>
          </cell>
          <cell r="U326">
            <v>45383</v>
          </cell>
          <cell r="V326">
            <v>45383</v>
          </cell>
          <cell r="W326">
            <v>45626</v>
          </cell>
          <cell r="X326"/>
          <cell r="Y326" t="str">
            <v>Luz Adriana Guerrero Guevera</v>
          </cell>
          <cell r="Z326" t="str">
            <v>Profesional grupo asistencia técnica</v>
          </cell>
        </row>
        <row r="327">
          <cell r="B327" t="str">
            <v>17-43-326</v>
          </cell>
          <cell r="C327" t="str">
            <v>Caldas</v>
          </cell>
          <cell r="D327" t="str">
            <v>Congregación religiosos terciarios capuchinos nuestra señora de los dolores</v>
          </cell>
          <cell r="E327" t="str">
            <v>860005068-3</v>
          </cell>
          <cell r="F327" t="str">
            <v>Norfan de Jesus Betancourt Ospina</v>
          </cell>
          <cell r="G327" t="str">
            <v>Sede Administrativa</v>
          </cell>
          <cell r="H327" t="str">
            <v>Kilómetro 1 Abajo Del Terminal Villapilar Barrio Bella Montaña</v>
          </cell>
          <cell r="I327" t="str">
            <v>Manizales</v>
          </cell>
          <cell r="J327" t="str">
            <v>Manizales 2</v>
          </cell>
          <cell r="K327" t="str">
            <v>8714240 - 8714241</v>
          </cell>
          <cell r="L327"/>
          <cell r="M327" t="str">
            <v>direccion@zagales.org ; coor.horizontes@zagales.org , coor.mujer@zagales.org</v>
          </cell>
          <cell r="N327" t="str">
            <v>SRPA</v>
          </cell>
          <cell r="O327" t="str">
            <v>Centro de atención especializada</v>
          </cell>
          <cell r="P327"/>
          <cell r="Q327" t="str">
            <v>SRPA</v>
          </cell>
          <cell r="R327"/>
          <cell r="S327" t="str">
            <v>1700-190-2024</v>
          </cell>
          <cell r="T327">
            <v>90</v>
          </cell>
          <cell r="U327">
            <v>45383</v>
          </cell>
          <cell r="V327">
            <v>45383</v>
          </cell>
          <cell r="W327">
            <v>45626</v>
          </cell>
          <cell r="X327">
            <v>2652088432</v>
          </cell>
          <cell r="Y327" t="str">
            <v>Jeimy Natalia Buitrago Londoño</v>
          </cell>
          <cell r="Z327" t="str">
            <v>Profesional grupo asistencia técnica</v>
          </cell>
        </row>
        <row r="328">
          <cell r="B328" t="str">
            <v>17-43-327</v>
          </cell>
          <cell r="C328" t="str">
            <v>Caldas</v>
          </cell>
          <cell r="D328" t="str">
            <v>Congregación religiosos terciarios capuchinos nuestra señora de los dolores</v>
          </cell>
          <cell r="E328" t="str">
            <v>860005068-3</v>
          </cell>
          <cell r="F328" t="str">
            <v>Norfan de Jesus Betancourt Ospina</v>
          </cell>
          <cell r="G328" t="str">
            <v>Sede Administrativa</v>
          </cell>
          <cell r="H328" t="str">
            <v>Kilómetro 1 Abajo Del Terminal Villapilar Barrio Bella Montaña</v>
          </cell>
          <cell r="I328" t="str">
            <v>Manizales</v>
          </cell>
          <cell r="J328" t="str">
            <v>Manizales 2</v>
          </cell>
          <cell r="K328" t="str">
            <v>8714240 - 8714241</v>
          </cell>
          <cell r="L328"/>
          <cell r="M328" t="str">
            <v>direccion@zagales.org; coor.mujer@zagales.org</v>
          </cell>
          <cell r="N328" t="str">
            <v>SRPA</v>
          </cell>
          <cell r="O328" t="str">
            <v>Centro de internamiento preventivo</v>
          </cell>
          <cell r="P328"/>
          <cell r="Q328" t="str">
            <v>SRPA</v>
          </cell>
          <cell r="R328"/>
          <cell r="S328" t="str">
            <v>1700-190-2024</v>
          </cell>
          <cell r="T328">
            <v>18</v>
          </cell>
          <cell r="U328">
            <v>45383</v>
          </cell>
          <cell r="V328">
            <v>45383</v>
          </cell>
          <cell r="W328">
            <v>45626</v>
          </cell>
          <cell r="X328"/>
          <cell r="Y328" t="str">
            <v>Jeimy Natalia Buitrago Londoño</v>
          </cell>
          <cell r="Z328" t="str">
            <v>Profesional grupo asistencia técnica</v>
          </cell>
        </row>
        <row r="329">
          <cell r="B329" t="str">
            <v>17-38-328</v>
          </cell>
          <cell r="C329" t="str">
            <v>Caldas</v>
          </cell>
          <cell r="D329" t="str">
            <v>Comunidad terapéutica semillas de amor</v>
          </cell>
          <cell r="E329" t="str">
            <v>900354788-9</v>
          </cell>
          <cell r="F329" t="str">
            <v>Luz Stella Montoya Martinez</v>
          </cell>
          <cell r="G329" t="str">
            <v>Sede Centro</v>
          </cell>
          <cell r="H329" t="str">
            <v>Carrera 18 No. 27-27 Zona Centro</v>
          </cell>
          <cell r="I329" t="str">
            <v>Manizales</v>
          </cell>
          <cell r="J329" t="str">
            <v>Manizales 2</v>
          </cell>
          <cell r="K329">
            <v>8800480</v>
          </cell>
          <cell r="L329">
            <v>3167403576</v>
          </cell>
          <cell r="M329" t="str">
            <v>luzstellam79@hotmail.com</v>
          </cell>
          <cell r="N329" t="str">
            <v>SRPA</v>
          </cell>
          <cell r="O329" t="str">
            <v>Centro transitorio</v>
          </cell>
          <cell r="P329"/>
          <cell r="Q329" t="str">
            <v>SRPA</v>
          </cell>
          <cell r="R329"/>
          <cell r="S329" t="str">
            <v>1700-192-2024</v>
          </cell>
          <cell r="T329">
            <v>7</v>
          </cell>
          <cell r="U329">
            <v>45383</v>
          </cell>
          <cell r="V329">
            <v>45383</v>
          </cell>
          <cell r="W329">
            <v>45626</v>
          </cell>
          <cell r="X329">
            <v>159121872</v>
          </cell>
          <cell r="Y329" t="str">
            <v>Luisa Fernanda Alzate</v>
          </cell>
          <cell r="Z329" t="str">
            <v>Profesional centro zonal</v>
          </cell>
        </row>
        <row r="330">
          <cell r="B330" t="str">
            <v>17-43-329</v>
          </cell>
          <cell r="C330" t="str">
            <v>Caldas</v>
          </cell>
          <cell r="D330" t="str">
            <v>Congregación religiosos terciarios capuchinos nuestra señora de los dolores</v>
          </cell>
          <cell r="E330" t="str">
            <v>860005068-3</v>
          </cell>
          <cell r="F330" t="str">
            <v>Norfan de Jesus Betancourt Ospina</v>
          </cell>
          <cell r="G330" t="str">
            <v>Sede Administrativa</v>
          </cell>
          <cell r="H330" t="str">
            <v>Kilómetro 1 Abajo Del Terminal Villapilar Barrio Bella Montaña</v>
          </cell>
          <cell r="I330" t="str">
            <v>Manizales</v>
          </cell>
          <cell r="J330" t="str">
            <v>Manizales 2</v>
          </cell>
          <cell r="K330" t="str">
            <v>8714240 - 8714241</v>
          </cell>
          <cell r="L330"/>
          <cell r="M330" t="str">
            <v>direccion@zagales.org; coor.escuela@zagales.org</v>
          </cell>
          <cell r="N330" t="str">
            <v>SRPA</v>
          </cell>
          <cell r="O330" t="str">
            <v>Internado RAJ</v>
          </cell>
          <cell r="P330"/>
          <cell r="Q330" t="str">
            <v>RAJ</v>
          </cell>
          <cell r="R330"/>
          <cell r="S330" t="str">
            <v>1700-193-2024</v>
          </cell>
          <cell r="T330">
            <v>85</v>
          </cell>
          <cell r="U330">
            <v>45383</v>
          </cell>
          <cell r="V330">
            <v>45383</v>
          </cell>
          <cell r="W330">
            <v>45626</v>
          </cell>
          <cell r="X330">
            <v>1696523680</v>
          </cell>
          <cell r="Y330" t="str">
            <v>Jeimy Natalia Buitrago Londoño</v>
          </cell>
          <cell r="Z330" t="str">
            <v>Profesional grupo asistencia técnica</v>
          </cell>
        </row>
        <row r="331">
          <cell r="B331" t="str">
            <v>17-43-330</v>
          </cell>
          <cell r="C331" t="str">
            <v>Caldas</v>
          </cell>
          <cell r="D331" t="str">
            <v>Congregación religiosos terciarios capuchinos nuestra señora de los dolores</v>
          </cell>
          <cell r="E331" t="str">
            <v>860005068-3</v>
          </cell>
          <cell r="F331" t="str">
            <v>Norfan de Jesus Betancourt Ospina</v>
          </cell>
          <cell r="G331"/>
          <cell r="H331" t="str">
            <v>Calle 27 No. 17-41 Barrio San José</v>
          </cell>
          <cell r="I331" t="str">
            <v>Manizales</v>
          </cell>
          <cell r="J331" t="str">
            <v>Manizales 2</v>
          </cell>
          <cell r="K331" t="str">
            <v>8714240 - 8714241</v>
          </cell>
          <cell r="L331"/>
          <cell r="M331" t="str">
            <v>direccion@zagales.org ; coor.senderos@zagales.org</v>
          </cell>
          <cell r="N331" t="str">
            <v>SRPA</v>
          </cell>
          <cell r="O331" t="str">
            <v>Intervención de Apoyo RAJ</v>
          </cell>
          <cell r="P331"/>
          <cell r="Q331" t="str">
            <v>RAJ</v>
          </cell>
          <cell r="R331"/>
          <cell r="S331" t="str">
            <v>1700-199-2024</v>
          </cell>
          <cell r="T331">
            <v>20</v>
          </cell>
          <cell r="U331">
            <v>45383</v>
          </cell>
          <cell r="V331">
            <v>45383</v>
          </cell>
          <cell r="W331">
            <v>45626</v>
          </cell>
          <cell r="X331">
            <v>192657296</v>
          </cell>
          <cell r="Y331" t="str">
            <v>Luz Adriana Guerrero Guevera</v>
          </cell>
          <cell r="Z331" t="str">
            <v>Profesional grupo asistencia técnica</v>
          </cell>
        </row>
        <row r="332">
          <cell r="B332" t="str">
            <v>17-43-331</v>
          </cell>
          <cell r="C332" t="str">
            <v>Caldas</v>
          </cell>
          <cell r="D332" t="str">
            <v>Congregación religiosos terciarios capuchinos nuestra señora de los dolores</v>
          </cell>
          <cell r="E332" t="str">
            <v>860005068-3</v>
          </cell>
          <cell r="F332" t="str">
            <v>Norfan de Jesus Betancourt Ospina</v>
          </cell>
          <cell r="G332"/>
          <cell r="H332" t="str">
            <v>Calle 27 No. 17-41 Barrio San José</v>
          </cell>
          <cell r="I332" t="str">
            <v>Manizales</v>
          </cell>
          <cell r="J332" t="str">
            <v>Manizales 2</v>
          </cell>
          <cell r="K332" t="str">
            <v>8714240 - 8714241</v>
          </cell>
          <cell r="L332"/>
          <cell r="M332" t="str">
            <v>direccion@zagales.org ; coor.senderos@zagales.org</v>
          </cell>
          <cell r="N332" t="str">
            <v>SRPA</v>
          </cell>
          <cell r="O332" t="str">
            <v>Apoyo postinstitucional – RAJ</v>
          </cell>
          <cell r="P332"/>
          <cell r="Q332" t="str">
            <v>RAJ</v>
          </cell>
          <cell r="R332"/>
          <cell r="S332" t="str">
            <v>1700-199-2024</v>
          </cell>
          <cell r="T332">
            <v>10</v>
          </cell>
          <cell r="U332">
            <v>45383</v>
          </cell>
          <cell r="V332">
            <v>45383</v>
          </cell>
          <cell r="W332">
            <v>45626</v>
          </cell>
          <cell r="X332"/>
          <cell r="Y332" t="str">
            <v>Luz Adriana Guerrero Guevera</v>
          </cell>
          <cell r="Z332" t="str">
            <v>Profesional grupo asistencia técnica</v>
          </cell>
        </row>
        <row r="333">
          <cell r="B333" t="str">
            <v>17-43-332</v>
          </cell>
          <cell r="C333" t="str">
            <v>Caldas</v>
          </cell>
          <cell r="D333" t="str">
            <v>Congregación religiosos terciarios capuchinos nuestra señora de los dolores</v>
          </cell>
          <cell r="E333" t="str">
            <v>860005068-3</v>
          </cell>
          <cell r="F333" t="str">
            <v>Norfan de Jesus Betancourt Ospina</v>
          </cell>
          <cell r="G333"/>
          <cell r="H333" t="str">
            <v>Calle 27 No. 17-41 Barrio San José</v>
          </cell>
          <cell r="I333" t="str">
            <v>Manizales</v>
          </cell>
          <cell r="J333" t="str">
            <v>Manizales 2</v>
          </cell>
          <cell r="K333" t="str">
            <v>8714240 - 8714241</v>
          </cell>
          <cell r="L333"/>
          <cell r="M333" t="str">
            <v>direccion@zagales.org ; coor.senderos@zagales.org</v>
          </cell>
          <cell r="N333" t="str">
            <v>SRPA</v>
          </cell>
          <cell r="O333" t="str">
            <v>Externado RAJ</v>
          </cell>
          <cell r="P333" t="str">
            <v>Jornada Completa</v>
          </cell>
          <cell r="Q333" t="str">
            <v>RAJ</v>
          </cell>
          <cell r="R333"/>
          <cell r="S333" t="str">
            <v>1700-199-2024</v>
          </cell>
          <cell r="T333">
            <v>8</v>
          </cell>
          <cell r="U333">
            <v>45383</v>
          </cell>
          <cell r="V333">
            <v>45383</v>
          </cell>
          <cell r="W333">
            <v>45626</v>
          </cell>
          <cell r="X333"/>
          <cell r="Y333" t="str">
            <v>Luz Adriana Guerrero Guevera</v>
          </cell>
          <cell r="Z333" t="str">
            <v>Profesional grupo asistencia técnica</v>
          </cell>
        </row>
        <row r="334">
          <cell r="B334" t="str">
            <v>18-121-333</v>
          </cell>
          <cell r="C334" t="str">
            <v>Caquetá</v>
          </cell>
          <cell r="D334" t="str">
            <v>Fundación FUNDAR</v>
          </cell>
          <cell r="E334" t="str">
            <v>900725751-1</v>
          </cell>
          <cell r="F334" t="str">
            <v>Olga Leonor Arenas De Silva</v>
          </cell>
          <cell r="G334"/>
          <cell r="H334" t="str">
            <v>Carrera 8 No. 7-15 Barrio La Estrella</v>
          </cell>
          <cell r="I334" t="str">
            <v>Florencia</v>
          </cell>
          <cell r="J334" t="str">
            <v>Florencia 2</v>
          </cell>
          <cell r="K334">
            <v>4363096</v>
          </cell>
          <cell r="L334"/>
          <cell r="M334" t="str">
            <v>proteccionfundar@gmail.com</v>
          </cell>
          <cell r="N334" t="str">
            <v>SRD</v>
          </cell>
          <cell r="O334" t="str">
            <v>Hogar sustituto entidad</v>
          </cell>
          <cell r="P334"/>
          <cell r="Q334" t="str">
            <v>HS: Vulneración - Discapacidad</v>
          </cell>
          <cell r="R334"/>
          <cell r="S334" t="str">
            <v>1800-124-2024</v>
          </cell>
          <cell r="T334">
            <v>103</v>
          </cell>
          <cell r="U334">
            <v>45377</v>
          </cell>
          <cell r="V334">
            <v>45383</v>
          </cell>
          <cell r="W334">
            <v>45626</v>
          </cell>
          <cell r="X334">
            <v>1717438526</v>
          </cell>
          <cell r="Y334" t="str">
            <v>Mercedes Penagos Escobar</v>
          </cell>
          <cell r="Z334" t="str">
            <v>Coordinador centro zonal</v>
          </cell>
        </row>
        <row r="335">
          <cell r="B335" t="str">
            <v>18-121-334</v>
          </cell>
          <cell r="C335" t="str">
            <v>Caquetá</v>
          </cell>
          <cell r="D335" t="str">
            <v>Fundación FUNDAR</v>
          </cell>
          <cell r="E335" t="str">
            <v>900725751-1</v>
          </cell>
          <cell r="F335" t="str">
            <v>Olga Leonor Arenas De Silva</v>
          </cell>
          <cell r="G335"/>
          <cell r="H335" t="str">
            <v>Carrera 8 No. 7-15 Barrio La Estrella</v>
          </cell>
          <cell r="I335" t="str">
            <v>Florencia</v>
          </cell>
          <cell r="J335" t="str">
            <v>Florencia 1</v>
          </cell>
          <cell r="K335">
            <v>4363096</v>
          </cell>
          <cell r="L335"/>
          <cell r="M335" t="str">
            <v>proteccionfundar@gmail.com</v>
          </cell>
          <cell r="N335" t="str">
            <v>SRD</v>
          </cell>
          <cell r="O335" t="str">
            <v>Hogar sustituto entidad</v>
          </cell>
          <cell r="P335"/>
          <cell r="Q335" t="str">
            <v>HS: Vulneración - Discapacidad</v>
          </cell>
          <cell r="R335"/>
          <cell r="S335" t="str">
            <v>1800-124-2024</v>
          </cell>
          <cell r="T335">
            <v>74</v>
          </cell>
          <cell r="U335">
            <v>45377</v>
          </cell>
          <cell r="V335">
            <v>45383</v>
          </cell>
          <cell r="W335">
            <v>45626</v>
          </cell>
          <cell r="X335">
            <v>1250339156</v>
          </cell>
          <cell r="Y335" t="str">
            <v>Ronal Ramirez Chaux</v>
          </cell>
          <cell r="Z335" t="str">
            <v>Coordinador centro zonal</v>
          </cell>
        </row>
        <row r="336">
          <cell r="B336" t="str">
            <v>18-121-335</v>
          </cell>
          <cell r="C336" t="str">
            <v>Caquetá</v>
          </cell>
          <cell r="D336" t="str">
            <v>Fundación FUNDAR</v>
          </cell>
          <cell r="E336" t="str">
            <v>900725751-1</v>
          </cell>
          <cell r="F336" t="str">
            <v>Olga Leonor Arenas De Silva</v>
          </cell>
          <cell r="G336"/>
          <cell r="H336" t="str">
            <v>Carrera 7 No. 5-17 Barrio Las Damas</v>
          </cell>
          <cell r="I336" t="str">
            <v>Puerto Rico</v>
          </cell>
          <cell r="J336" t="str">
            <v>Puerto Rico</v>
          </cell>
          <cell r="K336"/>
          <cell r="L336"/>
          <cell r="M336" t="str">
            <v>proteccionfundar@gmail.com</v>
          </cell>
          <cell r="N336" t="str">
            <v>SRD</v>
          </cell>
          <cell r="O336" t="str">
            <v>Hogar sustituto entidad</v>
          </cell>
          <cell r="P336"/>
          <cell r="Q336" t="str">
            <v>HS: Vulneración - Discapacidad</v>
          </cell>
          <cell r="R336"/>
          <cell r="S336" t="str">
            <v>1800-124-2024</v>
          </cell>
          <cell r="T336">
            <v>40</v>
          </cell>
          <cell r="U336">
            <v>45377</v>
          </cell>
          <cell r="V336">
            <v>45383</v>
          </cell>
          <cell r="W336">
            <v>45626</v>
          </cell>
          <cell r="X336">
            <v>650556263</v>
          </cell>
          <cell r="Y336" t="str">
            <v>María Jacquelinne Avendaño Chalamaca</v>
          </cell>
          <cell r="Z336" t="str">
            <v>Coordinador centro zonal</v>
          </cell>
        </row>
        <row r="337">
          <cell r="B337" t="str">
            <v>18-121-336</v>
          </cell>
          <cell r="C337" t="str">
            <v>Caquetá</v>
          </cell>
          <cell r="D337" t="str">
            <v>Fundación FUNDAR</v>
          </cell>
          <cell r="E337" t="str">
            <v>900725751-1</v>
          </cell>
          <cell r="F337" t="str">
            <v>Olga Leonor Arenas De Silva</v>
          </cell>
          <cell r="G337"/>
          <cell r="H337" t="str">
            <v>Calle 5 No. 5-34 Barrio Cincuentenario</v>
          </cell>
          <cell r="I337" t="str">
            <v>Belén De Los Andaquíes</v>
          </cell>
          <cell r="J337" t="str">
            <v>Belen de los Andaquies</v>
          </cell>
          <cell r="K337"/>
          <cell r="L337"/>
          <cell r="M337" t="str">
            <v>proteccionfundar@gmail.com</v>
          </cell>
          <cell r="N337" t="str">
            <v>SRD</v>
          </cell>
          <cell r="O337" t="str">
            <v>Hogar sustituto entidad</v>
          </cell>
          <cell r="P337"/>
          <cell r="Q337" t="str">
            <v>HS: Vulneración - Discapacidad</v>
          </cell>
          <cell r="R337"/>
          <cell r="S337" t="str">
            <v>1800-124-2024</v>
          </cell>
          <cell r="T337">
            <v>23</v>
          </cell>
          <cell r="U337">
            <v>45377</v>
          </cell>
          <cell r="V337">
            <v>45383</v>
          </cell>
          <cell r="W337">
            <v>45626</v>
          </cell>
          <cell r="X337">
            <v>357019125</v>
          </cell>
          <cell r="Y337" t="str">
            <v>Diana Marcela Rojas Ramirez</v>
          </cell>
          <cell r="Z337" t="str">
            <v>Coordinador centro zonal</v>
          </cell>
        </row>
        <row r="338">
          <cell r="B338" t="str">
            <v>18-181-337</v>
          </cell>
          <cell r="C338" t="str">
            <v>Caquetá</v>
          </cell>
          <cell r="D338" t="str">
            <v>Fundación planeta azul</v>
          </cell>
          <cell r="E338" t="str">
            <v>828001918-4</v>
          </cell>
          <cell r="F338" t="str">
            <v>Jose Guillermo Claros Pena</v>
          </cell>
          <cell r="G338"/>
          <cell r="H338" t="str">
            <v>Calle 22 No. 21-67 Barrio La Consolata</v>
          </cell>
          <cell r="I338" t="str">
            <v>Florencia</v>
          </cell>
          <cell r="J338" t="str">
            <v>Florencia 2</v>
          </cell>
          <cell r="K338">
            <v>4377194</v>
          </cell>
          <cell r="L338">
            <v>3107611800</v>
          </cell>
          <cell r="M338" t="str">
            <v>ong.huellasdemitierra@hotmail.com</v>
          </cell>
          <cell r="N338" t="str">
            <v>SRD</v>
          </cell>
          <cell r="O338" t="str">
            <v>Intervención de apoyo psicosocial</v>
          </cell>
          <cell r="P338"/>
          <cell r="Q338" t="str">
            <v>Con PARD</v>
          </cell>
          <cell r="R338"/>
          <cell r="S338" t="str">
            <v>1800-125-2024</v>
          </cell>
          <cell r="T338">
            <v>80</v>
          </cell>
          <cell r="U338">
            <v>45378</v>
          </cell>
          <cell r="V338">
            <v>45383</v>
          </cell>
          <cell r="W338">
            <v>45626</v>
          </cell>
          <cell r="X338">
            <v>335038080</v>
          </cell>
          <cell r="Y338" t="str">
            <v>Mercedes Penagos Escobar</v>
          </cell>
          <cell r="Z338" t="str">
            <v>Coordinador centro zonal</v>
          </cell>
        </row>
        <row r="339">
          <cell r="B339" t="str">
            <v>18-109-338</v>
          </cell>
          <cell r="C339" t="str">
            <v>Caquetá</v>
          </cell>
          <cell r="D339" t="str">
            <v>Fundación Dignitas</v>
          </cell>
          <cell r="E339" t="str">
            <v>900843968-6</v>
          </cell>
          <cell r="F339" t="str">
            <v>Quellys Rodriguez Zuñiga</v>
          </cell>
          <cell r="G339"/>
          <cell r="H339" t="str">
            <v>Calle 13a No. 4-56 Barrio Porvenir</v>
          </cell>
          <cell r="I339" t="str">
            <v>Florencia</v>
          </cell>
          <cell r="J339" t="str">
            <v>Florencia 2</v>
          </cell>
          <cell r="K339">
            <v>4355832</v>
          </cell>
          <cell r="L339">
            <v>3505685965</v>
          </cell>
          <cell r="M339" t="str">
            <v>fundaciondignitascaqueta@gmail.com</v>
          </cell>
          <cell r="N339" t="str">
            <v>SRD</v>
          </cell>
          <cell r="O339" t="str">
            <v>Apoyo psicológico especializado</v>
          </cell>
          <cell r="P339"/>
          <cell r="Q339" t="str">
            <v>Con PARD</v>
          </cell>
          <cell r="R339"/>
          <cell r="S339" t="str">
            <v>1800-126-2024</v>
          </cell>
          <cell r="T339">
            <v>108</v>
          </cell>
          <cell r="U339">
            <v>45377</v>
          </cell>
          <cell r="V339">
            <v>45383</v>
          </cell>
          <cell r="W339">
            <v>45626</v>
          </cell>
          <cell r="X339">
            <v>288448992</v>
          </cell>
          <cell r="Y339" t="str">
            <v>Ronal Ramirez Chaux</v>
          </cell>
          <cell r="Z339" t="str">
            <v>Coordinador centro zonal</v>
          </cell>
        </row>
        <row r="340">
          <cell r="B340" t="str">
            <v>18-179-339</v>
          </cell>
          <cell r="C340" t="str">
            <v>Caquetá</v>
          </cell>
          <cell r="D340" t="str">
            <v>Fundación Picachos</v>
          </cell>
          <cell r="E340" t="str">
            <v>828000312-7</v>
          </cell>
          <cell r="F340" t="str">
            <v>Miguel Angel Claros Correa</v>
          </cell>
          <cell r="G340"/>
          <cell r="H340" t="str">
            <v>Carrera 12 No.19-46 Barrio Centro</v>
          </cell>
          <cell r="I340" t="str">
            <v>Florencia</v>
          </cell>
          <cell r="J340" t="str">
            <v>Florencia 2</v>
          </cell>
          <cell r="K340"/>
          <cell r="L340">
            <v>3128622518</v>
          </cell>
          <cell r="M340" t="str">
            <v>modnoprivativa.fpicachos@gmail.com</v>
          </cell>
          <cell r="N340" t="str">
            <v>SRPA</v>
          </cell>
          <cell r="O340" t="str">
            <v>Libertad vigilada – asistida</v>
          </cell>
          <cell r="P340"/>
          <cell r="Q340" t="str">
            <v>SRPA</v>
          </cell>
          <cell r="R340"/>
          <cell r="S340" t="str">
            <v>1800-127-2024</v>
          </cell>
          <cell r="T340">
            <v>38</v>
          </cell>
          <cell r="U340">
            <v>45383</v>
          </cell>
          <cell r="V340">
            <v>45383</v>
          </cell>
          <cell r="W340">
            <v>45626</v>
          </cell>
          <cell r="X340">
            <v>174560752</v>
          </cell>
          <cell r="Y340" t="str">
            <v>Mercedes Penagos Escobar</v>
          </cell>
          <cell r="Z340" t="str">
            <v>Coordinador centro zonal</v>
          </cell>
        </row>
        <row r="341">
          <cell r="B341" t="str">
            <v>18-179-340</v>
          </cell>
          <cell r="C341" t="str">
            <v>Caquetá</v>
          </cell>
          <cell r="D341" t="str">
            <v>Fundación Picachos</v>
          </cell>
          <cell r="E341" t="str">
            <v>828000312-7</v>
          </cell>
          <cell r="F341" t="str">
            <v>Miguel Angel Claros Correa</v>
          </cell>
          <cell r="G341"/>
          <cell r="H341" t="str">
            <v>Carrera 12 No.19-46 Barrio Centro</v>
          </cell>
          <cell r="I341" t="str">
            <v>Florencia</v>
          </cell>
          <cell r="J341" t="str">
            <v>Florencia 2</v>
          </cell>
          <cell r="K341"/>
          <cell r="L341">
            <v>3128622518</v>
          </cell>
          <cell r="M341" t="str">
            <v>modnoprivativa.fpicachos@gmail.com</v>
          </cell>
          <cell r="N341" t="str">
            <v>SRPA</v>
          </cell>
          <cell r="O341" t="str">
            <v>Prestación de servicios a la comunidad</v>
          </cell>
          <cell r="P341"/>
          <cell r="Q341" t="str">
            <v>SRPA</v>
          </cell>
          <cell r="R341"/>
          <cell r="S341" t="str">
            <v>1800-127-2024</v>
          </cell>
          <cell r="T341">
            <v>10</v>
          </cell>
          <cell r="U341">
            <v>45383</v>
          </cell>
          <cell r="V341">
            <v>45383</v>
          </cell>
          <cell r="W341">
            <v>45626</v>
          </cell>
          <cell r="X341">
            <v>31370480</v>
          </cell>
          <cell r="Y341" t="str">
            <v>Mercedes Penagos Escobar</v>
          </cell>
          <cell r="Z341" t="str">
            <v>Coordinador centro zonal</v>
          </cell>
        </row>
        <row r="342">
          <cell r="B342" t="str">
            <v>18-179-341</v>
          </cell>
          <cell r="C342" t="str">
            <v>Caquetá</v>
          </cell>
          <cell r="D342" t="str">
            <v>Fundación Picachos</v>
          </cell>
          <cell r="E342" t="str">
            <v>828000312-7</v>
          </cell>
          <cell r="F342" t="str">
            <v>Miguel Angel Claros Correa</v>
          </cell>
          <cell r="G342"/>
          <cell r="H342" t="str">
            <v>Carrera 12 No.19-46 Barrio Centro</v>
          </cell>
          <cell r="I342" t="str">
            <v>Florencia</v>
          </cell>
          <cell r="J342" t="str">
            <v>Florencia 2</v>
          </cell>
          <cell r="K342"/>
          <cell r="L342">
            <v>3128622518</v>
          </cell>
          <cell r="M342" t="str">
            <v>modnoprivativa.fpicachos@gmail.com</v>
          </cell>
          <cell r="N342" t="str">
            <v>SRPA</v>
          </cell>
          <cell r="O342" t="str">
            <v>Intervención de apoyo RAJ</v>
          </cell>
          <cell r="P342"/>
          <cell r="Q342" t="str">
            <v>RAJ</v>
          </cell>
          <cell r="R342"/>
          <cell r="S342" t="str">
            <v>1800-127-2024</v>
          </cell>
          <cell r="T342">
            <v>5</v>
          </cell>
          <cell r="U342">
            <v>45383</v>
          </cell>
          <cell r="V342">
            <v>45383</v>
          </cell>
          <cell r="W342">
            <v>45626</v>
          </cell>
          <cell r="X342">
            <v>17276280</v>
          </cell>
          <cell r="Y342" t="str">
            <v>Mercedes Penagos Escobar</v>
          </cell>
          <cell r="Z342" t="str">
            <v>Coordinador centro zonal</v>
          </cell>
        </row>
        <row r="343">
          <cell r="B343" t="str">
            <v>18-179-342</v>
          </cell>
          <cell r="C343" t="str">
            <v>Caquetá</v>
          </cell>
          <cell r="D343" t="str">
            <v>Fundación Picachos</v>
          </cell>
          <cell r="E343" t="str">
            <v>828000312-7</v>
          </cell>
          <cell r="F343" t="str">
            <v>Miguel Angel Claros Correa</v>
          </cell>
          <cell r="G343" t="str">
            <v>Alcanzando Sueños</v>
          </cell>
          <cell r="H343" t="str">
            <v>Carrera 11 No. 2-60 Barrio Pueblo Nuevo</v>
          </cell>
          <cell r="I343" t="str">
            <v>Florencia</v>
          </cell>
          <cell r="J343" t="str">
            <v>Florencia 2</v>
          </cell>
          <cell r="K343">
            <v>3025812687</v>
          </cell>
          <cell r="L343">
            <v>3025812687</v>
          </cell>
          <cell r="M343" t="str">
            <v>coord.dcip.fpicachos@gmail.com</v>
          </cell>
          <cell r="N343" t="str">
            <v>SRPA</v>
          </cell>
          <cell r="O343" t="str">
            <v>Centro de internamiento preventivo</v>
          </cell>
          <cell r="P343"/>
          <cell r="Q343" t="str">
            <v>SRPA</v>
          </cell>
          <cell r="R343"/>
          <cell r="S343" t="str">
            <v>1800-128-2024</v>
          </cell>
          <cell r="T343">
            <v>10</v>
          </cell>
          <cell r="U343">
            <v>45383</v>
          </cell>
          <cell r="V343">
            <v>45383</v>
          </cell>
          <cell r="W343">
            <v>45626</v>
          </cell>
          <cell r="X343">
            <v>243430240</v>
          </cell>
          <cell r="Y343" t="str">
            <v>Mercedes Penagos Escobar</v>
          </cell>
          <cell r="Z343" t="str">
            <v>Coordinador centro zonal</v>
          </cell>
        </row>
        <row r="344">
          <cell r="B344" t="str">
            <v>18-179-343</v>
          </cell>
          <cell r="C344" t="str">
            <v>Caquetá</v>
          </cell>
          <cell r="D344" t="str">
            <v>Fundación Picachos</v>
          </cell>
          <cell r="E344" t="str">
            <v>828000312-7</v>
          </cell>
          <cell r="F344" t="str">
            <v>Miguel Angel Claros Correa</v>
          </cell>
          <cell r="G344" t="str">
            <v>Alcanzando Sueños</v>
          </cell>
          <cell r="H344" t="str">
            <v>Carrera 11 No. 2-60 Barrio Pueblo Nuevo</v>
          </cell>
          <cell r="I344" t="str">
            <v>Florencia</v>
          </cell>
          <cell r="J344" t="str">
            <v>Florencia 2</v>
          </cell>
          <cell r="K344">
            <v>3025812687</v>
          </cell>
          <cell r="L344">
            <v>3025812687</v>
          </cell>
          <cell r="M344" t="str">
            <v>coord.dcip.fpicachos@gmail.com</v>
          </cell>
          <cell r="N344" t="str">
            <v>SRPA</v>
          </cell>
          <cell r="O344" t="str">
            <v>Centro transitorio</v>
          </cell>
          <cell r="P344"/>
          <cell r="Q344" t="str">
            <v>SRPA</v>
          </cell>
          <cell r="R344"/>
          <cell r="S344" t="str">
            <v>1800-128-2024</v>
          </cell>
          <cell r="T344">
            <v>3</v>
          </cell>
          <cell r="U344">
            <v>45383</v>
          </cell>
          <cell r="V344">
            <v>45383</v>
          </cell>
          <cell r="W344">
            <v>45626</v>
          </cell>
          <cell r="X344">
            <v>68195088</v>
          </cell>
          <cell r="Y344" t="str">
            <v>Mercedes Penagos Escobar</v>
          </cell>
          <cell r="Z344" t="str">
            <v>Coordinador centro zonal</v>
          </cell>
        </row>
        <row r="345">
          <cell r="B345" t="str">
            <v>85-172-344</v>
          </cell>
          <cell r="C345" t="str">
            <v>Casanare</v>
          </cell>
          <cell r="D345" t="str">
            <v>Fundación para el progreso de la Orinoquia - FUNDEPRO</v>
          </cell>
          <cell r="E345" t="str">
            <v>822002132-5</v>
          </cell>
          <cell r="F345" t="str">
            <v>Martha Mejia De Romero</v>
          </cell>
          <cell r="G345"/>
          <cell r="H345" t="str">
            <v>Calle 17 No. 28-21-Barrio Juan Pablo</v>
          </cell>
          <cell r="I345" t="str">
            <v>Yopal</v>
          </cell>
          <cell r="J345" t="str">
            <v>Yopal</v>
          </cell>
          <cell r="K345"/>
          <cell r="L345">
            <v>3123500899</v>
          </cell>
          <cell r="M345" t="str">
            <v>fundepro@gmail.com</v>
          </cell>
          <cell r="N345" t="str">
            <v>SRD</v>
          </cell>
          <cell r="O345" t="str">
            <v>Apoyo psicológico especializado</v>
          </cell>
          <cell r="P345"/>
          <cell r="Q345" t="str">
            <v>Con PARD</v>
          </cell>
          <cell r="R345"/>
          <cell r="S345" t="str">
            <v>8500-109-2024</v>
          </cell>
          <cell r="T345">
            <v>144</v>
          </cell>
          <cell r="U345">
            <v>45408</v>
          </cell>
          <cell r="V345">
            <v>45383</v>
          </cell>
          <cell r="W345">
            <v>45626</v>
          </cell>
          <cell r="X345">
            <v>384598656</v>
          </cell>
          <cell r="Y345" t="str">
            <v>Yulieth Paola Calderon</v>
          </cell>
          <cell r="Z345" t="str">
            <v>Coordinador centro zonal</v>
          </cell>
        </row>
        <row r="346">
          <cell r="B346" t="str">
            <v>85-237-345</v>
          </cell>
          <cell r="C346" t="str">
            <v>Casanare</v>
          </cell>
          <cell r="D346" t="str">
            <v>Luz Angela Arias Rojas</v>
          </cell>
          <cell r="E346">
            <v>23415890</v>
          </cell>
          <cell r="F346" t="str">
            <v>Luz Angela Arias Rojas</v>
          </cell>
          <cell r="G346"/>
          <cell r="H346" t="str">
            <v>Carrera 10 No. 7-64-Barrio Fundadores</v>
          </cell>
          <cell r="I346" t="str">
            <v>Villanueva</v>
          </cell>
          <cell r="J346" t="str">
            <v>Villanueva</v>
          </cell>
          <cell r="K346"/>
          <cell r="L346">
            <v>3214285220</v>
          </cell>
          <cell r="M346" t="str">
            <v>psicoespeializadavillanueva@gmail.com</v>
          </cell>
          <cell r="N346" t="str">
            <v>SRD</v>
          </cell>
          <cell r="O346" t="str">
            <v>Apoyo psicológico especializado</v>
          </cell>
          <cell r="P346"/>
          <cell r="Q346" t="str">
            <v>Con PARD</v>
          </cell>
          <cell r="R346"/>
          <cell r="S346" t="str">
            <v>8500-112-2024</v>
          </cell>
          <cell r="T346">
            <v>36</v>
          </cell>
          <cell r="U346">
            <v>45408</v>
          </cell>
          <cell r="V346">
            <v>45383</v>
          </cell>
          <cell r="W346">
            <v>45626</v>
          </cell>
          <cell r="X346">
            <v>96149664</v>
          </cell>
          <cell r="Y346" t="str">
            <v>Sandra Liliana Chaparro Barrera</v>
          </cell>
          <cell r="Z346" t="str">
            <v>Coordinador centro zonal</v>
          </cell>
        </row>
        <row r="347">
          <cell r="B347" t="str">
            <v>85-70-346</v>
          </cell>
          <cell r="C347" t="str">
            <v>Casanare</v>
          </cell>
          <cell r="D347" t="str">
            <v>Corporación social fé y futuro - Corpofé</v>
          </cell>
          <cell r="E347" t="str">
            <v>900552478-1</v>
          </cell>
          <cell r="F347" t="str">
            <v>Paola Andrea Gomez Gonzalez</v>
          </cell>
          <cell r="G347" t="str">
            <v>CFI Kairos</v>
          </cell>
          <cell r="H347" t="str">
            <v>Kilometro 7 Via Sirivana</v>
          </cell>
          <cell r="I347" t="str">
            <v>Yopal</v>
          </cell>
          <cell r="J347" t="str">
            <v>Yopal</v>
          </cell>
          <cell r="K347"/>
          <cell r="L347">
            <v>3153639256</v>
          </cell>
          <cell r="M347" t="str">
            <v>centrokairosyopal@corpofe.org</v>
          </cell>
          <cell r="N347" t="str">
            <v>SRPA</v>
          </cell>
          <cell r="O347" t="str">
            <v>Centro de atención especializada</v>
          </cell>
          <cell r="P347"/>
          <cell r="Q347" t="str">
            <v>SRPA</v>
          </cell>
          <cell r="R347"/>
          <cell r="S347" t="str">
            <v>8500-108-2024</v>
          </cell>
          <cell r="T347">
            <v>34</v>
          </cell>
          <cell r="U347">
            <v>45408</v>
          </cell>
          <cell r="V347">
            <v>45383</v>
          </cell>
          <cell r="W347">
            <v>45626</v>
          </cell>
          <cell r="X347">
            <v>1126532688</v>
          </cell>
          <cell r="Y347" t="str">
            <v>Yulieth Paola Calderon</v>
          </cell>
          <cell r="Z347" t="str">
            <v>Coordinador centro zonal</v>
          </cell>
        </row>
        <row r="348">
          <cell r="B348" t="str">
            <v>85-70-347</v>
          </cell>
          <cell r="C348" t="str">
            <v>Casanare</v>
          </cell>
          <cell r="D348" t="str">
            <v>Corporación social fé y futuro - Corpofé</v>
          </cell>
          <cell r="E348" t="str">
            <v>900552478-1</v>
          </cell>
          <cell r="F348" t="str">
            <v>Paola Andrea Gomez Gonzalez</v>
          </cell>
          <cell r="G348" t="str">
            <v>CFI Kairos</v>
          </cell>
          <cell r="H348" t="str">
            <v>Kilometro 7 Via Sirivana</v>
          </cell>
          <cell r="I348" t="str">
            <v>Yopal</v>
          </cell>
          <cell r="J348" t="str">
            <v>Yopal</v>
          </cell>
          <cell r="K348"/>
          <cell r="L348">
            <v>3153639256</v>
          </cell>
          <cell r="M348" t="str">
            <v>centrokairosyopal@corpofe.org</v>
          </cell>
          <cell r="N348" t="str">
            <v>SRPA</v>
          </cell>
          <cell r="O348" t="str">
            <v>Centro de internamiento preventivo</v>
          </cell>
          <cell r="P348"/>
          <cell r="Q348" t="str">
            <v>SRPA</v>
          </cell>
          <cell r="R348"/>
          <cell r="S348" t="str">
            <v>8500-108-2024</v>
          </cell>
          <cell r="T348">
            <v>12</v>
          </cell>
          <cell r="U348">
            <v>45408</v>
          </cell>
          <cell r="V348">
            <v>45383</v>
          </cell>
          <cell r="W348">
            <v>45626</v>
          </cell>
          <cell r="X348"/>
          <cell r="Y348" t="str">
            <v>Yulieth Paola Calderon</v>
          </cell>
          <cell r="Z348" t="str">
            <v>Coordinador centro zonal</v>
          </cell>
        </row>
        <row r="349">
          <cell r="B349" t="str">
            <v>85-70-348</v>
          </cell>
          <cell r="C349" t="str">
            <v>Casanare</v>
          </cell>
          <cell r="D349" t="str">
            <v>Corporación social fé y futuro - Corpofé</v>
          </cell>
          <cell r="E349" t="str">
            <v>900552478-1</v>
          </cell>
          <cell r="F349" t="str">
            <v>Paola Andrea Gomez Gonzalez</v>
          </cell>
          <cell r="G349" t="str">
            <v>CFI Kairos</v>
          </cell>
          <cell r="H349" t="str">
            <v>Kilometro 7 Via Sirivana</v>
          </cell>
          <cell r="I349" t="str">
            <v>Yopal</v>
          </cell>
          <cell r="J349" t="str">
            <v>Yopal</v>
          </cell>
          <cell r="K349"/>
          <cell r="L349">
            <v>3126220770</v>
          </cell>
          <cell r="M349" t="str">
            <v>noprivativas.yopal@corpofe.org</v>
          </cell>
          <cell r="N349" t="str">
            <v>SRPA</v>
          </cell>
          <cell r="O349" t="str">
            <v>Libertad vigilada – asistida</v>
          </cell>
          <cell r="P349"/>
          <cell r="Q349" t="str">
            <v>SRPA</v>
          </cell>
          <cell r="R349"/>
          <cell r="S349" t="str">
            <v>8500-110-2024</v>
          </cell>
          <cell r="T349">
            <v>25</v>
          </cell>
          <cell r="U349">
            <v>45408</v>
          </cell>
          <cell r="V349">
            <v>45383</v>
          </cell>
          <cell r="W349">
            <v>45626</v>
          </cell>
          <cell r="X349">
            <v>114842600</v>
          </cell>
          <cell r="Y349" t="str">
            <v>Yulieth Paola Calderon</v>
          </cell>
          <cell r="Z349" t="str">
            <v>Coordinador centro zonal</v>
          </cell>
        </row>
        <row r="350">
          <cell r="B350" t="str">
            <v>85-70-349</v>
          </cell>
          <cell r="C350" t="str">
            <v>Casanare</v>
          </cell>
          <cell r="D350" t="str">
            <v>Corporación social fé y futuro - Corpofé</v>
          </cell>
          <cell r="E350" t="str">
            <v>900552478-1</v>
          </cell>
          <cell r="F350" t="str">
            <v>Paola Andrea Gomez Gonzalez</v>
          </cell>
          <cell r="G350" t="str">
            <v>CFI Kairos</v>
          </cell>
          <cell r="H350" t="str">
            <v>Kilometro 7 Via Sirivana</v>
          </cell>
          <cell r="I350" t="str">
            <v>Yopal</v>
          </cell>
          <cell r="J350" t="str">
            <v>Yopal</v>
          </cell>
          <cell r="K350"/>
          <cell r="L350">
            <v>3126220770</v>
          </cell>
          <cell r="M350" t="str">
            <v>noprivativas.yopal@corpofe.org</v>
          </cell>
          <cell r="N350" t="str">
            <v>SRPA</v>
          </cell>
          <cell r="O350" t="str">
            <v>Intervención de apoyo RAJ</v>
          </cell>
          <cell r="P350"/>
          <cell r="Q350" t="str">
            <v>RAJ</v>
          </cell>
          <cell r="R350"/>
          <cell r="S350" t="str">
            <v>8500-111-2024</v>
          </cell>
          <cell r="T350">
            <v>15</v>
          </cell>
          <cell r="U350">
            <v>45408</v>
          </cell>
          <cell r="V350">
            <v>45383</v>
          </cell>
          <cell r="W350">
            <v>45626</v>
          </cell>
          <cell r="X350">
            <v>51828840</v>
          </cell>
          <cell r="Y350" t="str">
            <v>Yulieth Paola Calderon</v>
          </cell>
          <cell r="Z350" t="str">
            <v>Coordinador centro zonal</v>
          </cell>
        </row>
        <row r="351">
          <cell r="B351" t="str">
            <v>19-72-350</v>
          </cell>
          <cell r="C351" t="str">
            <v>Cauca</v>
          </cell>
          <cell r="D351" t="str">
            <v>Corporación unida por el desarrollo - CORPUDESA</v>
          </cell>
          <cell r="E351" t="str">
            <v>900208959-7</v>
          </cell>
          <cell r="F351" t="str">
            <v>Adrian Eduardo Ocampo Escobar</v>
          </cell>
          <cell r="G351"/>
          <cell r="H351" t="str">
            <v>Calle 8 No. 11-28 Barrio Centenario</v>
          </cell>
          <cell r="I351" t="str">
            <v>Santander De Quilichao</v>
          </cell>
          <cell r="J351" t="str">
            <v>Norte</v>
          </cell>
          <cell r="K351"/>
          <cell r="L351">
            <v>3163541058</v>
          </cell>
          <cell r="M351" t="str">
            <v>iapsicologicoespecializado.quilichao@corpudesa.org
administracion@corpudesa.org</v>
          </cell>
          <cell r="N351" t="str">
            <v>SRD</v>
          </cell>
          <cell r="O351" t="str">
            <v>Apoyo psicológico especializado</v>
          </cell>
          <cell r="P351"/>
          <cell r="Q351" t="str">
            <v>Con PARD</v>
          </cell>
          <cell r="R351"/>
          <cell r="S351" t="str">
            <v>1900-299-2024</v>
          </cell>
          <cell r="T351">
            <v>100</v>
          </cell>
          <cell r="U351">
            <v>45378</v>
          </cell>
          <cell r="V351">
            <v>45383</v>
          </cell>
          <cell r="W351">
            <v>45626</v>
          </cell>
          <cell r="X351">
            <v>651681056</v>
          </cell>
          <cell r="Y351" t="str">
            <v>Diana Marcela Guzman Doncel</v>
          </cell>
          <cell r="Z351" t="str">
            <v>Profesional universitario Grupo de asistencia técnica</v>
          </cell>
        </row>
        <row r="352">
          <cell r="B352" t="str">
            <v>19-72-351</v>
          </cell>
          <cell r="C352" t="str">
            <v>Cauca</v>
          </cell>
          <cell r="D352" t="str">
            <v>Corporación unida por el desarrollo - CORPUDESA</v>
          </cell>
          <cell r="E352" t="str">
            <v>900208959-7</v>
          </cell>
          <cell r="F352" t="str">
            <v>Adrian Eduardo Ocampo Escobar</v>
          </cell>
          <cell r="G352"/>
          <cell r="H352" t="str">
            <v>Carrera 26 No. 6-56 Barrio Santa Helena</v>
          </cell>
          <cell r="I352" t="str">
            <v>Popayán</v>
          </cell>
          <cell r="J352" t="str">
            <v>Popayán</v>
          </cell>
          <cell r="K352"/>
          <cell r="L352">
            <v>3163541058</v>
          </cell>
          <cell r="M352" t="str">
            <v>administracion@corpudesa.org</v>
          </cell>
          <cell r="N352" t="str">
            <v>SRD</v>
          </cell>
          <cell r="O352" t="str">
            <v>Apoyo psicológico especializado</v>
          </cell>
          <cell r="P352"/>
          <cell r="Q352" t="str">
            <v>Con PARD</v>
          </cell>
          <cell r="R352"/>
          <cell r="S352" t="str">
            <v>1900-299-2024</v>
          </cell>
          <cell r="T352">
            <v>144</v>
          </cell>
          <cell r="U352">
            <v>45378</v>
          </cell>
          <cell r="V352">
            <v>45383</v>
          </cell>
          <cell r="W352">
            <v>45626</v>
          </cell>
          <cell r="X352"/>
          <cell r="Y352" t="str">
            <v>Diana Marcela Guzman Doncel</v>
          </cell>
          <cell r="Z352" t="str">
            <v>Profesional universitario Grupo de asistencia técnica</v>
          </cell>
        </row>
        <row r="353">
          <cell r="B353" t="str">
            <v>19-178-352</v>
          </cell>
          <cell r="C353" t="str">
            <v>Cauca</v>
          </cell>
          <cell r="D353" t="str">
            <v>Fundación peldaños</v>
          </cell>
          <cell r="E353" t="str">
            <v>900835131-5</v>
          </cell>
          <cell r="F353" t="str">
            <v>Diana Vanesa Gonzalez Pabon</v>
          </cell>
          <cell r="G353"/>
          <cell r="H353" t="str">
            <v>Vereda El Cerrito-Barrio Corona 2 Vía Tribiño</v>
          </cell>
          <cell r="I353" t="str">
            <v>Santander De Quilichao</v>
          </cell>
          <cell r="J353" t="str">
            <v>Norte</v>
          </cell>
          <cell r="K353"/>
          <cell r="L353">
            <v>3008087918</v>
          </cell>
          <cell r="M353" t="str">
            <v>fundapeldcauca@gmail.com</v>
          </cell>
          <cell r="N353" t="str">
            <v>SRD</v>
          </cell>
          <cell r="O353" t="str">
            <v>Internado</v>
          </cell>
          <cell r="P353"/>
          <cell r="Q353" t="str">
            <v>Discapacidad</v>
          </cell>
          <cell r="R353" t="str">
            <v>Intelectual</v>
          </cell>
          <cell r="S353" t="str">
            <v>1900-302-2024</v>
          </cell>
          <cell r="T353">
            <v>41</v>
          </cell>
          <cell r="U353">
            <v>45377</v>
          </cell>
          <cell r="V353">
            <v>45383</v>
          </cell>
          <cell r="W353">
            <v>45626</v>
          </cell>
          <cell r="X353">
            <v>786915080</v>
          </cell>
          <cell r="Y353" t="str">
            <v>Lesset Andrea Lis Guerrero</v>
          </cell>
          <cell r="Z353" t="str">
            <v>Profesional centro zonal</v>
          </cell>
        </row>
        <row r="354">
          <cell r="B354" t="str">
            <v>19-178-353</v>
          </cell>
          <cell r="C354" t="str">
            <v>Cauca</v>
          </cell>
          <cell r="D354" t="str">
            <v>Fundación peldaños</v>
          </cell>
          <cell r="E354" t="str">
            <v>900835131-5</v>
          </cell>
          <cell r="F354" t="str">
            <v>Diana Vanesa Gonzalez Pabon</v>
          </cell>
          <cell r="G354"/>
          <cell r="H354" t="str">
            <v>Calle 8 Sur No. 7-01</v>
          </cell>
          <cell r="I354" t="str">
            <v>Santander De Quilichao</v>
          </cell>
          <cell r="J354" t="str">
            <v>Norte</v>
          </cell>
          <cell r="K354"/>
          <cell r="L354">
            <v>3016970672</v>
          </cell>
          <cell r="M354" t="str">
            <v>fundpeldanoscaucapsicosocial@gmail.com</v>
          </cell>
          <cell r="N354" t="str">
            <v>SRD</v>
          </cell>
          <cell r="O354" t="str">
            <v>Internado</v>
          </cell>
          <cell r="P354"/>
          <cell r="Q354" t="str">
            <v>Discapacidad</v>
          </cell>
          <cell r="R354" t="str">
            <v>Psicosocial</v>
          </cell>
          <cell r="S354" t="str">
            <v>1900-303-2024</v>
          </cell>
          <cell r="T354">
            <v>38</v>
          </cell>
          <cell r="U354">
            <v>45377</v>
          </cell>
          <cell r="V354">
            <v>45383</v>
          </cell>
          <cell r="W354">
            <v>45626</v>
          </cell>
          <cell r="X354">
            <v>1003131248</v>
          </cell>
          <cell r="Y354" t="str">
            <v>Lesset Andrea Lis Guerrero</v>
          </cell>
          <cell r="Z354" t="str">
            <v>Profesional centro zonal</v>
          </cell>
        </row>
        <row r="355">
          <cell r="B355" t="str">
            <v>19-192-354</v>
          </cell>
          <cell r="C355" t="str">
            <v>Cauca</v>
          </cell>
          <cell r="D355" t="str">
            <v>Fundación Santa Luisa de Marillac</v>
          </cell>
          <cell r="E355" t="str">
            <v>817004617-6</v>
          </cell>
          <cell r="F355" t="str">
            <v>Sor Alejandra Figueroa Montes</v>
          </cell>
          <cell r="G355"/>
          <cell r="H355" t="str">
            <v>Carrera 13 No. 18-20</v>
          </cell>
          <cell r="I355" t="str">
            <v>Puerto Tejada</v>
          </cell>
          <cell r="J355" t="str">
            <v>Norte</v>
          </cell>
          <cell r="K355"/>
          <cell r="L355" t="str">
            <v>3104328432 - 3104323180</v>
          </cell>
          <cell r="M355" t="str">
            <v>externadofundaluisa@gmail.com</v>
          </cell>
          <cell r="N355" t="str">
            <v>SRD</v>
          </cell>
          <cell r="O355" t="str">
            <v>Externado</v>
          </cell>
          <cell r="P355" t="str">
            <v>Media jornada</v>
          </cell>
          <cell r="Q355" t="str">
            <v>Con PARD</v>
          </cell>
          <cell r="R355"/>
          <cell r="S355" t="str">
            <v>1900-306-2024</v>
          </cell>
          <cell r="T355">
            <v>30</v>
          </cell>
          <cell r="U355">
            <v>45378</v>
          </cell>
          <cell r="V355">
            <v>45383</v>
          </cell>
          <cell r="W355">
            <v>45626</v>
          </cell>
          <cell r="X355">
            <v>200616960</v>
          </cell>
          <cell r="Y355" t="str">
            <v>Diana Marcela Guzman Doncel</v>
          </cell>
          <cell r="Z355" t="str">
            <v>Profesional universitario Grupo de asistencia técnica</v>
          </cell>
        </row>
        <row r="356">
          <cell r="B356" t="str">
            <v>19-25-355</v>
          </cell>
          <cell r="C356" t="str">
            <v>Cauca</v>
          </cell>
          <cell r="D356" t="str">
            <v>Autoridad Ancestral Neehwe´SX del territorio de Toez</v>
          </cell>
          <cell r="E356" t="str">
            <v>817007143-0</v>
          </cell>
          <cell r="F356" t="str">
            <v>Hernando Mulcue Cuetocue</v>
          </cell>
          <cell r="G356"/>
          <cell r="H356" t="str">
            <v>Centro Poblado Resguardo Indigena Toez, Casa De La Autoridad Neehwe´sx</v>
          </cell>
          <cell r="I356" t="str">
            <v>Caloto</v>
          </cell>
          <cell r="J356" t="str">
            <v>Norte</v>
          </cell>
          <cell r="K356"/>
          <cell r="L356">
            <v>3204787227</v>
          </cell>
          <cell r="M356" t="str">
            <v>cabildoindigenatoez@hotmail.com
cabildoindigenatoez.proyectos@gmail.com</v>
          </cell>
          <cell r="N356" t="str">
            <v>SRD</v>
          </cell>
          <cell r="O356" t="str">
            <v>Intervención de apoyo psicosocial</v>
          </cell>
          <cell r="P356"/>
          <cell r="Q356" t="str">
            <v>Con PARD</v>
          </cell>
          <cell r="R356"/>
          <cell r="S356" t="str">
            <v>1900-310-2024</v>
          </cell>
          <cell r="T356">
            <v>50</v>
          </cell>
          <cell r="U356">
            <v>45378</v>
          </cell>
          <cell r="V356">
            <v>45383</v>
          </cell>
          <cell r="W356">
            <v>45626</v>
          </cell>
          <cell r="X356">
            <v>209398800</v>
          </cell>
          <cell r="Y356" t="str">
            <v>Lesset Andrea Lis Guerrero</v>
          </cell>
          <cell r="Z356" t="str">
            <v>Profesional centro zonal</v>
          </cell>
        </row>
        <row r="357">
          <cell r="B357" t="str">
            <v>19-177-356</v>
          </cell>
          <cell r="C357" t="str">
            <v>Cauca</v>
          </cell>
          <cell r="D357" t="str">
            <v>Fundación para la orientación familiar - FUNOF</v>
          </cell>
          <cell r="E357" t="str">
            <v>890310770-2</v>
          </cell>
          <cell r="F357" t="str">
            <v>Julieta Arboleda Arciniegas</v>
          </cell>
          <cell r="G357"/>
          <cell r="H357" t="str">
            <v>Carrera 13 No. 10-48 Barrio Las Américas</v>
          </cell>
          <cell r="I357" t="str">
            <v>Popayán</v>
          </cell>
          <cell r="J357" t="str">
            <v>Popayán - Sur - Macizo - Centro</v>
          </cell>
          <cell r="K357"/>
          <cell r="L357">
            <v>3043732983</v>
          </cell>
          <cell r="M357" t="str">
            <v>julieta.arboleda@funof.org
administrativo@funof.org</v>
          </cell>
          <cell r="N357" t="str">
            <v>SRD</v>
          </cell>
          <cell r="O357" t="str">
            <v>Intervención de apoyo psicosocial</v>
          </cell>
          <cell r="P357"/>
          <cell r="Q357" t="str">
            <v>Con PARD</v>
          </cell>
          <cell r="R357"/>
          <cell r="S357" t="str">
            <v>1900-311-2024</v>
          </cell>
          <cell r="T357">
            <v>109</v>
          </cell>
          <cell r="U357">
            <v>45378</v>
          </cell>
          <cell r="V357">
            <v>45383</v>
          </cell>
          <cell r="W357">
            <v>45626</v>
          </cell>
          <cell r="X357">
            <v>753835680</v>
          </cell>
          <cell r="Y357" t="str">
            <v>Lesset Andrea Lis Guerrero</v>
          </cell>
          <cell r="Z357" t="str">
            <v>Profesional centro zonal</v>
          </cell>
        </row>
        <row r="358">
          <cell r="B358" t="str">
            <v>19-177-357</v>
          </cell>
          <cell r="C358" t="str">
            <v>Cauca</v>
          </cell>
          <cell r="D358" t="str">
            <v>Fundación para la orientación familiar - FUNOF</v>
          </cell>
          <cell r="E358" t="str">
            <v>890310770-2</v>
          </cell>
          <cell r="F358" t="str">
            <v>Julieta Arboleda Arciniegas</v>
          </cell>
          <cell r="G358"/>
          <cell r="H358" t="str">
            <v>Carrera 14 No. 13-44 Barrio El Limonar</v>
          </cell>
          <cell r="I358" t="str">
            <v>Santander De Quilichao</v>
          </cell>
          <cell r="J358" t="str">
            <v>Norte</v>
          </cell>
          <cell r="K358"/>
          <cell r="L358">
            <v>3135480524</v>
          </cell>
          <cell r="M358" t="str">
            <v>julieta.arboleda@funof.org
administrativo@funof.org</v>
          </cell>
          <cell r="N358" t="str">
            <v>SRD</v>
          </cell>
          <cell r="O358" t="str">
            <v>Intervención de apoyo psicosocial</v>
          </cell>
          <cell r="P358"/>
          <cell r="Q358" t="str">
            <v>Con PARD</v>
          </cell>
          <cell r="R358"/>
          <cell r="S358" t="str">
            <v>1900-311-2024</v>
          </cell>
          <cell r="T358">
            <v>71</v>
          </cell>
          <cell r="U358">
            <v>45378</v>
          </cell>
          <cell r="V358">
            <v>45383</v>
          </cell>
          <cell r="W358">
            <v>45626</v>
          </cell>
          <cell r="X358"/>
          <cell r="Y358" t="str">
            <v>Lesset Andrea Lis Guerrero</v>
          </cell>
          <cell r="Z358" t="str">
            <v>Profesional centro zonal</v>
          </cell>
        </row>
        <row r="359">
          <cell r="B359" t="str">
            <v>19-24-358</v>
          </cell>
          <cell r="C359" t="str">
            <v>Cauca</v>
          </cell>
          <cell r="D359" t="str">
            <v>Autoridad Ancestral Neehwe´SX del territorio de San Francisco (AM YU´)</v>
          </cell>
          <cell r="E359" t="str">
            <v>817004579-4</v>
          </cell>
          <cell r="F359" t="str">
            <v>Edwin Julicue Pazu</v>
          </cell>
          <cell r="G359"/>
          <cell r="H359" t="str">
            <v>Institución Educativa Cecidic Vereda Betulia-Vía San Francisco Resguardo Indígena De San Francisco</v>
          </cell>
          <cell r="I359" t="str">
            <v>Toribio</v>
          </cell>
          <cell r="J359" t="str">
            <v>Norte</v>
          </cell>
          <cell r="K359"/>
          <cell r="L359">
            <v>3234188321</v>
          </cell>
          <cell r="M359" t="str">
            <v>autoridadancestralsanfco.icbf@gmail.com</v>
          </cell>
          <cell r="N359" t="str">
            <v>SRD</v>
          </cell>
          <cell r="O359" t="str">
            <v>Intervención de apoyo psicosocial</v>
          </cell>
          <cell r="P359"/>
          <cell r="Q359" t="str">
            <v>Con PARD</v>
          </cell>
          <cell r="R359"/>
          <cell r="S359" t="str">
            <v>1900-314-2024</v>
          </cell>
          <cell r="T359">
            <v>50</v>
          </cell>
          <cell r="U359">
            <v>45377</v>
          </cell>
          <cell r="V359">
            <v>45383</v>
          </cell>
          <cell r="W359">
            <v>45626</v>
          </cell>
          <cell r="X359">
            <v>209398800</v>
          </cell>
          <cell r="Y359" t="str">
            <v>Diana Marcela Guzman Doncel</v>
          </cell>
          <cell r="Z359" t="str">
            <v>Profesional universitario Grupo de asistencia técnica</v>
          </cell>
        </row>
        <row r="360">
          <cell r="B360" t="str">
            <v>19-112-359</v>
          </cell>
          <cell r="C360" t="str">
            <v>Cauca</v>
          </cell>
          <cell r="D360" t="str">
            <v>Fundación el lugar, atención integral para el sujeto y la sociedad</v>
          </cell>
          <cell r="E360" t="str">
            <v>900509609-6</v>
          </cell>
          <cell r="F360" t="str">
            <v>Juan Pablo Gonzalez Rincon</v>
          </cell>
          <cell r="G360"/>
          <cell r="H360" t="str">
            <v>Finca Los Amigos-Vereda Cambalache</v>
          </cell>
          <cell r="I360" t="str">
            <v>Santander De Quilichao</v>
          </cell>
          <cell r="J360" t="str">
            <v>Norte</v>
          </cell>
          <cell r="K360"/>
          <cell r="L360">
            <v>3105770247</v>
          </cell>
          <cell r="M360" t="str">
            <v>fundacionelugaraiss@hotmail.com</v>
          </cell>
          <cell r="N360" t="str">
            <v>SRD</v>
          </cell>
          <cell r="O360" t="str">
            <v>Internado</v>
          </cell>
          <cell r="P360"/>
          <cell r="Q360" t="str">
            <v>Con PARD</v>
          </cell>
          <cell r="R360"/>
          <cell r="S360" t="str">
            <v>1900-315-2024</v>
          </cell>
          <cell r="T360">
            <v>50</v>
          </cell>
          <cell r="U360">
            <v>45378</v>
          </cell>
          <cell r="V360">
            <v>45383</v>
          </cell>
          <cell r="W360">
            <v>45504</v>
          </cell>
          <cell r="X360">
            <v>427871000</v>
          </cell>
          <cell r="Y360" t="str">
            <v>Lesset Andrea Lis Guerrero</v>
          </cell>
          <cell r="Z360" t="str">
            <v>Profesional centro zonal</v>
          </cell>
        </row>
        <row r="361">
          <cell r="B361" t="str">
            <v>19-240-360</v>
          </cell>
          <cell r="C361" t="str">
            <v>Cauca</v>
          </cell>
          <cell r="D361" t="str">
            <v>ONG Crecer en familia</v>
          </cell>
          <cell r="E361" t="str">
            <v>805020621-1</v>
          </cell>
          <cell r="F361" t="str">
            <v>Zulamita Ana Liliana Kaim Torres</v>
          </cell>
          <cell r="G361"/>
          <cell r="H361" t="str">
            <v>Carrera 21c No. 21b-89 Barrio El Retiro</v>
          </cell>
          <cell r="I361" t="str">
            <v>Popayán</v>
          </cell>
          <cell r="J361" t="str">
            <v>Popayán - Centro - Indígena - Macizo - Sur - Costa Pacifica</v>
          </cell>
          <cell r="K361">
            <v>8320660</v>
          </cell>
          <cell r="L361">
            <v>3173515876</v>
          </cell>
          <cell r="M361" t="str">
            <v>caucahsustituto@crecefamilia.org</v>
          </cell>
          <cell r="N361" t="str">
            <v>SRD</v>
          </cell>
          <cell r="O361" t="str">
            <v>Hogar sustituto entidad</v>
          </cell>
          <cell r="P361"/>
          <cell r="Q361" t="str">
            <v>HS: Vulneración - Discapacidad</v>
          </cell>
          <cell r="R361"/>
          <cell r="S361" t="str">
            <v>1900-316-2024</v>
          </cell>
          <cell r="T361">
            <v>432</v>
          </cell>
          <cell r="U361">
            <v>45378</v>
          </cell>
          <cell r="V361">
            <v>45383</v>
          </cell>
          <cell r="W361">
            <v>45504</v>
          </cell>
          <cell r="X361">
            <v>4835055270</v>
          </cell>
          <cell r="Y361" t="str">
            <v>Lesset Andrea Lis Guerrero</v>
          </cell>
          <cell r="Z361" t="str">
            <v>Profesional centro zonal</v>
          </cell>
        </row>
        <row r="362">
          <cell r="B362" t="str">
            <v>19-240-361</v>
          </cell>
          <cell r="C362" t="str">
            <v>Cauca</v>
          </cell>
          <cell r="D362" t="str">
            <v>ONG Crecer en familia</v>
          </cell>
          <cell r="E362" t="str">
            <v>805020621-1</v>
          </cell>
          <cell r="F362" t="str">
            <v>Zulamita Ana Liliana Kaim Torres</v>
          </cell>
          <cell r="G362"/>
          <cell r="H362" t="str">
            <v>Carrera 17 No. 7-33 Barrio Dorado</v>
          </cell>
          <cell r="I362" t="str">
            <v>Santander De Quilichao</v>
          </cell>
          <cell r="J362" t="str">
            <v>Norte</v>
          </cell>
          <cell r="K362"/>
          <cell r="L362">
            <v>3165282489</v>
          </cell>
          <cell r="M362" t="str">
            <v>caucahsustituto@crecefamilia.org</v>
          </cell>
          <cell r="N362" t="str">
            <v>SRD</v>
          </cell>
          <cell r="O362" t="str">
            <v>Hogar sustituto entidad</v>
          </cell>
          <cell r="P362"/>
          <cell r="Q362" t="str">
            <v>HS: Vulneración - Discapacidad</v>
          </cell>
          <cell r="R362"/>
          <cell r="S362" t="str">
            <v>1900-316-2024</v>
          </cell>
          <cell r="T362">
            <v>61</v>
          </cell>
          <cell r="U362">
            <v>45378</v>
          </cell>
          <cell r="V362">
            <v>45383</v>
          </cell>
          <cell r="W362">
            <v>45504</v>
          </cell>
          <cell r="X362"/>
          <cell r="Y362" t="str">
            <v>Lesset Andrea Lis Guerrero</v>
          </cell>
          <cell r="Z362" t="str">
            <v>Profesional centro zonal</v>
          </cell>
        </row>
        <row r="363">
          <cell r="B363" t="str">
            <v>19-43-362</v>
          </cell>
          <cell r="C363" t="str">
            <v>Cauca</v>
          </cell>
          <cell r="D363" t="str">
            <v>Congregación religiosos terciarios capuchinos nuestra señora de los dolores</v>
          </cell>
          <cell r="E363" t="str">
            <v>860005068-3</v>
          </cell>
          <cell r="F363" t="str">
            <v>Padre Arnoldo De Jesus Acosta Benjumea</v>
          </cell>
          <cell r="G363" t="str">
            <v>Comunidad Terapeutica Amigoniana Exodo</v>
          </cell>
          <cell r="H363" t="str">
            <v>Kilómetro 1 Vía A Totoró</v>
          </cell>
          <cell r="I363" t="str">
            <v>Popayán</v>
          </cell>
          <cell r="J363" t="str">
            <v>Popayán</v>
          </cell>
          <cell r="K363">
            <v>8248722</v>
          </cell>
          <cell r="L363">
            <v>3112025120</v>
          </cell>
          <cell r="M363" t="str">
            <v>kardex.exodo@toribiomaya.org</v>
          </cell>
          <cell r="N363" t="str">
            <v>SRD</v>
          </cell>
          <cell r="O363" t="str">
            <v>Internado</v>
          </cell>
          <cell r="P363"/>
          <cell r="Q363" t="str">
            <v>Con PARD</v>
          </cell>
          <cell r="R363"/>
          <cell r="S363" t="str">
            <v>1900-318-2024</v>
          </cell>
          <cell r="T363">
            <v>45</v>
          </cell>
          <cell r="U363">
            <v>45383</v>
          </cell>
          <cell r="V363">
            <v>45383</v>
          </cell>
          <cell r="W363">
            <v>45626</v>
          </cell>
          <cell r="X363">
            <v>767567800</v>
          </cell>
          <cell r="Y363" t="str">
            <v>Diana Marcela Guzman Doncel</v>
          </cell>
          <cell r="Z363" t="str">
            <v>Profesional universitario Grupo de asistencia técnica</v>
          </cell>
        </row>
        <row r="364">
          <cell r="B364" t="str">
            <v>19-168-363</v>
          </cell>
          <cell r="C364" t="str">
            <v>Cauca</v>
          </cell>
          <cell r="D364" t="str">
            <v>Fundación para el desarrollo integral del ser - FUNDASER</v>
          </cell>
          <cell r="E364" t="str">
            <v>817004059-6</v>
          </cell>
          <cell r="F364" t="str">
            <v>Uriel Alfonso Medina Orozco</v>
          </cell>
          <cell r="G364"/>
          <cell r="H364" t="str">
            <v>Transversal 8 No. 44n-139-San Bernardino El Bosque</v>
          </cell>
          <cell r="I364" t="str">
            <v>Popayán</v>
          </cell>
          <cell r="J364" t="str">
            <v>Popayán</v>
          </cell>
          <cell r="K364">
            <v>8329237</v>
          </cell>
          <cell r="L364">
            <v>3155864413</v>
          </cell>
          <cell r="M364" t="str">
            <v>mfundaser@hotmail.com</v>
          </cell>
          <cell r="N364" t="str">
            <v>SRD</v>
          </cell>
          <cell r="O364" t="str">
            <v>Internado</v>
          </cell>
          <cell r="P364"/>
          <cell r="Q364" t="str">
            <v>Con PARD</v>
          </cell>
          <cell r="R364"/>
          <cell r="S364" t="str">
            <v>1900-319-2024</v>
          </cell>
          <cell r="T364">
            <v>100</v>
          </cell>
          <cell r="U364">
            <v>45378</v>
          </cell>
          <cell r="V364">
            <v>45383</v>
          </cell>
          <cell r="W364">
            <v>45504</v>
          </cell>
          <cell r="X364">
            <v>857742000</v>
          </cell>
          <cell r="Y364" t="str">
            <v>Lesset Andrea Lis Guerrero</v>
          </cell>
          <cell r="Z364" t="str">
            <v>Profesional centro zonal</v>
          </cell>
        </row>
        <row r="365">
          <cell r="B365" t="str">
            <v>19-72-364</v>
          </cell>
          <cell r="C365" t="str">
            <v>Cauca</v>
          </cell>
          <cell r="D365" t="str">
            <v>Corporación unida por el desarrollo - CORPUDESA</v>
          </cell>
          <cell r="E365" t="str">
            <v>900208959-7</v>
          </cell>
          <cell r="F365" t="str">
            <v>Adrian Eduardo Ocampo Escobar</v>
          </cell>
          <cell r="G365"/>
          <cell r="H365" t="str">
            <v>Carrera 27a No. 5-24</v>
          </cell>
          <cell r="I365" t="str">
            <v>Popayán</v>
          </cell>
          <cell r="J365" t="str">
            <v>Popayán</v>
          </cell>
          <cell r="K365">
            <v>8368371</v>
          </cell>
          <cell r="L365">
            <v>3058358711</v>
          </cell>
          <cell r="M365" t="str">
            <v>apoyopostinstitucional.popayan@corpudesa.org
administracion@corpudesa.org</v>
          </cell>
          <cell r="N365" t="str">
            <v>SRPA</v>
          </cell>
          <cell r="O365" t="str">
            <v>Apoyo postinstitucional – SRPA</v>
          </cell>
          <cell r="P365"/>
          <cell r="Q365" t="str">
            <v>SRPA</v>
          </cell>
          <cell r="R365"/>
          <cell r="S365" t="str">
            <v>1900-300-2024</v>
          </cell>
          <cell r="T365">
            <v>20</v>
          </cell>
          <cell r="U365">
            <v>45378</v>
          </cell>
          <cell r="V365">
            <v>45383</v>
          </cell>
          <cell r="W365">
            <v>45626</v>
          </cell>
          <cell r="X365">
            <v>71416800</v>
          </cell>
          <cell r="Y365" t="str">
            <v>Diana Marcela Guzman Doncel</v>
          </cell>
          <cell r="Z365" t="str">
            <v>Profesional universitario Grupo de asistencia técnica</v>
          </cell>
        </row>
        <row r="366">
          <cell r="B366" t="str">
            <v>19-72-365</v>
          </cell>
          <cell r="C366" t="str">
            <v>Cauca</v>
          </cell>
          <cell r="D366" t="str">
            <v>Corporación unida por el desarrollo - CORPUDESA</v>
          </cell>
          <cell r="E366" t="str">
            <v>900208959-7</v>
          </cell>
          <cell r="F366" t="str">
            <v>Adrian Eduardo Ocampo Escobar</v>
          </cell>
          <cell r="G366"/>
          <cell r="H366" t="str">
            <v>Carrera 27a No. 6-65 Barrio Santa Helena</v>
          </cell>
          <cell r="I366" t="str">
            <v>Popayán</v>
          </cell>
          <cell r="J366" t="str">
            <v>Popayán</v>
          </cell>
          <cell r="K366">
            <v>8339641</v>
          </cell>
          <cell r="L366">
            <v>3163541058</v>
          </cell>
          <cell r="M366" t="str">
            <v>libertadvigilada.popayan@corpudesa.org
administracion@corpudesa.org</v>
          </cell>
          <cell r="N366" t="str">
            <v>SRPA</v>
          </cell>
          <cell r="O366" t="str">
            <v>Libertad vigilada – asistida</v>
          </cell>
          <cell r="P366"/>
          <cell r="Q366" t="str">
            <v>SRPA</v>
          </cell>
          <cell r="R366"/>
          <cell r="S366" t="str">
            <v>1900-301-2024</v>
          </cell>
          <cell r="T366">
            <v>50</v>
          </cell>
          <cell r="U366">
            <v>45378</v>
          </cell>
          <cell r="V366">
            <v>45383</v>
          </cell>
          <cell r="W366">
            <v>45626</v>
          </cell>
          <cell r="X366">
            <v>229685200</v>
          </cell>
          <cell r="Y366" t="str">
            <v>Diana Marcela Guzman Doncel</v>
          </cell>
          <cell r="Z366" t="str">
            <v>Profesional universitario Grupo de asistencia técnica</v>
          </cell>
        </row>
        <row r="367">
          <cell r="B367" t="str">
            <v>19-72-366</v>
          </cell>
          <cell r="C367" t="str">
            <v>Cauca</v>
          </cell>
          <cell r="D367" t="str">
            <v>Corporación unida por el desarrollo - CORPUDESA</v>
          </cell>
          <cell r="E367" t="str">
            <v>900208959-7</v>
          </cell>
          <cell r="F367" t="str">
            <v>Adrian Eduardo Ocampo Escobar</v>
          </cell>
          <cell r="G367"/>
          <cell r="H367" t="str">
            <v>Carrera 27a No. 5-24</v>
          </cell>
          <cell r="I367" t="str">
            <v>Popayán</v>
          </cell>
          <cell r="J367" t="str">
            <v>Popayán</v>
          </cell>
          <cell r="K367">
            <v>8368371</v>
          </cell>
          <cell r="L367">
            <v>3058358711</v>
          </cell>
          <cell r="M367" t="str">
            <v>prestacionservicioscomunidad.popayan@corpudesa.org
administracion@corpudesa.org</v>
          </cell>
          <cell r="N367" t="str">
            <v>SRPA</v>
          </cell>
          <cell r="O367" t="str">
            <v>Prestación de servicios a la comunidad</v>
          </cell>
          <cell r="P367"/>
          <cell r="Q367" t="str">
            <v>SRPA</v>
          </cell>
          <cell r="R367"/>
          <cell r="S367" t="str">
            <v>1900-304-2024</v>
          </cell>
          <cell r="T367">
            <v>15</v>
          </cell>
          <cell r="U367">
            <v>45378</v>
          </cell>
          <cell r="V367">
            <v>45383</v>
          </cell>
          <cell r="W367">
            <v>45626</v>
          </cell>
          <cell r="X367">
            <v>47055720</v>
          </cell>
          <cell r="Y367" t="str">
            <v>Diana Marcela Guzman Doncel</v>
          </cell>
          <cell r="Z367" t="str">
            <v>Profesional universitario Grupo de asistencia técnica</v>
          </cell>
        </row>
        <row r="368">
          <cell r="B368" t="str">
            <v>19-72-367</v>
          </cell>
          <cell r="C368" t="str">
            <v>Cauca</v>
          </cell>
          <cell r="D368" t="str">
            <v>Corporación unida por el desarrollo - CORPUDESA</v>
          </cell>
          <cell r="E368" t="str">
            <v>900208959-7</v>
          </cell>
          <cell r="F368" t="str">
            <v>Adrian Eduardo Ocampo Escobar</v>
          </cell>
          <cell r="G368"/>
          <cell r="H368" t="str">
            <v>Calle 67n No. 12-157-Bello Horizonte</v>
          </cell>
          <cell r="I368" t="str">
            <v>Popayán</v>
          </cell>
          <cell r="J368" t="str">
            <v>Popayán</v>
          </cell>
          <cell r="K368">
            <v>8339670</v>
          </cell>
          <cell r="L368">
            <v>3058358711</v>
          </cell>
          <cell r="M368" t="str">
            <v>cetras.cauca@corpudesa.org</v>
          </cell>
          <cell r="N368" t="str">
            <v>SRPA</v>
          </cell>
          <cell r="O368" t="str">
            <v>Centro transitorio</v>
          </cell>
          <cell r="P368"/>
          <cell r="Q368" t="str">
            <v>SRPA</v>
          </cell>
          <cell r="R368"/>
          <cell r="S368" t="str">
            <v>1900-305-2024</v>
          </cell>
          <cell r="T368">
            <v>8</v>
          </cell>
          <cell r="U368">
            <v>45378</v>
          </cell>
          <cell r="V368">
            <v>45383</v>
          </cell>
          <cell r="W368">
            <v>45626</v>
          </cell>
          <cell r="X368">
            <v>272780352</v>
          </cell>
          <cell r="Y368" t="str">
            <v>Diana Marcela Guzman Doncel</v>
          </cell>
          <cell r="Z368" t="str">
            <v>Profesional universitario Grupo de asistencia técnica</v>
          </cell>
        </row>
        <row r="369">
          <cell r="B369" t="str">
            <v>19-72-368</v>
          </cell>
          <cell r="C369" t="str">
            <v>Cauca</v>
          </cell>
          <cell r="D369" t="str">
            <v>Corporación unida por el desarrollo - CORPUDESA</v>
          </cell>
          <cell r="E369" t="str">
            <v>900208959-7</v>
          </cell>
          <cell r="F369" t="str">
            <v>Adrian Eduardo Ocampo Escobar</v>
          </cell>
          <cell r="G369"/>
          <cell r="H369" t="str">
            <v>Alcaldía De Puerto Tejada-Sede Norte</v>
          </cell>
          <cell r="I369" t="str">
            <v>Puerto Tejada</v>
          </cell>
          <cell r="J369" t="str">
            <v>Norte</v>
          </cell>
          <cell r="K369"/>
          <cell r="L369">
            <v>3058358711</v>
          </cell>
          <cell r="M369" t="str">
            <v>cetras.cauca@corpudesa.org</v>
          </cell>
          <cell r="N369" t="str">
            <v>SRPA</v>
          </cell>
          <cell r="O369" t="str">
            <v>Centro transitorio</v>
          </cell>
          <cell r="P369"/>
          <cell r="Q369" t="str">
            <v>SRPA</v>
          </cell>
          <cell r="R369"/>
          <cell r="S369" t="str">
            <v>1900-305-2024</v>
          </cell>
          <cell r="T369">
            <v>4</v>
          </cell>
          <cell r="U369">
            <v>45378</v>
          </cell>
          <cell r="V369">
            <v>45383</v>
          </cell>
          <cell r="W369">
            <v>45626</v>
          </cell>
          <cell r="X369"/>
          <cell r="Y369" t="str">
            <v>Diana Marcela Guzman Doncel</v>
          </cell>
          <cell r="Z369" t="str">
            <v>Profesional universitario Grupo de asistencia técnica</v>
          </cell>
        </row>
        <row r="370">
          <cell r="B370" t="str">
            <v>19-114-369</v>
          </cell>
          <cell r="C370" t="str">
            <v>Cauca</v>
          </cell>
          <cell r="D370" t="str">
            <v>Fundación esperanza y amor</v>
          </cell>
          <cell r="E370" t="str">
            <v>900045402-6</v>
          </cell>
          <cell r="F370" t="str">
            <v>Blanca Ligia Burbano Díaz</v>
          </cell>
          <cell r="G370"/>
          <cell r="H370" t="str">
            <v>Calle 66 Norte No. 2-17, Barrio Los Estudiantes</v>
          </cell>
          <cell r="I370" t="str">
            <v>Patía</v>
          </cell>
          <cell r="J370" t="str">
            <v>Sur</v>
          </cell>
          <cell r="K370"/>
          <cell r="L370">
            <v>3128149599</v>
          </cell>
          <cell r="M370" t="str">
            <v>gerenciafunesperanzayamor@gmail.com</v>
          </cell>
          <cell r="N370" t="str">
            <v>SRPA</v>
          </cell>
          <cell r="O370" t="str">
            <v>Centro transitorio</v>
          </cell>
          <cell r="P370"/>
          <cell r="Q370" t="str">
            <v>SRPA</v>
          </cell>
          <cell r="R370"/>
          <cell r="S370" t="str">
            <v>1900-307-2024</v>
          </cell>
          <cell r="T370">
            <v>4</v>
          </cell>
          <cell r="U370">
            <v>45378</v>
          </cell>
          <cell r="V370">
            <v>45383</v>
          </cell>
          <cell r="W370">
            <v>45626</v>
          </cell>
          <cell r="X370">
            <v>90926784</v>
          </cell>
          <cell r="Y370" t="str">
            <v>Diana Marcela Guzman Doncel</v>
          </cell>
          <cell r="Z370" t="str">
            <v>Profesional universitario Grupo de asistencia técnica</v>
          </cell>
        </row>
        <row r="371">
          <cell r="B371" t="str">
            <v>19-177-370</v>
          </cell>
          <cell r="C371" t="str">
            <v>Cauca</v>
          </cell>
          <cell r="D371" t="str">
            <v>Fundación para la orientación familiar - FUNOF</v>
          </cell>
          <cell r="E371" t="str">
            <v>890310770-2</v>
          </cell>
          <cell r="F371" t="str">
            <v>Julieta Arboleda Arciniegas</v>
          </cell>
          <cell r="G371"/>
          <cell r="H371" t="str">
            <v>Carrera 14 No. 13-46</v>
          </cell>
          <cell r="I371" t="str">
            <v>Santander De Quilichao</v>
          </cell>
          <cell r="J371" t="str">
            <v>Norte</v>
          </cell>
          <cell r="K371">
            <v>8296838</v>
          </cell>
          <cell r="L371">
            <v>3175180433</v>
          </cell>
          <cell r="M371" t="str">
            <v>julieta.arboleda@funof.org
administrativo@funof.org</v>
          </cell>
          <cell r="N371" t="str">
            <v>SRPA</v>
          </cell>
          <cell r="O371" t="str">
            <v>Libertad vigilada – asistida</v>
          </cell>
          <cell r="P371"/>
          <cell r="Q371" t="str">
            <v>SRPA</v>
          </cell>
          <cell r="R371"/>
          <cell r="S371" t="str">
            <v>1900-308-2024</v>
          </cell>
          <cell r="T371">
            <v>50</v>
          </cell>
          <cell r="U371">
            <v>45378</v>
          </cell>
          <cell r="V371">
            <v>45383</v>
          </cell>
          <cell r="W371">
            <v>45626</v>
          </cell>
          <cell r="X371">
            <v>229685200</v>
          </cell>
          <cell r="Y371" t="str">
            <v>Lesset Andrea Lis Guerrero</v>
          </cell>
          <cell r="Z371" t="str">
            <v>Profesional centro zonal</v>
          </cell>
        </row>
        <row r="372">
          <cell r="B372" t="str">
            <v>19-177-371</v>
          </cell>
          <cell r="C372" t="str">
            <v>Cauca</v>
          </cell>
          <cell r="D372" t="str">
            <v>Fundación para la orientación familiar - FUNOF</v>
          </cell>
          <cell r="E372" t="str">
            <v>890310770-2</v>
          </cell>
          <cell r="F372" t="str">
            <v>Julieta Arboleda Arciniegas</v>
          </cell>
          <cell r="G372"/>
          <cell r="H372" t="str">
            <v>Carrera 13 No. 10-48 Barrio Las Américas</v>
          </cell>
          <cell r="I372" t="str">
            <v>Popayán</v>
          </cell>
          <cell r="J372" t="str">
            <v>Popayán</v>
          </cell>
          <cell r="K372">
            <v>8353539</v>
          </cell>
          <cell r="L372">
            <v>3113776890</v>
          </cell>
          <cell r="M372" t="str">
            <v>julieta.arboleda@funof.org
administrativo@funof.org</v>
          </cell>
          <cell r="N372" t="str">
            <v>SRPA</v>
          </cell>
          <cell r="O372" t="str">
            <v>Intervención de apoyo RAJ</v>
          </cell>
          <cell r="P372"/>
          <cell r="Q372" t="str">
            <v>RAJ</v>
          </cell>
          <cell r="R372"/>
          <cell r="S372" t="str">
            <v>1900-309-2024</v>
          </cell>
          <cell r="T372">
            <v>40</v>
          </cell>
          <cell r="U372">
            <v>45378</v>
          </cell>
          <cell r="V372">
            <v>45383</v>
          </cell>
          <cell r="W372">
            <v>45626</v>
          </cell>
          <cell r="X372">
            <v>138210240</v>
          </cell>
          <cell r="Y372" t="str">
            <v>Lesset Andrea Lis Guerrero</v>
          </cell>
          <cell r="Z372" t="str">
            <v>Profesional centro zonal</v>
          </cell>
        </row>
        <row r="373">
          <cell r="B373" t="str">
            <v>19-43-372</v>
          </cell>
          <cell r="C373" t="str">
            <v>Cauca</v>
          </cell>
          <cell r="D373" t="str">
            <v>Congregación religiosos terciarios capuchinos nuestra señora de los dolores</v>
          </cell>
          <cell r="E373" t="str">
            <v>860005068-3</v>
          </cell>
          <cell r="F373" t="str">
            <v>Padre Arnoldo De Jesus Acosta Benjumea</v>
          </cell>
          <cell r="G373"/>
          <cell r="H373" t="str">
            <v>Carrera 8 No. 74n-0</v>
          </cell>
          <cell r="I373" t="str">
            <v>Popayán</v>
          </cell>
          <cell r="J373" t="str">
            <v>Popayán</v>
          </cell>
          <cell r="K373">
            <v>8333808</v>
          </cell>
          <cell r="L373">
            <v>3108979296</v>
          </cell>
          <cell r="M373" t="str">
            <v>direccion@toribiomaya.org</v>
          </cell>
          <cell r="N373" t="str">
            <v>SRPA</v>
          </cell>
          <cell r="O373" t="str">
            <v>Internado RAJ</v>
          </cell>
          <cell r="P373"/>
          <cell r="Q373" t="str">
            <v>RAJ</v>
          </cell>
          <cell r="R373"/>
          <cell r="S373" t="str">
            <v>1900-312-2024</v>
          </cell>
          <cell r="T373">
            <v>80</v>
          </cell>
          <cell r="U373">
            <v>45378</v>
          </cell>
          <cell r="V373">
            <v>45383</v>
          </cell>
          <cell r="W373">
            <v>45626</v>
          </cell>
          <cell r="X373">
            <v>1581616309</v>
          </cell>
          <cell r="Y373" t="str">
            <v>Diana Marcela Guzman Doncel</v>
          </cell>
          <cell r="Z373" t="str">
            <v>Profesional universitario Grupo de asistencia técnica</v>
          </cell>
        </row>
        <row r="374">
          <cell r="B374" t="str">
            <v>19-43-373</v>
          </cell>
          <cell r="C374" t="str">
            <v>Cauca</v>
          </cell>
          <cell r="D374" t="str">
            <v>Congregación religiosos terciarios capuchinos nuestra señora de los dolores</v>
          </cell>
          <cell r="E374" t="str">
            <v>860005068-3</v>
          </cell>
          <cell r="F374" t="str">
            <v>Padre Arnoldo De Jesus Acosta Benjumea</v>
          </cell>
          <cell r="G374"/>
          <cell r="H374" t="str">
            <v>Carrera 8 No. 74n-0</v>
          </cell>
          <cell r="I374" t="str">
            <v>Popayán</v>
          </cell>
          <cell r="J374" t="str">
            <v>Popayán</v>
          </cell>
          <cell r="K374">
            <v>8333808</v>
          </cell>
          <cell r="L374">
            <v>3108979296</v>
          </cell>
          <cell r="M374" t="str">
            <v>direccion@toribiomaya.org</v>
          </cell>
          <cell r="N374" t="str">
            <v>SRPA</v>
          </cell>
          <cell r="O374" t="str">
            <v>Centro de atención especializada</v>
          </cell>
          <cell r="P374"/>
          <cell r="Q374" t="str">
            <v>SRPA</v>
          </cell>
          <cell r="R374"/>
          <cell r="S374" t="str">
            <v>1900-313-2024</v>
          </cell>
          <cell r="T374">
            <v>100</v>
          </cell>
          <cell r="U374">
            <v>45378</v>
          </cell>
          <cell r="V374">
            <v>45383</v>
          </cell>
          <cell r="W374">
            <v>45626</v>
          </cell>
          <cell r="X374">
            <v>2933743817</v>
          </cell>
          <cell r="Y374" t="str">
            <v>Diana Marcela Guzman Doncel</v>
          </cell>
          <cell r="Z374" t="str">
            <v>Profesional universitario Grupo de asistencia técnica</v>
          </cell>
        </row>
        <row r="375">
          <cell r="B375" t="str">
            <v>19-43-374</v>
          </cell>
          <cell r="C375" t="str">
            <v>Cauca</v>
          </cell>
          <cell r="D375" t="str">
            <v>Congregación religiosos terciarios capuchinos nuestra señora de los dolores</v>
          </cell>
          <cell r="E375" t="str">
            <v>860005068-3</v>
          </cell>
          <cell r="F375" t="str">
            <v>Padre Arnoldo De Jesus Acosta Benjumea</v>
          </cell>
          <cell r="G375"/>
          <cell r="H375" t="str">
            <v>Carrera 8 No. 74n-0</v>
          </cell>
          <cell r="I375" t="str">
            <v>Popayán</v>
          </cell>
          <cell r="J375" t="str">
            <v>Popayán</v>
          </cell>
          <cell r="K375">
            <v>8333808</v>
          </cell>
          <cell r="L375">
            <v>3108979296</v>
          </cell>
          <cell r="M375" t="str">
            <v>direccion@toribiomaya.org</v>
          </cell>
          <cell r="N375" t="str">
            <v>SRPA</v>
          </cell>
          <cell r="O375" t="str">
            <v>Centro de internamiento preventivo</v>
          </cell>
          <cell r="P375"/>
          <cell r="Q375" t="str">
            <v>SRPA</v>
          </cell>
          <cell r="R375"/>
          <cell r="S375" t="str">
            <v>1900-313-2024</v>
          </cell>
          <cell r="T375">
            <v>20</v>
          </cell>
          <cell r="U375">
            <v>45378</v>
          </cell>
          <cell r="V375">
            <v>45383</v>
          </cell>
          <cell r="W375">
            <v>45626</v>
          </cell>
          <cell r="X375"/>
          <cell r="Y375" t="str">
            <v>Diana Marcela Guzman Doncel</v>
          </cell>
          <cell r="Z375" t="str">
            <v>Profesional universitario Grupo de asistencia técnica</v>
          </cell>
        </row>
        <row r="376">
          <cell r="B376" t="str">
            <v>20-23-375</v>
          </cell>
          <cell r="C376" t="str">
            <v>Cesar</v>
          </cell>
          <cell r="D376" t="str">
            <v>Asociación popular de mujeres del Cesar</v>
          </cell>
          <cell r="E376" t="str">
            <v>824002211-6</v>
          </cell>
          <cell r="F376" t="str">
            <v>Jose Rafael Vega Ariza</v>
          </cell>
          <cell r="G376"/>
          <cell r="H376" t="str">
            <v>Calle 26 No.18-30, Barrio Simón Bolívar</v>
          </cell>
          <cell r="I376" t="str">
            <v>Valledupar</v>
          </cell>
          <cell r="J376" t="str">
            <v>Valledupar 2</v>
          </cell>
          <cell r="K376"/>
          <cell r="L376">
            <v>3012095557</v>
          </cell>
          <cell r="M376" t="str">
            <v>aspomujeres@hotmail.com</v>
          </cell>
          <cell r="N376" t="str">
            <v>SRD</v>
          </cell>
          <cell r="O376" t="str">
            <v>Intervención de apoyo psicosocial</v>
          </cell>
          <cell r="P376"/>
          <cell r="Q376" t="str">
            <v>Con PARD</v>
          </cell>
          <cell r="R376"/>
          <cell r="S376" t="str">
            <v>2000-185-2024</v>
          </cell>
          <cell r="T376">
            <v>200</v>
          </cell>
          <cell r="U376">
            <v>45378</v>
          </cell>
          <cell r="V376">
            <v>45383</v>
          </cell>
          <cell r="W376">
            <v>45626</v>
          </cell>
          <cell r="X376">
            <v>4397374800</v>
          </cell>
          <cell r="Y376" t="str">
            <v>Favio Andres Arias Manjarres</v>
          </cell>
          <cell r="Z376" t="str">
            <v>Profesional centro zonal</v>
          </cell>
        </row>
        <row r="377">
          <cell r="B377" t="str">
            <v>20-23-376</v>
          </cell>
          <cell r="C377" t="str">
            <v>Cesar</v>
          </cell>
          <cell r="D377" t="str">
            <v>Asociación popular de mujeres del Cesar</v>
          </cell>
          <cell r="E377" t="str">
            <v>824002211-6</v>
          </cell>
          <cell r="F377" t="str">
            <v>Jose Rafael Vega Ariza</v>
          </cell>
          <cell r="G377"/>
          <cell r="H377" t="str">
            <v>Calle 7 No. 21 – 76</v>
          </cell>
          <cell r="I377" t="str">
            <v>Pueblo Bello</v>
          </cell>
          <cell r="J377" t="str">
            <v>Valledupar 2</v>
          </cell>
          <cell r="K377"/>
          <cell r="L377">
            <v>3197946384</v>
          </cell>
          <cell r="M377" t="str">
            <v>aspopueblobello@hotmail.com</v>
          </cell>
          <cell r="N377" t="str">
            <v>SRD</v>
          </cell>
          <cell r="O377" t="str">
            <v>Intervención de apoyo psicosocial</v>
          </cell>
          <cell r="P377"/>
          <cell r="Q377" t="str">
            <v>Con PARD</v>
          </cell>
          <cell r="R377"/>
          <cell r="S377" t="str">
            <v>2000-185-2024</v>
          </cell>
          <cell r="T377">
            <v>100</v>
          </cell>
          <cell r="U377">
            <v>45378</v>
          </cell>
          <cell r="V377">
            <v>45383</v>
          </cell>
          <cell r="W377">
            <v>45626</v>
          </cell>
          <cell r="X377"/>
          <cell r="Y377" t="str">
            <v>Favio Andres Arias Manjarres</v>
          </cell>
          <cell r="Z377" t="str">
            <v>Profesional centro zonal</v>
          </cell>
        </row>
        <row r="378">
          <cell r="B378" t="str">
            <v>20-23-377</v>
          </cell>
          <cell r="C378" t="str">
            <v>Cesar</v>
          </cell>
          <cell r="D378" t="str">
            <v>Asociación popular de mujeres del Cesar</v>
          </cell>
          <cell r="E378" t="str">
            <v>824002211-6</v>
          </cell>
          <cell r="F378" t="str">
            <v>Jose Rafael Vega Ariza</v>
          </cell>
          <cell r="G378"/>
          <cell r="H378" t="str">
            <v>Carrera 3 No.3-75, Barrio El Progreso</v>
          </cell>
          <cell r="I378" t="str">
            <v>Chiriguaná</v>
          </cell>
          <cell r="J378" t="str">
            <v>Chiriguaná</v>
          </cell>
          <cell r="K378"/>
          <cell r="L378">
            <v>3185097084</v>
          </cell>
          <cell r="M378" t="str">
            <v>aspomujereschiriguana@gmail.com</v>
          </cell>
          <cell r="N378" t="str">
            <v>SRD</v>
          </cell>
          <cell r="O378" t="str">
            <v>Intervención de apoyo psicosocial</v>
          </cell>
          <cell r="P378"/>
          <cell r="Q378" t="str">
            <v>Con PARD</v>
          </cell>
          <cell r="R378"/>
          <cell r="S378" t="str">
            <v>2000-185-2024</v>
          </cell>
          <cell r="T378">
            <v>50</v>
          </cell>
          <cell r="U378">
            <v>45378</v>
          </cell>
          <cell r="V378">
            <v>45383</v>
          </cell>
          <cell r="W378">
            <v>45626</v>
          </cell>
          <cell r="X378"/>
          <cell r="Y378" t="str">
            <v>Laura Victoria Colon Ariza</v>
          </cell>
          <cell r="Z378" t="str">
            <v>Profesional centro zonal</v>
          </cell>
        </row>
        <row r="379">
          <cell r="B379" t="str">
            <v>20-23-378</v>
          </cell>
          <cell r="C379" t="str">
            <v>Cesar</v>
          </cell>
          <cell r="D379" t="str">
            <v>Asociación popular de mujeres del Cesar</v>
          </cell>
          <cell r="E379" t="str">
            <v>824002211-6</v>
          </cell>
          <cell r="F379" t="str">
            <v>Jose Rafael Vega Ariza</v>
          </cell>
          <cell r="G379"/>
          <cell r="H379" t="str">
            <v>Calle 26 No.18-25, Barrio El Tesoro</v>
          </cell>
          <cell r="I379" t="str">
            <v>Agustín Codazzi</v>
          </cell>
          <cell r="J379" t="str">
            <v>Codazzi</v>
          </cell>
          <cell r="K379"/>
          <cell r="L379">
            <v>3184434829</v>
          </cell>
          <cell r="M379" t="str">
            <v>aspocodazzi@hotmail.com</v>
          </cell>
          <cell r="N379" t="str">
            <v>SRD</v>
          </cell>
          <cell r="O379" t="str">
            <v>Intervención de apoyo psicosocial</v>
          </cell>
          <cell r="P379"/>
          <cell r="Q379" t="str">
            <v>Con PARD</v>
          </cell>
          <cell r="R379"/>
          <cell r="S379" t="str">
            <v>2000-185-2024</v>
          </cell>
          <cell r="T379">
            <v>200</v>
          </cell>
          <cell r="U379">
            <v>45378</v>
          </cell>
          <cell r="V379">
            <v>45383</v>
          </cell>
          <cell r="W379">
            <v>45626</v>
          </cell>
          <cell r="X379"/>
          <cell r="Y379" t="str">
            <v>Carmen Cecilia castaño Matute</v>
          </cell>
          <cell r="Z379" t="str">
            <v>Coordinador centro zonal</v>
          </cell>
        </row>
        <row r="380">
          <cell r="B380" t="str">
            <v>20-23-379</v>
          </cell>
          <cell r="C380" t="str">
            <v>Cesar</v>
          </cell>
          <cell r="D380" t="str">
            <v>Asociación popular de mujeres del Cesar</v>
          </cell>
          <cell r="E380" t="str">
            <v>824002211-6</v>
          </cell>
          <cell r="F380" t="str">
            <v>Jose Rafael Vega Ariza</v>
          </cell>
          <cell r="G380"/>
          <cell r="H380" t="str">
            <v>Calle 7ª No.7-35, Barrio Ovelio Jimenez</v>
          </cell>
          <cell r="I380" t="str">
            <v>La Jagua De Ibirico</v>
          </cell>
          <cell r="J380" t="str">
            <v>Codazzi</v>
          </cell>
          <cell r="K380"/>
          <cell r="L380">
            <v>3013758988</v>
          </cell>
          <cell r="M380" t="str">
            <v>aspojagua@hotmail.com</v>
          </cell>
          <cell r="N380" t="str">
            <v>SRD</v>
          </cell>
          <cell r="O380" t="str">
            <v>Intervención de apoyo psicosocial</v>
          </cell>
          <cell r="P380"/>
          <cell r="Q380" t="str">
            <v>Con PARD</v>
          </cell>
          <cell r="R380"/>
          <cell r="S380" t="str">
            <v>2000-185-2024</v>
          </cell>
          <cell r="T380">
            <v>200</v>
          </cell>
          <cell r="U380">
            <v>45378</v>
          </cell>
          <cell r="V380">
            <v>45383</v>
          </cell>
          <cell r="W380">
            <v>45626</v>
          </cell>
          <cell r="X380"/>
          <cell r="Y380" t="str">
            <v>Carmen Cecilia castaño Matute</v>
          </cell>
          <cell r="Z380" t="str">
            <v>Coordinador centro zonal</v>
          </cell>
        </row>
        <row r="381">
          <cell r="B381" t="str">
            <v>20-23-380</v>
          </cell>
          <cell r="C381" t="str">
            <v>Cesar</v>
          </cell>
          <cell r="D381" t="str">
            <v>Asociación popular de mujeres del Cesar</v>
          </cell>
          <cell r="E381" t="str">
            <v>824002211-6</v>
          </cell>
          <cell r="F381" t="str">
            <v>Jose Rafael Vega Ariza</v>
          </cell>
          <cell r="G381"/>
          <cell r="H381" t="str">
            <v>Carrera 6 No.3-34 Barrio Chipana</v>
          </cell>
          <cell r="I381" t="str">
            <v>San Diego</v>
          </cell>
          <cell r="J381" t="str">
            <v>Codazzi</v>
          </cell>
          <cell r="K381"/>
          <cell r="L381">
            <v>3167221724</v>
          </cell>
          <cell r="M381" t="str">
            <v>asposandiego@hotmail.com</v>
          </cell>
          <cell r="N381" t="str">
            <v>SRD</v>
          </cell>
          <cell r="O381" t="str">
            <v>Intervención de apoyo psicosocial</v>
          </cell>
          <cell r="P381"/>
          <cell r="Q381" t="str">
            <v>Con PARD</v>
          </cell>
          <cell r="R381"/>
          <cell r="S381" t="str">
            <v>2000-185-2024</v>
          </cell>
          <cell r="T381">
            <v>200</v>
          </cell>
          <cell r="U381">
            <v>45378</v>
          </cell>
          <cell r="V381">
            <v>45383</v>
          </cell>
          <cell r="W381">
            <v>45626</v>
          </cell>
          <cell r="X381"/>
          <cell r="Y381" t="str">
            <v>Carmen Cecilia castaño Matute</v>
          </cell>
          <cell r="Z381" t="str">
            <v>Coordinador centro zonal</v>
          </cell>
        </row>
        <row r="382">
          <cell r="B382" t="str">
            <v>20-23-381</v>
          </cell>
          <cell r="C382" t="str">
            <v>Cesar</v>
          </cell>
          <cell r="D382" t="str">
            <v>Asociación popular de mujeres del Cesar</v>
          </cell>
          <cell r="E382" t="str">
            <v>824002211-6</v>
          </cell>
          <cell r="F382" t="str">
            <v>Jose Rafael Vega Ariza</v>
          </cell>
          <cell r="G382"/>
          <cell r="H382" t="str">
            <v>Calle 9 No 3-05 Barrio Centro</v>
          </cell>
          <cell r="I382" t="str">
            <v>Becerril</v>
          </cell>
          <cell r="J382" t="str">
            <v>Codazzi</v>
          </cell>
          <cell r="K382"/>
          <cell r="L382">
            <v>3016637448</v>
          </cell>
          <cell r="M382" t="str">
            <v>aspobecerril@hotmail.com</v>
          </cell>
          <cell r="N382" t="str">
            <v>SRD</v>
          </cell>
          <cell r="O382" t="str">
            <v>Intervención de apoyo psicosocial</v>
          </cell>
          <cell r="P382"/>
          <cell r="Q382" t="str">
            <v>Con PARD</v>
          </cell>
          <cell r="R382"/>
          <cell r="S382" t="str">
            <v>2000-185-2024</v>
          </cell>
          <cell r="T382">
            <v>100</v>
          </cell>
          <cell r="U382">
            <v>45378</v>
          </cell>
          <cell r="V382">
            <v>45383</v>
          </cell>
          <cell r="W382">
            <v>45626</v>
          </cell>
          <cell r="X382"/>
          <cell r="Y382" t="str">
            <v>Carmen Cecilia castaño Matute</v>
          </cell>
          <cell r="Z382" t="str">
            <v>Coordinador centro zonal</v>
          </cell>
        </row>
        <row r="383">
          <cell r="B383" t="str">
            <v>20-13-382</v>
          </cell>
          <cell r="C383" t="str">
            <v>Cesar</v>
          </cell>
          <cell r="D383" t="str">
            <v>Asociación de profesionales en programas de promoción y prevención, para la salud, la educación, la familia y la comunidad - APSEFACOM</v>
          </cell>
          <cell r="E383" t="str">
            <v>824002390-6</v>
          </cell>
          <cell r="F383" t="str">
            <v>Sahury Maria Emiliany Ruiz</v>
          </cell>
          <cell r="G383"/>
          <cell r="H383" t="str">
            <v>Carrera 8 No. 13b-106</v>
          </cell>
          <cell r="I383" t="str">
            <v>Valledupar</v>
          </cell>
          <cell r="J383" t="str">
            <v>Valledupar 2</v>
          </cell>
          <cell r="K383"/>
          <cell r="L383">
            <v>3145455763</v>
          </cell>
          <cell r="M383" t="str">
            <v>Apoyoespecalizado.apsefacom@gmail.com</v>
          </cell>
          <cell r="N383" t="str">
            <v>SRD</v>
          </cell>
          <cell r="O383" t="str">
            <v>Apoyo psicológico especializado</v>
          </cell>
          <cell r="P383"/>
          <cell r="Q383" t="str">
            <v>Con PARD</v>
          </cell>
          <cell r="R383"/>
          <cell r="S383" t="str">
            <v>2000-186-2024</v>
          </cell>
          <cell r="T383">
            <v>60</v>
          </cell>
          <cell r="U383">
            <v>45378</v>
          </cell>
          <cell r="V383">
            <v>45383</v>
          </cell>
          <cell r="W383">
            <v>45626</v>
          </cell>
          <cell r="X383">
            <v>520810680</v>
          </cell>
          <cell r="Y383" t="str">
            <v>Nataly Calderon Gomez</v>
          </cell>
          <cell r="Z383" t="str">
            <v>Profesional centro zonal</v>
          </cell>
        </row>
        <row r="384">
          <cell r="B384" t="str">
            <v>20-13-383</v>
          </cell>
          <cell r="C384" t="str">
            <v>Cesar</v>
          </cell>
          <cell r="D384" t="str">
            <v>Asociación de profesionales en programas de promoción y prevención, para la salud, la educación, la familia y la comunidad - APSEFACOM</v>
          </cell>
          <cell r="E384" t="str">
            <v>824002390-6</v>
          </cell>
          <cell r="F384" t="str">
            <v>Sahury Maria Emiliany Ruiz</v>
          </cell>
          <cell r="G384"/>
          <cell r="H384" t="str">
            <v>Calle 8 No. 14-56, Barrio Olaya Herrera</v>
          </cell>
          <cell r="I384" t="str">
            <v>Aguachica</v>
          </cell>
          <cell r="J384" t="str">
            <v>Aguachica</v>
          </cell>
          <cell r="K384"/>
          <cell r="L384">
            <v>3145455763</v>
          </cell>
          <cell r="M384" t="str">
            <v>Apoyoespecalizado.apsefacom@gmail.com</v>
          </cell>
          <cell r="N384" t="str">
            <v>SRD</v>
          </cell>
          <cell r="O384" t="str">
            <v>Apoyo psicológico especializado</v>
          </cell>
          <cell r="P384"/>
          <cell r="Q384" t="str">
            <v>Con PARD</v>
          </cell>
          <cell r="R384"/>
          <cell r="S384" t="str">
            <v>2000-186-2024</v>
          </cell>
          <cell r="T384">
            <v>60</v>
          </cell>
          <cell r="U384">
            <v>45378</v>
          </cell>
          <cell r="V384">
            <v>45383</v>
          </cell>
          <cell r="W384">
            <v>45626</v>
          </cell>
          <cell r="X384"/>
          <cell r="Y384" t="str">
            <v>Yessica Trillos Garcia</v>
          </cell>
          <cell r="Z384" t="str">
            <v>Coordinador centro zonal</v>
          </cell>
        </row>
        <row r="385">
          <cell r="B385" t="str">
            <v>20-13-384</v>
          </cell>
          <cell r="C385" t="str">
            <v>Cesar</v>
          </cell>
          <cell r="D385" t="str">
            <v>Asociación de profesionales en programas de promoción y prevención, para la salud, la educación, la familia y la comunidad - APSEFACOM</v>
          </cell>
          <cell r="E385" t="str">
            <v>824002390-6</v>
          </cell>
          <cell r="F385" t="str">
            <v>Sahury Maria Emiliany Ruiz</v>
          </cell>
          <cell r="G385"/>
          <cell r="H385" t="str">
            <v>Calle 19 No.13-16, Barrio Machique</v>
          </cell>
          <cell r="I385" t="str">
            <v>Agustín Codazzi</v>
          </cell>
          <cell r="J385" t="str">
            <v>Codazzi</v>
          </cell>
          <cell r="K385"/>
          <cell r="L385">
            <v>3145455763</v>
          </cell>
          <cell r="M385" t="str">
            <v>Apoyoespecalizado.apsefacom@gmail.com</v>
          </cell>
          <cell r="N385" t="str">
            <v>SRD</v>
          </cell>
          <cell r="O385" t="str">
            <v>Apoyo psicológico especializado</v>
          </cell>
          <cell r="P385"/>
          <cell r="Q385" t="str">
            <v>Con PARD</v>
          </cell>
          <cell r="R385"/>
          <cell r="S385" t="str">
            <v>2000-186-2024</v>
          </cell>
          <cell r="T385">
            <v>55</v>
          </cell>
          <cell r="U385">
            <v>45378</v>
          </cell>
          <cell r="V385">
            <v>45383</v>
          </cell>
          <cell r="W385">
            <v>45626</v>
          </cell>
          <cell r="X385"/>
          <cell r="Y385" t="str">
            <v>Carmen Cecilia castaño Matute</v>
          </cell>
          <cell r="Z385" t="str">
            <v>Coordinador centro zonal</v>
          </cell>
        </row>
        <row r="386">
          <cell r="B386" t="str">
            <v>20-13-385</v>
          </cell>
          <cell r="C386" t="str">
            <v>Cesar</v>
          </cell>
          <cell r="D386" t="str">
            <v>Asociación de profesionales en programas de promoción y prevención, para la salud, la educación, la familia y la comunidad - APSEFACOM</v>
          </cell>
          <cell r="E386" t="str">
            <v>824002390-6</v>
          </cell>
          <cell r="F386" t="str">
            <v>Sahury Maria Emiliany Ruiz</v>
          </cell>
          <cell r="G386"/>
          <cell r="H386" t="str">
            <v>Carrera 4 No.8-45, Barrio Centro</v>
          </cell>
          <cell r="I386" t="str">
            <v>Chiriguaná</v>
          </cell>
          <cell r="J386" t="str">
            <v>Chiriguaná</v>
          </cell>
          <cell r="K386"/>
          <cell r="L386">
            <v>3145455763</v>
          </cell>
          <cell r="M386" t="str">
            <v>Apoyoespecalizado.apsefacom@gmail.com</v>
          </cell>
          <cell r="N386" t="str">
            <v>SRD</v>
          </cell>
          <cell r="O386" t="str">
            <v>Apoyo psicológico especializado</v>
          </cell>
          <cell r="P386"/>
          <cell r="Q386" t="str">
            <v>Con PARD</v>
          </cell>
          <cell r="R386"/>
          <cell r="S386" t="str">
            <v>2000-186-2024</v>
          </cell>
          <cell r="T386">
            <v>20</v>
          </cell>
          <cell r="U386">
            <v>45378</v>
          </cell>
          <cell r="V386">
            <v>45383</v>
          </cell>
          <cell r="W386">
            <v>45626</v>
          </cell>
          <cell r="X386"/>
          <cell r="Y386" t="str">
            <v>Laura Victoria Colon Ariza</v>
          </cell>
          <cell r="Z386" t="str">
            <v>Profesional centro zonal</v>
          </cell>
        </row>
        <row r="387">
          <cell r="B387" t="str">
            <v>20-13-386</v>
          </cell>
          <cell r="C387" t="str">
            <v>Cesar</v>
          </cell>
          <cell r="D387" t="str">
            <v>Asociación de profesionales en programas de promoción y prevención, para la salud, la educación, la familia y la comunidad - APSEFACOM</v>
          </cell>
          <cell r="E387" t="str">
            <v>824002390-6</v>
          </cell>
          <cell r="F387" t="str">
            <v>Sahury Maria Emiliany Ruiz</v>
          </cell>
          <cell r="G387"/>
          <cell r="H387" t="str">
            <v>Carrera 23 No. 8-38 Barrio San Carlos</v>
          </cell>
          <cell r="I387" t="str">
            <v>El Copey</v>
          </cell>
          <cell r="J387" t="str">
            <v>Valledupar 2</v>
          </cell>
          <cell r="K387"/>
          <cell r="L387">
            <v>3187948354</v>
          </cell>
          <cell r="M387" t="str">
            <v>externadoelcopey@gmail.com</v>
          </cell>
          <cell r="N387" t="str">
            <v>SRD</v>
          </cell>
          <cell r="O387" t="str">
            <v>Externado</v>
          </cell>
          <cell r="P387" t="str">
            <v>Media jornada</v>
          </cell>
          <cell r="Q387" t="str">
            <v>Con PARD</v>
          </cell>
          <cell r="R387"/>
          <cell r="S387" t="str">
            <v>2000-188-2024</v>
          </cell>
          <cell r="T387">
            <v>80</v>
          </cell>
          <cell r="U387">
            <v>45378</v>
          </cell>
          <cell r="V387">
            <v>45383</v>
          </cell>
          <cell r="W387">
            <v>45626</v>
          </cell>
          <cell r="X387">
            <v>534978560</v>
          </cell>
          <cell r="Y387" t="str">
            <v>Nataly Calderon Gomez</v>
          </cell>
          <cell r="Z387" t="str">
            <v>Profesional centro zonal</v>
          </cell>
        </row>
        <row r="388">
          <cell r="B388" t="str">
            <v>20-13-387</v>
          </cell>
          <cell r="C388" t="str">
            <v>Cesar</v>
          </cell>
          <cell r="D388" t="str">
            <v>Asociación de profesionales en programas de promoción y prevención, para la salud, la educación, la familia y la comunidad - APSEFACOM</v>
          </cell>
          <cell r="E388" t="str">
            <v>824002390-6</v>
          </cell>
          <cell r="F388" t="str">
            <v>Sahury Maria Emiliany Ruiz</v>
          </cell>
          <cell r="G388"/>
          <cell r="H388" t="str">
            <v>Calle 13 No. 22-40</v>
          </cell>
          <cell r="I388" t="str">
            <v>Bosconia</v>
          </cell>
          <cell r="J388" t="str">
            <v>Valledupar 2</v>
          </cell>
          <cell r="K388" t="str">
            <v>605 5779450</v>
          </cell>
          <cell r="L388">
            <v>3017923400</v>
          </cell>
          <cell r="M388" t="str">
            <v>externadobosconia98@gmail.com</v>
          </cell>
          <cell r="N388" t="str">
            <v>SRD</v>
          </cell>
          <cell r="O388" t="str">
            <v>Externado</v>
          </cell>
          <cell r="P388" t="str">
            <v>Media jornada</v>
          </cell>
          <cell r="Q388" t="str">
            <v>Con PARD</v>
          </cell>
          <cell r="R388"/>
          <cell r="S388" t="str">
            <v>2000-190-2024</v>
          </cell>
          <cell r="T388">
            <v>100</v>
          </cell>
          <cell r="U388">
            <v>45378</v>
          </cell>
          <cell r="V388">
            <v>45383</v>
          </cell>
          <cell r="W388">
            <v>45626</v>
          </cell>
          <cell r="X388">
            <v>668723200</v>
          </cell>
          <cell r="Y388" t="str">
            <v>Nataly Calderon Gomez</v>
          </cell>
          <cell r="Z388" t="str">
            <v>Profesional centro zonal</v>
          </cell>
        </row>
        <row r="389">
          <cell r="B389" t="str">
            <v>20-146-388</v>
          </cell>
          <cell r="C389" t="str">
            <v>Cesar</v>
          </cell>
          <cell r="D389" t="str">
            <v>Fundación menores del futuro</v>
          </cell>
          <cell r="E389" t="str">
            <v>824002319-2</v>
          </cell>
          <cell r="F389" t="str">
            <v>Piedad Rodriguez Cotes</v>
          </cell>
          <cell r="G389"/>
          <cell r="H389" t="str">
            <v>Calle 9 No. 15-04 Barrio Luis Hernando Restrepo Del Corregimiento De La Loma</v>
          </cell>
          <cell r="I389" t="str">
            <v>El Paso</v>
          </cell>
          <cell r="J389" t="str">
            <v>Chiriguaná</v>
          </cell>
          <cell r="K389"/>
          <cell r="L389">
            <v>3022411841</v>
          </cell>
          <cell r="M389" t="str">
            <v>lalomaproteccion@gmail.com</v>
          </cell>
          <cell r="N389" t="str">
            <v>SRD</v>
          </cell>
          <cell r="O389" t="str">
            <v>Externado</v>
          </cell>
          <cell r="P389" t="str">
            <v>Media jornada</v>
          </cell>
          <cell r="Q389" t="str">
            <v>Con PARD</v>
          </cell>
          <cell r="R389"/>
          <cell r="S389" t="str">
            <v>2000-191-2024</v>
          </cell>
          <cell r="T389">
            <v>100</v>
          </cell>
          <cell r="U389">
            <v>45378</v>
          </cell>
          <cell r="V389">
            <v>45383</v>
          </cell>
          <cell r="W389">
            <v>45626</v>
          </cell>
          <cell r="X389">
            <v>2875509760</v>
          </cell>
          <cell r="Y389" t="str">
            <v>Sara Catalina Berdugo Perez</v>
          </cell>
          <cell r="Z389" t="str">
            <v>Profesional centro zonal</v>
          </cell>
        </row>
        <row r="390">
          <cell r="B390" t="str">
            <v>20-146-389</v>
          </cell>
          <cell r="C390" t="str">
            <v>Cesar</v>
          </cell>
          <cell r="D390" t="str">
            <v>Fundación menores del futuro</v>
          </cell>
          <cell r="E390" t="str">
            <v>824002319-2</v>
          </cell>
          <cell r="F390" t="str">
            <v>Piedad Rodriguez Cotes</v>
          </cell>
          <cell r="G390"/>
          <cell r="H390" t="str">
            <v>Carrera 6 No. 7-64 Barrio Solano Pérez</v>
          </cell>
          <cell r="I390" t="str">
            <v>Aguachica</v>
          </cell>
          <cell r="J390" t="str">
            <v>Aguachica</v>
          </cell>
          <cell r="K390"/>
          <cell r="L390">
            <v>3218246552</v>
          </cell>
          <cell r="M390" t="str">
            <v>fumefuaguachica14@hotmail.com</v>
          </cell>
          <cell r="N390" t="str">
            <v>SRD</v>
          </cell>
          <cell r="O390" t="str">
            <v>Externado</v>
          </cell>
          <cell r="P390" t="str">
            <v>Media jornada</v>
          </cell>
          <cell r="Q390" t="str">
            <v>Con PARD</v>
          </cell>
          <cell r="R390"/>
          <cell r="S390" t="str">
            <v>2000-191-2024</v>
          </cell>
          <cell r="T390">
            <v>100</v>
          </cell>
          <cell r="U390">
            <v>45378</v>
          </cell>
          <cell r="V390">
            <v>45383</v>
          </cell>
          <cell r="W390">
            <v>45626</v>
          </cell>
          <cell r="X390"/>
          <cell r="Y390" t="str">
            <v>Yessica Trillos Garcia</v>
          </cell>
          <cell r="Z390" t="str">
            <v>Coordinador centro zonal</v>
          </cell>
        </row>
        <row r="391">
          <cell r="B391" t="str">
            <v>20-146-390</v>
          </cell>
          <cell r="C391" t="str">
            <v>Cesar</v>
          </cell>
          <cell r="D391" t="str">
            <v>Fundación menores del futuro</v>
          </cell>
          <cell r="E391" t="str">
            <v>824002319-2</v>
          </cell>
          <cell r="F391" t="str">
            <v>Piedad Rodriguez Cotes</v>
          </cell>
          <cell r="G391"/>
          <cell r="H391" t="str">
            <v>Calle 6c No. 19e-26</v>
          </cell>
          <cell r="I391" t="str">
            <v>Valledupar</v>
          </cell>
          <cell r="J391" t="str">
            <v>Valledupar 2</v>
          </cell>
          <cell r="K391"/>
          <cell r="L391">
            <v>3015012034</v>
          </cell>
          <cell r="M391" t="str">
            <v>fumefuvalledupar@gmail.com</v>
          </cell>
          <cell r="N391" t="str">
            <v>SRD</v>
          </cell>
          <cell r="O391" t="str">
            <v>Externado</v>
          </cell>
          <cell r="P391" t="str">
            <v>Media jornada</v>
          </cell>
          <cell r="Q391" t="str">
            <v>Con PARD</v>
          </cell>
          <cell r="R391"/>
          <cell r="S391" t="str">
            <v>2000-191-2024</v>
          </cell>
          <cell r="T391">
            <v>100</v>
          </cell>
          <cell r="U391">
            <v>45378</v>
          </cell>
          <cell r="V391">
            <v>45383</v>
          </cell>
          <cell r="W391">
            <v>45626</v>
          </cell>
          <cell r="X391"/>
          <cell r="Y391" t="str">
            <v>Favio Andres Arias Manjarres</v>
          </cell>
          <cell r="Z391" t="str">
            <v>Profesional centro zonal</v>
          </cell>
        </row>
        <row r="392">
          <cell r="B392" t="str">
            <v>20-146-391</v>
          </cell>
          <cell r="C392" t="str">
            <v>Cesar</v>
          </cell>
          <cell r="D392" t="str">
            <v>Fundación menores del futuro</v>
          </cell>
          <cell r="E392" t="str">
            <v>824002319-2</v>
          </cell>
          <cell r="F392" t="str">
            <v>Piedad Rodriguez Cotes</v>
          </cell>
          <cell r="G392"/>
          <cell r="H392" t="str">
            <v>Calle 3 No. 7-110 Barrio Barranquillita</v>
          </cell>
          <cell r="I392" t="str">
            <v>Chiriguaná</v>
          </cell>
          <cell r="J392" t="str">
            <v>Chiriguaná</v>
          </cell>
          <cell r="K392"/>
          <cell r="L392">
            <v>3114144526</v>
          </cell>
          <cell r="M392" t="str">
            <v>fmf.tichiriguana@hotmail.com</v>
          </cell>
          <cell r="N392" t="str">
            <v>SRD</v>
          </cell>
          <cell r="O392" t="str">
            <v>Externado</v>
          </cell>
          <cell r="P392" t="str">
            <v>Media jornada</v>
          </cell>
          <cell r="Q392" t="str">
            <v>Con PARD</v>
          </cell>
          <cell r="R392"/>
          <cell r="S392" t="str">
            <v>2000-191-2024</v>
          </cell>
          <cell r="T392">
            <v>130</v>
          </cell>
          <cell r="U392">
            <v>45378</v>
          </cell>
          <cell r="V392">
            <v>45383</v>
          </cell>
          <cell r="W392">
            <v>45626</v>
          </cell>
          <cell r="X392"/>
          <cell r="Y392" t="str">
            <v>Sara Catalina Berdugo Perez</v>
          </cell>
          <cell r="Z392" t="str">
            <v>Profesional centro zonal</v>
          </cell>
        </row>
        <row r="393">
          <cell r="B393" t="str">
            <v>20-13-392</v>
          </cell>
          <cell r="C393" t="str">
            <v>Cesar</v>
          </cell>
          <cell r="D393" t="str">
            <v>Asociación de profesionales en programas de promoción y prevención, para la salud, la educación, la familia y la comunidad - APSEFACOM</v>
          </cell>
          <cell r="E393" t="str">
            <v>824002390-6</v>
          </cell>
          <cell r="F393" t="str">
            <v>Sahury Maria Emiliany Ruiz</v>
          </cell>
          <cell r="G393"/>
          <cell r="H393" t="str">
            <v>Calle 8 No. 14-56 Barrio Olaya Herrera</v>
          </cell>
          <cell r="I393" t="str">
            <v>Aguachica</v>
          </cell>
          <cell r="J393" t="str">
            <v>Aguachica</v>
          </cell>
          <cell r="K393"/>
          <cell r="L393">
            <v>3145455763</v>
          </cell>
          <cell r="M393" t="str">
            <v>aguachicaapoyopsicosocial@gmail.com</v>
          </cell>
          <cell r="N393" t="str">
            <v>SRD</v>
          </cell>
          <cell r="O393" t="str">
            <v>Intervención de apoyo psicosocial</v>
          </cell>
          <cell r="P393"/>
          <cell r="Q393" t="str">
            <v>Con PARD</v>
          </cell>
          <cell r="R393"/>
          <cell r="S393" t="str">
            <v>2000-193-2024</v>
          </cell>
          <cell r="T393">
            <v>150</v>
          </cell>
          <cell r="U393">
            <v>45378</v>
          </cell>
          <cell r="V393">
            <v>45383</v>
          </cell>
          <cell r="W393">
            <v>45626</v>
          </cell>
          <cell r="X393">
            <v>628196400</v>
          </cell>
          <cell r="Y393" t="str">
            <v>Yessica Trillos Garcia</v>
          </cell>
          <cell r="Z393" t="str">
            <v>Coordinador centro zonal</v>
          </cell>
        </row>
        <row r="394">
          <cell r="B394" t="str">
            <v>20-154-393</v>
          </cell>
          <cell r="C394" t="str">
            <v>Cesar</v>
          </cell>
          <cell r="D394" t="str">
            <v>Fundación niño feliz</v>
          </cell>
          <cell r="E394" t="str">
            <v>800145039-1</v>
          </cell>
          <cell r="F394" t="str">
            <v>Marlene Cecilia Diaz Araujo</v>
          </cell>
          <cell r="G394"/>
          <cell r="H394" t="str">
            <v>Calle 15 No. 18-40 Barrio La Granja</v>
          </cell>
          <cell r="I394" t="str">
            <v>Valledupar</v>
          </cell>
          <cell r="J394" t="str">
            <v>Valledupar 2</v>
          </cell>
          <cell r="K394"/>
          <cell r="L394">
            <v>3113275938</v>
          </cell>
          <cell r="M394" t="str">
            <v>funnifez@gmail.com</v>
          </cell>
          <cell r="N394" t="str">
            <v>SRD</v>
          </cell>
          <cell r="O394" t="str">
            <v>Internado</v>
          </cell>
          <cell r="P394"/>
          <cell r="Q394" t="str">
            <v>Victimas de violencia sexual</v>
          </cell>
          <cell r="R394"/>
          <cell r="S394" t="str">
            <v>2000-194-2024</v>
          </cell>
          <cell r="T394">
            <v>31</v>
          </cell>
          <cell r="U394">
            <v>45378</v>
          </cell>
          <cell r="V394">
            <v>45383</v>
          </cell>
          <cell r="W394">
            <v>45626</v>
          </cell>
          <cell r="X394">
            <v>528786344</v>
          </cell>
          <cell r="Y394" t="str">
            <v>Nataly Calderon Gomez</v>
          </cell>
          <cell r="Z394" t="str">
            <v>Profesional centro zonal</v>
          </cell>
        </row>
        <row r="395">
          <cell r="B395" t="str">
            <v>20-120-394</v>
          </cell>
          <cell r="C395" t="str">
            <v>Cesar</v>
          </cell>
          <cell r="D395" t="str">
            <v>Fundación fuente de vida</v>
          </cell>
          <cell r="E395" t="str">
            <v>900197851-1</v>
          </cell>
          <cell r="F395" t="str">
            <v>Yanires Bolaño Duran</v>
          </cell>
          <cell r="G395"/>
          <cell r="H395" t="str">
            <v>Carrera 19a 1 No. 8-15 Barrio Los Cortijos</v>
          </cell>
          <cell r="I395" t="str">
            <v>Valledupar</v>
          </cell>
          <cell r="J395" t="str">
            <v>Valledupar 2</v>
          </cell>
          <cell r="K395"/>
          <cell r="L395">
            <v>3175840733</v>
          </cell>
          <cell r="M395" t="str">
            <v>fundacionfuentedevida20@gmail.com</v>
          </cell>
          <cell r="N395" t="str">
            <v>SRD</v>
          </cell>
          <cell r="O395" t="str">
            <v>Externado</v>
          </cell>
          <cell r="P395" t="str">
            <v>Media jornada</v>
          </cell>
          <cell r="Q395" t="str">
            <v>Con PARD</v>
          </cell>
          <cell r="R395"/>
          <cell r="S395" t="str">
            <v>2000-195-2024</v>
          </cell>
          <cell r="T395">
            <v>90</v>
          </cell>
          <cell r="U395">
            <v>45378</v>
          </cell>
          <cell r="V395">
            <v>45383</v>
          </cell>
          <cell r="W395">
            <v>45626</v>
          </cell>
          <cell r="X395">
            <v>601850880</v>
          </cell>
          <cell r="Y395" t="str">
            <v>Favio Andres Arias Manjarres</v>
          </cell>
          <cell r="Z395" t="str">
            <v>Profesional centro zonal</v>
          </cell>
        </row>
        <row r="396">
          <cell r="B396" t="str">
            <v>20-213-395</v>
          </cell>
          <cell r="C396" t="str">
            <v>Cesar</v>
          </cell>
          <cell r="D396" t="str">
            <v>Fundación una ilusión</v>
          </cell>
          <cell r="E396" t="str">
            <v>900771149-0</v>
          </cell>
          <cell r="F396" t="str">
            <v>Susana Herrera Salazar</v>
          </cell>
          <cell r="G396"/>
          <cell r="H396" t="str">
            <v>Carrera 19 No. 6b-24 Valledupar</v>
          </cell>
          <cell r="I396" t="str">
            <v>Valledupar</v>
          </cell>
          <cell r="J396" t="str">
            <v>Valledupar 2</v>
          </cell>
          <cell r="K396"/>
          <cell r="L396">
            <v>3145438159</v>
          </cell>
          <cell r="M396" t="str">
            <v>funilusion326@hotmail.com</v>
          </cell>
          <cell r="N396" t="str">
            <v>SRD</v>
          </cell>
          <cell r="O396" t="str">
            <v>Intervención de apoyo psicosocial</v>
          </cell>
          <cell r="P396"/>
          <cell r="Q396" t="str">
            <v>Con PARD</v>
          </cell>
          <cell r="R396"/>
          <cell r="S396" t="str">
            <v>2000-196-2024</v>
          </cell>
          <cell r="T396">
            <v>100</v>
          </cell>
          <cell r="U396">
            <v>45378</v>
          </cell>
          <cell r="V396">
            <v>45383</v>
          </cell>
          <cell r="W396">
            <v>45626</v>
          </cell>
          <cell r="X396">
            <v>418797600</v>
          </cell>
          <cell r="Y396" t="str">
            <v>Favio Andres Arias Manjarres</v>
          </cell>
          <cell r="Z396" t="str">
            <v>Profesional centro zonal</v>
          </cell>
        </row>
        <row r="397">
          <cell r="B397" t="str">
            <v>20-118-396</v>
          </cell>
          <cell r="C397" t="str">
            <v>Cesar</v>
          </cell>
          <cell r="D397" t="str">
            <v>Fundación forjadores de una sociedad</v>
          </cell>
          <cell r="E397" t="str">
            <v>900980832-1</v>
          </cell>
          <cell r="F397" t="str">
            <v>Monica Patricia Mejia Dagil</v>
          </cell>
          <cell r="G397"/>
          <cell r="H397" t="str">
            <v>Carrera 6 No 6-61 Barrio La Esperanza Corregimiento Cuatro Vientos</v>
          </cell>
          <cell r="I397" t="str">
            <v>El Paso</v>
          </cell>
          <cell r="J397" t="str">
            <v>Chiriguaná</v>
          </cell>
          <cell r="K397"/>
          <cell r="L397" t="str">
            <v>3004369368-3174946655</v>
          </cell>
          <cell r="M397" t="str">
            <v>fundacionforjadoresdesociedad@gmail.com</v>
          </cell>
          <cell r="N397" t="str">
            <v>SRD</v>
          </cell>
          <cell r="O397" t="str">
            <v>Intervención de apoyo psicosocial</v>
          </cell>
          <cell r="P397"/>
          <cell r="Q397" t="str">
            <v>Con PARD</v>
          </cell>
          <cell r="R397"/>
          <cell r="S397" t="str">
            <v>2000-197-2024</v>
          </cell>
          <cell r="T397">
            <v>100</v>
          </cell>
          <cell r="U397">
            <v>45378</v>
          </cell>
          <cell r="V397">
            <v>45383</v>
          </cell>
          <cell r="W397">
            <v>45626</v>
          </cell>
          <cell r="X397">
            <v>418797600</v>
          </cell>
          <cell r="Y397" t="str">
            <v>Sara Catalina Berdugo Perez</v>
          </cell>
          <cell r="Z397" t="str">
            <v>Profesional centro zonal</v>
          </cell>
        </row>
        <row r="398">
          <cell r="B398" t="str">
            <v>20-133-397</v>
          </cell>
          <cell r="C398" t="str">
            <v>Cesar</v>
          </cell>
          <cell r="D398" t="str">
            <v>Fundación integral Rosalía Mena</v>
          </cell>
          <cell r="E398" t="str">
            <v>901083719-0</v>
          </cell>
          <cell r="F398" t="str">
            <v>Rosalia Mena Quintero</v>
          </cell>
          <cell r="G398"/>
          <cell r="H398" t="str">
            <v>Calle 13 No. 21-37 Segundo Piso Barrio San Juan Bosco</v>
          </cell>
          <cell r="I398" t="str">
            <v>Bosconia</v>
          </cell>
          <cell r="J398" t="str">
            <v>Valledupar 2</v>
          </cell>
          <cell r="K398"/>
          <cell r="L398">
            <v>3176478258</v>
          </cell>
          <cell r="M398" t="str">
            <v>fundacionintegralrm@gmail.com</v>
          </cell>
          <cell r="N398" t="str">
            <v>SRD</v>
          </cell>
          <cell r="O398" t="str">
            <v>Intervención de apoyo psicosocial</v>
          </cell>
          <cell r="P398"/>
          <cell r="Q398" t="str">
            <v>Con PARD</v>
          </cell>
          <cell r="R398"/>
          <cell r="S398" t="str">
            <v>2000-201-2024</v>
          </cell>
          <cell r="T398">
            <v>80</v>
          </cell>
          <cell r="U398">
            <v>45378</v>
          </cell>
          <cell r="V398">
            <v>45383</v>
          </cell>
          <cell r="W398">
            <v>45626</v>
          </cell>
          <cell r="X398">
            <v>335038080</v>
          </cell>
          <cell r="Y398" t="str">
            <v>Favio Andres Arias Manjarres</v>
          </cell>
          <cell r="Z398" t="str">
            <v>Profesional centro zonal</v>
          </cell>
        </row>
        <row r="399">
          <cell r="B399" t="str">
            <v>20-248-398</v>
          </cell>
          <cell r="C399" t="str">
            <v>Cesar</v>
          </cell>
          <cell r="D399" t="str">
            <v>Secretariado de pastoral social Valledupar</v>
          </cell>
          <cell r="E399" t="str">
            <v>824006577-4</v>
          </cell>
          <cell r="F399" t="str">
            <v>Jesus Alberto Torres Ariza</v>
          </cell>
          <cell r="G399" t="str">
            <v>Casa Betania</v>
          </cell>
          <cell r="H399" t="str">
            <v>Calle 38 No. 18e-57 San Martin</v>
          </cell>
          <cell r="I399" t="str">
            <v>Valledupar</v>
          </cell>
          <cell r="J399" t="str">
            <v>Valledupar 2</v>
          </cell>
          <cell r="K399"/>
          <cell r="L399">
            <v>3006928544</v>
          </cell>
          <cell r="M399" t="str">
            <v>subdireccionps@diocesisdevalledupar.org-pastoralsocialdevalledupar@gmail.com</v>
          </cell>
          <cell r="N399" t="str">
            <v>SRPA</v>
          </cell>
          <cell r="O399" t="str">
            <v>Externado RAJ</v>
          </cell>
          <cell r="P399" t="str">
            <v>Media Jornada</v>
          </cell>
          <cell r="Q399" t="str">
            <v>RAJ</v>
          </cell>
          <cell r="R399"/>
          <cell r="S399" t="str">
            <v>2000-187-2024</v>
          </cell>
          <cell r="T399">
            <v>8</v>
          </cell>
          <cell r="U399">
            <v>45378</v>
          </cell>
          <cell r="V399">
            <v>45383</v>
          </cell>
          <cell r="W399">
            <v>45626</v>
          </cell>
          <cell r="X399">
            <v>152797040</v>
          </cell>
          <cell r="Y399" t="str">
            <v>Holam Libardo Mesa Enciso</v>
          </cell>
          <cell r="Z399" t="str">
            <v>Profesional centro zonal</v>
          </cell>
        </row>
        <row r="400">
          <cell r="B400" t="str">
            <v>20-248-399</v>
          </cell>
          <cell r="C400" t="str">
            <v>Cesar</v>
          </cell>
          <cell r="D400" t="str">
            <v>Secretariado de pastoral social Valledupar</v>
          </cell>
          <cell r="E400" t="str">
            <v>824006577-4</v>
          </cell>
          <cell r="F400" t="str">
            <v>Jesus Alberto Torres Ariza</v>
          </cell>
          <cell r="G400" t="str">
            <v>Casa Betania</v>
          </cell>
          <cell r="H400" t="str">
            <v>Calle 38 No. 18e-57 San Martin</v>
          </cell>
          <cell r="I400" t="str">
            <v>Valledupar</v>
          </cell>
          <cell r="J400" t="str">
            <v>Valledupar 2</v>
          </cell>
          <cell r="K400"/>
          <cell r="L400">
            <v>3006928544</v>
          </cell>
          <cell r="M400" t="str">
            <v>subdireccionps@diocesisdevalledupar.org-pastoralsocialdevalledupar@gmail.com</v>
          </cell>
          <cell r="N400" t="str">
            <v>SRPA</v>
          </cell>
          <cell r="O400" t="str">
            <v>Externado RAJ</v>
          </cell>
          <cell r="P400" t="str">
            <v>Jornada Completa</v>
          </cell>
          <cell r="Q400" t="str">
            <v>RAJ</v>
          </cell>
          <cell r="R400"/>
          <cell r="S400" t="str">
            <v>2000-187-2024</v>
          </cell>
          <cell r="T400">
            <v>10</v>
          </cell>
          <cell r="U400">
            <v>45378</v>
          </cell>
          <cell r="V400">
            <v>45383</v>
          </cell>
          <cell r="W400">
            <v>45626</v>
          </cell>
          <cell r="X400"/>
          <cell r="Y400" t="str">
            <v>Holam Libardo Mesa Enciso</v>
          </cell>
          <cell r="Z400" t="str">
            <v>Profesional centro zonal</v>
          </cell>
        </row>
        <row r="401">
          <cell r="B401" t="str">
            <v>20-248-400</v>
          </cell>
          <cell r="C401" t="str">
            <v>Cesar</v>
          </cell>
          <cell r="D401" t="str">
            <v>Secretariado de pastoral social Valledupar</v>
          </cell>
          <cell r="E401" t="str">
            <v>824006577-4</v>
          </cell>
          <cell r="F401" t="str">
            <v>Jesus Alberto Torres Ariza</v>
          </cell>
          <cell r="G401" t="str">
            <v>Casa Betania</v>
          </cell>
          <cell r="H401" t="str">
            <v>Calle 38 No. 18e-57 San Martin</v>
          </cell>
          <cell r="I401" t="str">
            <v>Valledupar</v>
          </cell>
          <cell r="J401" t="str">
            <v>Valledupar 2</v>
          </cell>
          <cell r="K401"/>
          <cell r="L401">
            <v>3006928544</v>
          </cell>
          <cell r="M401" t="str">
            <v>subdireccionps@diocesisdevalledupar.org-pastoralsocialdevalledupar@gmail.com</v>
          </cell>
          <cell r="N401" t="str">
            <v>SRPA</v>
          </cell>
          <cell r="O401" t="str">
            <v>Internación en medio semicerrado</v>
          </cell>
          <cell r="P401"/>
          <cell r="Q401" t="str">
            <v>SRPA</v>
          </cell>
          <cell r="R401"/>
          <cell r="S401" t="str">
            <v>2000-189-2024</v>
          </cell>
          <cell r="T401">
            <v>30</v>
          </cell>
          <cell r="U401">
            <v>45378</v>
          </cell>
          <cell r="V401">
            <v>45383</v>
          </cell>
          <cell r="W401">
            <v>45626</v>
          </cell>
          <cell r="X401">
            <v>263334480</v>
          </cell>
          <cell r="Y401" t="str">
            <v>Holam Libardo Mesa Enciso</v>
          </cell>
          <cell r="Z401" t="str">
            <v>Profesional centro zonal</v>
          </cell>
        </row>
        <row r="402">
          <cell r="B402" t="str">
            <v>20-248-401</v>
          </cell>
          <cell r="C402" t="str">
            <v>Cesar</v>
          </cell>
          <cell r="D402" t="str">
            <v>Secretariado de pastoral social Valledupar</v>
          </cell>
          <cell r="E402" t="str">
            <v>824006577-4</v>
          </cell>
          <cell r="F402" t="str">
            <v>Jesus Alberto Torres Ariza</v>
          </cell>
          <cell r="G402" t="str">
            <v>Sagrado Corazón De Jesus</v>
          </cell>
          <cell r="H402" t="str">
            <v>Carrera 7 No. 13b-72 Barrio Cañahuate</v>
          </cell>
          <cell r="I402" t="str">
            <v>Valledupar</v>
          </cell>
          <cell r="J402" t="str">
            <v>Valledupar 2</v>
          </cell>
          <cell r="K402"/>
          <cell r="L402">
            <v>3006928544</v>
          </cell>
          <cell r="M402" t="str">
            <v>subdireccionps@diocesisdevalledupar.org-pastoralsocialdevalledupar@gmail.com</v>
          </cell>
          <cell r="N402" t="str">
            <v>SRPA</v>
          </cell>
          <cell r="O402" t="str">
            <v>Apoyo postinstitucional – SRPA</v>
          </cell>
          <cell r="P402"/>
          <cell r="Q402" t="str">
            <v>SRPA</v>
          </cell>
          <cell r="R402"/>
          <cell r="S402" t="str">
            <v>2000-192-2024</v>
          </cell>
          <cell r="T402">
            <v>15</v>
          </cell>
          <cell r="U402">
            <v>45378</v>
          </cell>
          <cell r="V402">
            <v>45383</v>
          </cell>
          <cell r="W402">
            <v>45626</v>
          </cell>
          <cell r="X402">
            <v>98480928</v>
          </cell>
          <cell r="Y402" t="str">
            <v>Holam Libardo Mesa Enciso</v>
          </cell>
          <cell r="Z402" t="str">
            <v>Profesional centro zonal</v>
          </cell>
        </row>
        <row r="403">
          <cell r="B403" t="str">
            <v>20-248-402</v>
          </cell>
          <cell r="C403" t="str">
            <v>Cesar</v>
          </cell>
          <cell r="D403" t="str">
            <v>Secretariado de pastoral social Valledupar</v>
          </cell>
          <cell r="E403" t="str">
            <v>824006577-4</v>
          </cell>
          <cell r="F403" t="str">
            <v>Jesus Alberto Torres Ariza</v>
          </cell>
          <cell r="G403" t="str">
            <v>Sagrado Corazón De Jesus</v>
          </cell>
          <cell r="H403" t="str">
            <v>Carrera 7 No. 13b-72 Barrio Cañahuate</v>
          </cell>
          <cell r="I403" t="str">
            <v>Valledupar</v>
          </cell>
          <cell r="J403" t="str">
            <v>Valledupar 2</v>
          </cell>
          <cell r="K403"/>
          <cell r="L403">
            <v>3006928544</v>
          </cell>
          <cell r="M403" t="str">
            <v>subdireccionps@diocesisdevalledupar.org-pastoralsocialdevalledupar@gmail.com</v>
          </cell>
          <cell r="N403" t="str">
            <v>SRPA</v>
          </cell>
          <cell r="O403" t="str">
            <v>Intervención de apoyo RAJ</v>
          </cell>
          <cell r="P403"/>
          <cell r="Q403" t="str">
            <v>RAJ</v>
          </cell>
          <cell r="R403"/>
          <cell r="S403" t="str">
            <v>2000-192-2024</v>
          </cell>
          <cell r="T403">
            <v>13</v>
          </cell>
          <cell r="U403">
            <v>45378</v>
          </cell>
          <cell r="V403">
            <v>45383</v>
          </cell>
          <cell r="W403">
            <v>45626</v>
          </cell>
          <cell r="X403"/>
          <cell r="Y403" t="str">
            <v>Holam Libardo Mesa Enciso</v>
          </cell>
          <cell r="Z403" t="str">
            <v>Profesional centro zonal</v>
          </cell>
        </row>
        <row r="404">
          <cell r="B404" t="str">
            <v>20-248-403</v>
          </cell>
          <cell r="C404" t="str">
            <v>Cesar</v>
          </cell>
          <cell r="D404" t="str">
            <v>Secretariado de pastoral social Valledupar</v>
          </cell>
          <cell r="E404" t="str">
            <v>824006577-4</v>
          </cell>
          <cell r="F404" t="str">
            <v>Jesus Alberto Torres Ariza</v>
          </cell>
          <cell r="G404" t="str">
            <v>Sagrado Corazón De Jesus</v>
          </cell>
          <cell r="H404" t="str">
            <v>Carrera 7 No. 13b-72 Barrio Cañahuate</v>
          </cell>
          <cell r="I404" t="str">
            <v>Valledupar</v>
          </cell>
          <cell r="J404" t="str">
            <v>Valledupar 2</v>
          </cell>
          <cell r="K404"/>
          <cell r="L404">
            <v>3006928544</v>
          </cell>
          <cell r="M404" t="str">
            <v>subdireccionps@diocesisdevalledupar.org-pastoralsocialdevalledupar@gmail.com</v>
          </cell>
          <cell r="N404" t="str">
            <v>SRPA</v>
          </cell>
          <cell r="O404" t="str">
            <v>Libertad vigilada – asistida</v>
          </cell>
          <cell r="P404"/>
          <cell r="Q404" t="str">
            <v>SRPA</v>
          </cell>
          <cell r="R404"/>
          <cell r="S404" t="str">
            <v>2000-198-2024</v>
          </cell>
          <cell r="T404">
            <v>40</v>
          </cell>
          <cell r="U404">
            <v>45378</v>
          </cell>
          <cell r="V404">
            <v>45383</v>
          </cell>
          <cell r="W404">
            <v>45626</v>
          </cell>
          <cell r="X404">
            <v>199433400</v>
          </cell>
          <cell r="Y404" t="str">
            <v>Holam Libardo Mesa Enciso</v>
          </cell>
          <cell r="Z404" t="str">
            <v>Profesional centro zonal</v>
          </cell>
        </row>
        <row r="405">
          <cell r="B405" t="str">
            <v>20-248-404</v>
          </cell>
          <cell r="C405" t="str">
            <v>Cesar</v>
          </cell>
          <cell r="D405" t="str">
            <v>Secretariado de pastoral social Valledupar</v>
          </cell>
          <cell r="E405" t="str">
            <v>824006577-4</v>
          </cell>
          <cell r="F405" t="str">
            <v>Jesus Alberto Torres Ariza</v>
          </cell>
          <cell r="G405" t="str">
            <v>Sagrado Corazón De Jesus</v>
          </cell>
          <cell r="H405" t="str">
            <v>Carrera 7 No. 13b-72 Barrio Cañahuate</v>
          </cell>
          <cell r="I405" t="str">
            <v>Valledupar</v>
          </cell>
          <cell r="J405" t="str">
            <v>Valledupar 2</v>
          </cell>
          <cell r="K405"/>
          <cell r="L405">
            <v>3006928544</v>
          </cell>
          <cell r="M405" t="str">
            <v>subdireccionps@diocesisdevalledupar.org-pastoralsocialdevalledupar@gmail.com</v>
          </cell>
          <cell r="N405" t="str">
            <v>SRPA</v>
          </cell>
          <cell r="O405" t="str">
            <v>Prestación de servicios a la comunidad</v>
          </cell>
          <cell r="P405"/>
          <cell r="Q405" t="str">
            <v>SRPA</v>
          </cell>
          <cell r="R405"/>
          <cell r="S405" t="str">
            <v>2000-198-2024</v>
          </cell>
          <cell r="T405">
            <v>5</v>
          </cell>
          <cell r="U405">
            <v>45378</v>
          </cell>
          <cell r="V405">
            <v>45383</v>
          </cell>
          <cell r="W405">
            <v>45626</v>
          </cell>
          <cell r="X405"/>
          <cell r="Y405" t="str">
            <v>Holam Libardo Mesa Enciso</v>
          </cell>
          <cell r="Z405" t="str">
            <v>Profesional centro zonal</v>
          </cell>
        </row>
        <row r="406">
          <cell r="B406" t="str">
            <v>20-32-405</v>
          </cell>
          <cell r="C406" t="str">
            <v>Cesar</v>
          </cell>
          <cell r="D406" t="str">
            <v>Centro de formación juvenil del Cesar</v>
          </cell>
          <cell r="E406" t="str">
            <v>800215578-0</v>
          </cell>
          <cell r="F406" t="str">
            <v>Mariangel Barros Forero</v>
          </cell>
          <cell r="G406"/>
          <cell r="H406" t="str">
            <v>Carrera 19e No. 6-32 Barrio La Esperanza</v>
          </cell>
          <cell r="I406" t="str">
            <v>Valledupar</v>
          </cell>
          <cell r="J406" t="str">
            <v>Valledupar 2</v>
          </cell>
          <cell r="K406">
            <v>5885276</v>
          </cell>
          <cell r="L406">
            <v>3006789227</v>
          </cell>
          <cell r="M406" t="str">
            <v>coordinacion.cfjc@gmail.com-cfjdelcesar@gmail.com</v>
          </cell>
          <cell r="N406" t="str">
            <v>SRPA</v>
          </cell>
          <cell r="O406" t="str">
            <v>Centro de atención especializada</v>
          </cell>
          <cell r="P406"/>
          <cell r="Q406" t="str">
            <v>SRPA</v>
          </cell>
          <cell r="R406"/>
          <cell r="S406" t="str">
            <v>2000-199-2024</v>
          </cell>
          <cell r="T406">
            <v>15</v>
          </cell>
          <cell r="U406">
            <v>45378</v>
          </cell>
          <cell r="V406">
            <v>45383</v>
          </cell>
          <cell r="W406">
            <v>45626</v>
          </cell>
          <cell r="X406">
            <v>371989600</v>
          </cell>
          <cell r="Y406" t="str">
            <v>Holam Libardo Mesa Enciso</v>
          </cell>
          <cell r="Z406" t="str">
            <v>Profesional centro zonal</v>
          </cell>
        </row>
        <row r="407">
          <cell r="B407" t="str">
            <v>20-32-406</v>
          </cell>
          <cell r="C407" t="str">
            <v>Cesar</v>
          </cell>
          <cell r="D407" t="str">
            <v>Centro de formación juvenil del Cesar</v>
          </cell>
          <cell r="E407" t="str">
            <v>800215578-0</v>
          </cell>
          <cell r="F407" t="str">
            <v>Mariangel Barros Forero</v>
          </cell>
          <cell r="G407"/>
          <cell r="H407" t="str">
            <v>Carrera 19e No. 6-32 Barrio La Esperanza</v>
          </cell>
          <cell r="I407" t="str">
            <v>Valledupar</v>
          </cell>
          <cell r="J407" t="str">
            <v>Valledupar 2</v>
          </cell>
          <cell r="K407">
            <v>5885276</v>
          </cell>
          <cell r="L407">
            <v>3006789227</v>
          </cell>
          <cell r="M407" t="str">
            <v>coordinacion.cfjc@gmail.com-cfjdelcesar@gmail.com</v>
          </cell>
          <cell r="N407" t="str">
            <v>SRPA</v>
          </cell>
          <cell r="O407" t="str">
            <v>Atención domiciliaria en privación de la libertad</v>
          </cell>
          <cell r="P407"/>
          <cell r="Q407" t="str">
            <v>SRPA</v>
          </cell>
          <cell r="R407"/>
          <cell r="S407" t="str">
            <v>2000-199-2024</v>
          </cell>
          <cell r="T407">
            <v>1</v>
          </cell>
          <cell r="U407">
            <v>45378</v>
          </cell>
          <cell r="V407">
            <v>45383</v>
          </cell>
          <cell r="W407">
            <v>45626</v>
          </cell>
          <cell r="X407"/>
          <cell r="Y407" t="str">
            <v>Holam Libardo Mesa Enciso</v>
          </cell>
          <cell r="Z407" t="str">
            <v>Profesional centro zonal</v>
          </cell>
        </row>
        <row r="408">
          <cell r="B408" t="str">
            <v>20-32-407</v>
          </cell>
          <cell r="C408" t="str">
            <v>Cesar</v>
          </cell>
          <cell r="D408" t="str">
            <v>Centro de formación juvenil del Cesar</v>
          </cell>
          <cell r="E408" t="str">
            <v>800215578-0</v>
          </cell>
          <cell r="F408" t="str">
            <v>Mariangel Barros Forero</v>
          </cell>
          <cell r="G408"/>
          <cell r="H408" t="str">
            <v>Carrera 19e No. 6-32 Barrio La Esperanza</v>
          </cell>
          <cell r="I408" t="str">
            <v>Valledupar</v>
          </cell>
          <cell r="J408" t="str">
            <v>Valledupar 2</v>
          </cell>
          <cell r="K408">
            <v>5885276</v>
          </cell>
          <cell r="L408">
            <v>3006789227</v>
          </cell>
          <cell r="M408" t="str">
            <v>coordinacion.cfjc@gmail.com-cfjdelcesar@gmail.com</v>
          </cell>
          <cell r="N408" t="str">
            <v>SRPA</v>
          </cell>
          <cell r="O408" t="str">
            <v>Centro transitorio</v>
          </cell>
          <cell r="P408"/>
          <cell r="Q408" t="str">
            <v>SRPA</v>
          </cell>
          <cell r="R408"/>
          <cell r="S408" t="str">
            <v>2000-200-2024</v>
          </cell>
          <cell r="T408">
            <v>1</v>
          </cell>
          <cell r="U408">
            <v>45378</v>
          </cell>
          <cell r="V408">
            <v>45383</v>
          </cell>
          <cell r="W408">
            <v>45626</v>
          </cell>
          <cell r="X408">
            <v>22731696</v>
          </cell>
          <cell r="Y408" t="str">
            <v>Holam Libardo Mesa Enciso</v>
          </cell>
          <cell r="Z408" t="str">
            <v>Profesional centro zonal</v>
          </cell>
        </row>
        <row r="409">
          <cell r="B409" t="str">
            <v>20-32-408</v>
          </cell>
          <cell r="C409" t="str">
            <v>Cesar</v>
          </cell>
          <cell r="D409" t="str">
            <v>Centro de formación juvenil del Cesar</v>
          </cell>
          <cell r="E409" t="str">
            <v>800215578-0</v>
          </cell>
          <cell r="F409" t="str">
            <v>Mariangel Barros Forero</v>
          </cell>
          <cell r="G409"/>
          <cell r="H409" t="str">
            <v>Carrera 19e No. 6-32 Barrio La Esperanza</v>
          </cell>
          <cell r="I409" t="str">
            <v>Valledupar</v>
          </cell>
          <cell r="J409" t="str">
            <v>Valledupar 2</v>
          </cell>
          <cell r="K409">
            <v>5885276</v>
          </cell>
          <cell r="L409">
            <v>3006789227</v>
          </cell>
          <cell r="M409" t="str">
            <v>coordinacion.cfjc@gmail.com-cfjdelcesar@gmail.com</v>
          </cell>
          <cell r="N409" t="str">
            <v>SRPA</v>
          </cell>
          <cell r="O409" t="str">
            <v>Centro de internamiento preventivo</v>
          </cell>
          <cell r="P409"/>
          <cell r="Q409" t="str">
            <v>SRPA</v>
          </cell>
          <cell r="R409"/>
          <cell r="S409" t="str">
            <v>2000-202-2024</v>
          </cell>
          <cell r="T409">
            <v>12</v>
          </cell>
          <cell r="U409">
            <v>45378</v>
          </cell>
          <cell r="V409">
            <v>45383</v>
          </cell>
          <cell r="W409">
            <v>45626</v>
          </cell>
          <cell r="X409">
            <v>292116288</v>
          </cell>
          <cell r="Y409" t="str">
            <v>Holam Libardo Mesa Enciso</v>
          </cell>
          <cell r="Z409" t="str">
            <v>Profesional centro zonal</v>
          </cell>
        </row>
        <row r="410">
          <cell r="B410" t="str">
            <v>27-41-409</v>
          </cell>
          <cell r="C410" t="str">
            <v>Chocó</v>
          </cell>
          <cell r="D410" t="str">
            <v>Congregación religiosa madres de desamparados y san José de la montaña</v>
          </cell>
          <cell r="E410" t="str">
            <v>890980493-0</v>
          </cell>
          <cell r="F410" t="str">
            <v>Alba Estela Bran Barrientos</v>
          </cell>
          <cell r="G410"/>
          <cell r="H410" t="str">
            <v>Medio San Juan-Andagoya Bariio Guarapito</v>
          </cell>
          <cell r="I410" t="str">
            <v>Medio San Juan</v>
          </cell>
          <cell r="J410" t="str">
            <v>Istmina</v>
          </cell>
          <cell r="K410"/>
          <cell r="L410">
            <v>3217133347</v>
          </cell>
          <cell r="M410" t="str">
            <v>albabrand1219@hotmail.com</v>
          </cell>
          <cell r="N410" t="str">
            <v>SRD</v>
          </cell>
          <cell r="O410" t="str">
            <v>Internado</v>
          </cell>
          <cell r="P410"/>
          <cell r="Q410" t="str">
            <v>Con PARD</v>
          </cell>
          <cell r="R410"/>
          <cell r="S410" t="str">
            <v>2700-175-2024</v>
          </cell>
          <cell r="T410">
            <v>20</v>
          </cell>
          <cell r="U410">
            <v>45351</v>
          </cell>
          <cell r="V410">
            <v>45352</v>
          </cell>
          <cell r="W410">
            <v>45626</v>
          </cell>
          <cell r="X410">
            <v>383283900</v>
          </cell>
          <cell r="Y410" t="str">
            <v>Yasira Baldrith Palacios</v>
          </cell>
          <cell r="Z410" t="str">
            <v>Profesional centro zonal</v>
          </cell>
        </row>
        <row r="411">
          <cell r="B411" t="str">
            <v>27-209-410</v>
          </cell>
          <cell r="C411" t="str">
            <v>Chocó</v>
          </cell>
          <cell r="D411" t="str">
            <v>Fundación talentos del Pacifico</v>
          </cell>
          <cell r="E411" t="str">
            <v>901152586-4</v>
          </cell>
          <cell r="F411" t="str">
            <v>Carlos Antonio Navoyan Vente</v>
          </cell>
          <cell r="G411"/>
          <cell r="H411" t="str">
            <v>Carrera 7 No 27-66 Sector Calle 100 Barrio Cubis</v>
          </cell>
          <cell r="I411" t="str">
            <v>Istmina</v>
          </cell>
          <cell r="J411" t="str">
            <v>Istmina</v>
          </cell>
          <cell r="K411">
            <v>6724783</v>
          </cell>
          <cell r="L411">
            <v>3182296076</v>
          </cell>
          <cell r="M411" t="str">
            <v>fundaciontalentosdelpacifico@gmail.com</v>
          </cell>
          <cell r="N411" t="str">
            <v>SRD</v>
          </cell>
          <cell r="O411" t="str">
            <v>Intervención de apoyo psicosocial</v>
          </cell>
          <cell r="P411"/>
          <cell r="Q411" t="str">
            <v>Con PARD</v>
          </cell>
          <cell r="R411"/>
          <cell r="S411" t="str">
            <v>2700-177-2024</v>
          </cell>
          <cell r="T411">
            <v>100</v>
          </cell>
          <cell r="U411">
            <v>45351</v>
          </cell>
          <cell r="V411">
            <v>45352</v>
          </cell>
          <cell r="W411">
            <v>45626</v>
          </cell>
          <cell r="X411">
            <v>471147300</v>
          </cell>
          <cell r="Y411" t="str">
            <v>Yaneth Yudith Renteria Asprilla</v>
          </cell>
          <cell r="Z411" t="str">
            <v>Profesional centro zonal</v>
          </cell>
        </row>
        <row r="412">
          <cell r="B412" t="str">
            <v>27-240-411</v>
          </cell>
          <cell r="C412" t="str">
            <v>Chocó</v>
          </cell>
          <cell r="D412" t="str">
            <v>ONG Crecer en familia</v>
          </cell>
          <cell r="E412" t="str">
            <v>805020621-1</v>
          </cell>
          <cell r="F412" t="str">
            <v>Zulamita Ana Liliana Kaim Torres</v>
          </cell>
          <cell r="G412"/>
          <cell r="H412" t="str">
            <v>Carrera 8 No. 28-45 Barrio Silencio</v>
          </cell>
          <cell r="I412" t="str">
            <v>Quibdó</v>
          </cell>
          <cell r="J412" t="str">
            <v>Quibdó</v>
          </cell>
          <cell r="K412">
            <v>714323</v>
          </cell>
          <cell r="L412">
            <v>3217771424</v>
          </cell>
          <cell r="M412" t="str">
            <v>crecefamilia_choco@hotmail.com</v>
          </cell>
          <cell r="N412" t="str">
            <v>SRD</v>
          </cell>
          <cell r="O412" t="str">
            <v>Hogar sustituto entidad</v>
          </cell>
          <cell r="P412"/>
          <cell r="Q412" t="str">
            <v>HS: Vulneración - Discapacidad</v>
          </cell>
          <cell r="R412"/>
          <cell r="S412" t="str">
            <v>2700-178-2024</v>
          </cell>
          <cell r="T412">
            <v>129</v>
          </cell>
          <cell r="U412">
            <v>45351</v>
          </cell>
          <cell r="V412">
            <v>45352</v>
          </cell>
          <cell r="W412">
            <v>45626</v>
          </cell>
          <cell r="X412">
            <v>2376621765</v>
          </cell>
          <cell r="Y412" t="str">
            <v>Vilma Maria Trujillo Valencia</v>
          </cell>
          <cell r="Z412" t="str">
            <v>Coordinador técnico/Protección</v>
          </cell>
        </row>
        <row r="413">
          <cell r="B413" t="str">
            <v>27-209-412</v>
          </cell>
          <cell r="C413" t="str">
            <v>Chocó</v>
          </cell>
          <cell r="D413" t="str">
            <v>Fundación talentos del Pacifico</v>
          </cell>
          <cell r="E413" t="str">
            <v>901152586-4</v>
          </cell>
          <cell r="F413" t="str">
            <v>Carlos Antonio Navoyan Vente</v>
          </cell>
          <cell r="G413"/>
          <cell r="H413" t="str">
            <v>Calle 30 No. 13-48 Barrio Santana</v>
          </cell>
          <cell r="I413" t="str">
            <v>Quibdó</v>
          </cell>
          <cell r="J413" t="str">
            <v>Quibdó</v>
          </cell>
          <cell r="K413">
            <v>6724783</v>
          </cell>
          <cell r="L413">
            <v>3182296076</v>
          </cell>
          <cell r="M413" t="str">
            <v>fundaciontalentosdelpacifico@gmail.com</v>
          </cell>
          <cell r="N413" t="str">
            <v>SRD</v>
          </cell>
          <cell r="O413" t="str">
            <v>Apoyo psicológico especializado</v>
          </cell>
          <cell r="P413"/>
          <cell r="Q413" t="str">
            <v>Con PARD</v>
          </cell>
          <cell r="R413"/>
          <cell r="S413" t="str">
            <v>2700-179-2024</v>
          </cell>
          <cell r="T413">
            <v>72</v>
          </cell>
          <cell r="U413">
            <v>45351</v>
          </cell>
          <cell r="V413">
            <v>45352</v>
          </cell>
          <cell r="W413">
            <v>45626</v>
          </cell>
          <cell r="X413">
            <v>216336744</v>
          </cell>
          <cell r="Y413" t="str">
            <v>Yhaira Cuesta Peña</v>
          </cell>
          <cell r="Z413" t="str">
            <v>Profesional centro zonal</v>
          </cell>
        </row>
        <row r="414">
          <cell r="B414" t="str">
            <v>27-209-413</v>
          </cell>
          <cell r="C414" t="str">
            <v>Chocó</v>
          </cell>
          <cell r="D414" t="str">
            <v>Fundación talentos del Pacifico</v>
          </cell>
          <cell r="E414" t="str">
            <v>901152586-4</v>
          </cell>
          <cell r="F414" t="str">
            <v>Carlos Antonio Navoyan Vente</v>
          </cell>
          <cell r="G414"/>
          <cell r="H414" t="str">
            <v>Calle 30 No. 13-48 Barrio Santana</v>
          </cell>
          <cell r="I414" t="str">
            <v>Quibdó</v>
          </cell>
          <cell r="J414" t="str">
            <v>Quibdó</v>
          </cell>
          <cell r="K414">
            <v>6724783</v>
          </cell>
          <cell r="L414">
            <v>3182296076</v>
          </cell>
          <cell r="M414" t="str">
            <v>fundaciontalentosdelpacifico@gmail.com</v>
          </cell>
          <cell r="N414" t="str">
            <v>SRD</v>
          </cell>
          <cell r="O414" t="str">
            <v>Intervención de apoyo psicosocial</v>
          </cell>
          <cell r="P414"/>
          <cell r="Q414" t="str">
            <v>Con PARD</v>
          </cell>
          <cell r="R414"/>
          <cell r="S414" t="str">
            <v>2700-180-2024</v>
          </cell>
          <cell r="T414">
            <v>100</v>
          </cell>
          <cell r="U414">
            <v>45351</v>
          </cell>
          <cell r="V414">
            <v>45352</v>
          </cell>
          <cell r="W414">
            <v>45626</v>
          </cell>
          <cell r="X414">
            <v>471147300</v>
          </cell>
          <cell r="Y414" t="str">
            <v>Yhaira Cuesta Peña</v>
          </cell>
          <cell r="Z414" t="str">
            <v>Profesional centro zonal</v>
          </cell>
        </row>
        <row r="415">
          <cell r="B415" t="str">
            <v>27-209-414</v>
          </cell>
          <cell r="C415" t="str">
            <v>Chocó</v>
          </cell>
          <cell r="D415" t="str">
            <v>Fundación talentos del Pacifico</v>
          </cell>
          <cell r="E415" t="str">
            <v>901152586-4</v>
          </cell>
          <cell r="F415" t="str">
            <v>Carlos Antonio Navoyan Vente</v>
          </cell>
          <cell r="G415"/>
          <cell r="H415" t="str">
            <v>Carrera 7 No 27-66 Sector Calle 100 Barrio Cubis</v>
          </cell>
          <cell r="I415" t="str">
            <v>Istmina</v>
          </cell>
          <cell r="J415" t="str">
            <v>Istmina</v>
          </cell>
          <cell r="K415">
            <v>6724783</v>
          </cell>
          <cell r="L415">
            <v>3182296076</v>
          </cell>
          <cell r="M415" t="str">
            <v>fundaciontalentosdelpacifico@gmail.com</v>
          </cell>
          <cell r="N415" t="str">
            <v>SRD</v>
          </cell>
          <cell r="O415" t="str">
            <v>Apoyo psicológico especializado</v>
          </cell>
          <cell r="P415"/>
          <cell r="Q415" t="str">
            <v>Con PARD</v>
          </cell>
          <cell r="R415"/>
          <cell r="S415" t="str">
            <v>2700-181-2024</v>
          </cell>
          <cell r="T415">
            <v>72</v>
          </cell>
          <cell r="U415">
            <v>45351</v>
          </cell>
          <cell r="V415">
            <v>45352</v>
          </cell>
          <cell r="W415">
            <v>45626</v>
          </cell>
          <cell r="X415">
            <v>216336744</v>
          </cell>
          <cell r="Y415" t="str">
            <v>Yaneth Yudith Renteria Asprilla</v>
          </cell>
          <cell r="Z415" t="str">
            <v>Profesional centro zonal</v>
          </cell>
        </row>
        <row r="416">
          <cell r="B416" t="str">
            <v>27-149-415</v>
          </cell>
          <cell r="C416" t="str">
            <v>Chocó</v>
          </cell>
          <cell r="D416" t="str">
            <v>Fundación MUNAY</v>
          </cell>
          <cell r="E416" t="str">
            <v>900276174-2</v>
          </cell>
          <cell r="F416" t="str">
            <v>Jose Miguel Mendez Tavera</v>
          </cell>
          <cell r="G416"/>
          <cell r="H416" t="str">
            <v>Kilómetro 8 Vía Yuto</v>
          </cell>
          <cell r="I416" t="str">
            <v>Quibdó</v>
          </cell>
          <cell r="J416" t="str">
            <v>Quibdó</v>
          </cell>
          <cell r="K416"/>
          <cell r="L416">
            <v>3012045389</v>
          </cell>
          <cell r="M416" t="str">
            <v>munaychoco@gmail.com</v>
          </cell>
          <cell r="N416" t="str">
            <v>SRPA</v>
          </cell>
          <cell r="O416" t="str">
            <v>Centro de atención especializada</v>
          </cell>
          <cell r="P416"/>
          <cell r="Q416" t="str">
            <v>SRPA</v>
          </cell>
          <cell r="R416"/>
          <cell r="S416" t="str">
            <v>2700-198-2024</v>
          </cell>
          <cell r="T416">
            <v>45</v>
          </cell>
          <cell r="U416">
            <v>45383</v>
          </cell>
          <cell r="V416">
            <v>45383</v>
          </cell>
          <cell r="W416">
            <v>45626</v>
          </cell>
          <cell r="X416">
            <v>1532708776</v>
          </cell>
          <cell r="Y416" t="str">
            <v>Ana Victoria Quesada</v>
          </cell>
          <cell r="Z416" t="str">
            <v>Coordinador centro zonal</v>
          </cell>
        </row>
        <row r="417">
          <cell r="B417" t="str">
            <v>27-149-416</v>
          </cell>
          <cell r="C417" t="str">
            <v>Chocó</v>
          </cell>
          <cell r="D417" t="str">
            <v>Fundación MUNAY</v>
          </cell>
          <cell r="E417" t="str">
            <v>900276174-2</v>
          </cell>
          <cell r="F417" t="str">
            <v>Jose Miguel Mendez Tavera</v>
          </cell>
          <cell r="G417"/>
          <cell r="H417" t="str">
            <v>Kilómetro 8 Vía Yuto</v>
          </cell>
          <cell r="I417" t="str">
            <v>Quibdó</v>
          </cell>
          <cell r="J417" t="str">
            <v>Quibdó</v>
          </cell>
          <cell r="K417"/>
          <cell r="L417">
            <v>3012045389</v>
          </cell>
          <cell r="M417" t="str">
            <v>munaychoco@gmail.com</v>
          </cell>
          <cell r="N417" t="str">
            <v>SRPA</v>
          </cell>
          <cell r="O417" t="str">
            <v>Centro de internamiento preventivo</v>
          </cell>
          <cell r="P417"/>
          <cell r="Q417" t="str">
            <v>SRPA</v>
          </cell>
          <cell r="R417"/>
          <cell r="S417" t="str">
            <v>2700-198-2024</v>
          </cell>
          <cell r="T417">
            <v>16</v>
          </cell>
          <cell r="U417">
            <v>45383</v>
          </cell>
          <cell r="V417">
            <v>45383</v>
          </cell>
          <cell r="W417">
            <v>45626</v>
          </cell>
          <cell r="X417"/>
          <cell r="Y417" t="str">
            <v>Ana Victoria Quesada</v>
          </cell>
          <cell r="Z417" t="str">
            <v>Coordinador centro zonal</v>
          </cell>
        </row>
        <row r="418">
          <cell r="B418" t="str">
            <v>27-149-417</v>
          </cell>
          <cell r="C418" t="str">
            <v>Chocó</v>
          </cell>
          <cell r="D418" t="str">
            <v>Fundación MUNAY</v>
          </cell>
          <cell r="E418" t="str">
            <v>900276174-2</v>
          </cell>
          <cell r="F418" t="str">
            <v>Jose Miguel Mendez Tavera</v>
          </cell>
          <cell r="G418"/>
          <cell r="H418" t="str">
            <v>Kilómetro 8 Vía Yuto</v>
          </cell>
          <cell r="I418" t="str">
            <v>Quibdó</v>
          </cell>
          <cell r="J418" t="str">
            <v>Quibdó</v>
          </cell>
          <cell r="K418"/>
          <cell r="L418">
            <v>3012045389</v>
          </cell>
          <cell r="M418" t="str">
            <v>munaychoco@gmail.com</v>
          </cell>
          <cell r="N418" t="str">
            <v>SRPA</v>
          </cell>
          <cell r="O418" t="str">
            <v>Centro transitorio</v>
          </cell>
          <cell r="P418"/>
          <cell r="Q418" t="str">
            <v>SRPA</v>
          </cell>
          <cell r="R418"/>
          <cell r="S418" t="str">
            <v>2700-198-2024</v>
          </cell>
          <cell r="T418">
            <v>2</v>
          </cell>
          <cell r="U418">
            <v>45383</v>
          </cell>
          <cell r="V418">
            <v>45383</v>
          </cell>
          <cell r="W418">
            <v>45626</v>
          </cell>
          <cell r="X418"/>
          <cell r="Y418" t="str">
            <v>Ana Victoria Quesada</v>
          </cell>
          <cell r="Z418" t="str">
            <v>Coordinador centro zonal</v>
          </cell>
        </row>
        <row r="419">
          <cell r="B419" t="str">
            <v>27-209-418</v>
          </cell>
          <cell r="C419" t="str">
            <v>Chocó</v>
          </cell>
          <cell r="D419" t="str">
            <v>Fundación talentos del Pacifico</v>
          </cell>
          <cell r="E419" t="str">
            <v>901152586-4</v>
          </cell>
          <cell r="F419" t="str">
            <v>Carlos Antonio Navoyan Vente</v>
          </cell>
          <cell r="G419"/>
          <cell r="H419" t="str">
            <v>Calle 30 No. 13-48 Barrio Santana</v>
          </cell>
          <cell r="I419" t="str">
            <v>Quibdó</v>
          </cell>
          <cell r="J419" t="str">
            <v>Quibdó</v>
          </cell>
          <cell r="K419">
            <v>6724783</v>
          </cell>
          <cell r="L419">
            <v>3182296076</v>
          </cell>
          <cell r="M419" t="str">
            <v>fundaciontalentosdelpacifico@gmail.com</v>
          </cell>
          <cell r="N419" t="str">
            <v>SRPA</v>
          </cell>
          <cell r="O419" t="str">
            <v>Libertad vigilada – asistida</v>
          </cell>
          <cell r="P419"/>
          <cell r="Q419" t="str">
            <v>SRPA</v>
          </cell>
          <cell r="R419"/>
          <cell r="S419" t="str">
            <v>2700-199-2024</v>
          </cell>
          <cell r="T419">
            <v>10</v>
          </cell>
          <cell r="U419">
            <v>45383</v>
          </cell>
          <cell r="V419">
            <v>45383</v>
          </cell>
          <cell r="W419">
            <v>45626</v>
          </cell>
          <cell r="X419">
            <v>382915120</v>
          </cell>
          <cell r="Y419" t="str">
            <v>Hermiles Orejuela Perea</v>
          </cell>
          <cell r="Z419" t="str">
            <v>Profesional centro zonal</v>
          </cell>
        </row>
        <row r="420">
          <cell r="B420" t="str">
            <v>27-209-419</v>
          </cell>
          <cell r="C420" t="str">
            <v>Chocó</v>
          </cell>
          <cell r="D420" t="str">
            <v>Fundación talentos del Pacifico</v>
          </cell>
          <cell r="E420" t="str">
            <v>901152586-4</v>
          </cell>
          <cell r="F420" t="str">
            <v>Carlos Antonio Navoyan Vente</v>
          </cell>
          <cell r="G420"/>
          <cell r="H420" t="str">
            <v>Calle 30 No. 13-48 Barrio Santana</v>
          </cell>
          <cell r="I420" t="str">
            <v>Quibdó</v>
          </cell>
          <cell r="J420" t="str">
            <v>Quibdó</v>
          </cell>
          <cell r="K420">
            <v>6724783</v>
          </cell>
          <cell r="L420">
            <v>3182296076</v>
          </cell>
          <cell r="M420" t="str">
            <v>fundaciontalentosdelpacifico@gmail.com</v>
          </cell>
          <cell r="N420" t="str">
            <v>SRPA</v>
          </cell>
          <cell r="O420" t="str">
            <v>Internación en medio semicerrado</v>
          </cell>
          <cell r="P420"/>
          <cell r="Q420" t="str">
            <v>SRPA</v>
          </cell>
          <cell r="R420"/>
          <cell r="S420" t="str">
            <v>2700-199-2024</v>
          </cell>
          <cell r="T420">
            <v>5</v>
          </cell>
          <cell r="U420">
            <v>45383</v>
          </cell>
          <cell r="V420">
            <v>45383</v>
          </cell>
          <cell r="W420">
            <v>45626</v>
          </cell>
          <cell r="X420"/>
          <cell r="Y420" t="str">
            <v>Hermiles Orejuela Perea</v>
          </cell>
          <cell r="Z420" t="str">
            <v>Profesional centro zonal</v>
          </cell>
        </row>
        <row r="421">
          <cell r="B421" t="str">
            <v>27-209-420</v>
          </cell>
          <cell r="C421" t="str">
            <v>Chocó</v>
          </cell>
          <cell r="D421" t="str">
            <v>Fundación talentos del Pacifico</v>
          </cell>
          <cell r="E421" t="str">
            <v>901152586-4</v>
          </cell>
          <cell r="F421" t="str">
            <v>Carlos Antonio Navoyan Vente</v>
          </cell>
          <cell r="G421"/>
          <cell r="H421" t="str">
            <v>Calle 30 No. 13-48 Barrio Santana</v>
          </cell>
          <cell r="I421" t="str">
            <v>Quibdó</v>
          </cell>
          <cell r="J421" t="str">
            <v>Quibdó</v>
          </cell>
          <cell r="K421">
            <v>6724783</v>
          </cell>
          <cell r="L421">
            <v>3182296076</v>
          </cell>
          <cell r="M421" t="str">
            <v>fundaciontalentosdelpacifico@gmail.com</v>
          </cell>
          <cell r="N421" t="str">
            <v>SRPA</v>
          </cell>
          <cell r="O421" t="str">
            <v>Apoyo postinstitucional – RAJ</v>
          </cell>
          <cell r="P421"/>
          <cell r="Q421" t="str">
            <v>RAJ</v>
          </cell>
          <cell r="R421"/>
          <cell r="S421" t="str">
            <v>2700-199-2024</v>
          </cell>
          <cell r="T421">
            <v>10</v>
          </cell>
          <cell r="U421">
            <v>45383</v>
          </cell>
          <cell r="V421">
            <v>45383</v>
          </cell>
          <cell r="W421">
            <v>45626</v>
          </cell>
          <cell r="X421"/>
          <cell r="Y421" t="str">
            <v>Hermiles Orejuela Perea</v>
          </cell>
          <cell r="Z421" t="str">
            <v>Profesional centro zonal</v>
          </cell>
        </row>
        <row r="422">
          <cell r="B422" t="str">
            <v>27-209-421</v>
          </cell>
          <cell r="C422" t="str">
            <v>Chocó</v>
          </cell>
          <cell r="D422" t="str">
            <v>Fundación talentos del Pacifico</v>
          </cell>
          <cell r="E422" t="str">
            <v>901152586-4</v>
          </cell>
          <cell r="F422" t="str">
            <v>Carlos Antonio Navoyan Vente</v>
          </cell>
          <cell r="G422"/>
          <cell r="H422" t="str">
            <v>Calle 30 No. 13-48 Barrio Santana</v>
          </cell>
          <cell r="I422" t="str">
            <v>Quibdó</v>
          </cell>
          <cell r="J422" t="str">
            <v>Quibdó</v>
          </cell>
          <cell r="K422">
            <v>6724783</v>
          </cell>
          <cell r="L422">
            <v>3182296076</v>
          </cell>
          <cell r="M422" t="str">
            <v>fundaciontalentosdelpacifico@gmail.com</v>
          </cell>
          <cell r="N422" t="str">
            <v>SRPA</v>
          </cell>
          <cell r="O422" t="str">
            <v>Intervención de apoyo RAJ</v>
          </cell>
          <cell r="P422"/>
          <cell r="Q422" t="str">
            <v>RAJ</v>
          </cell>
          <cell r="R422"/>
          <cell r="S422" t="str">
            <v>2700-199-2024</v>
          </cell>
          <cell r="T422">
            <v>10</v>
          </cell>
          <cell r="U422">
            <v>45383</v>
          </cell>
          <cell r="V422">
            <v>45383</v>
          </cell>
          <cell r="W422">
            <v>45626</v>
          </cell>
          <cell r="X422"/>
          <cell r="Y422" t="str">
            <v>Hermiles Orejuela Perea</v>
          </cell>
          <cell r="Z422" t="str">
            <v>Profesional centro zonal</v>
          </cell>
        </row>
        <row r="423">
          <cell r="B423" t="str">
            <v>27-209-422</v>
          </cell>
          <cell r="C423" t="str">
            <v>Chocó</v>
          </cell>
          <cell r="D423" t="str">
            <v>Fundación talentos del Pacifico</v>
          </cell>
          <cell r="E423" t="str">
            <v>901152586-4</v>
          </cell>
          <cell r="F423" t="str">
            <v>Carlos Antonio Navoyan Vente</v>
          </cell>
          <cell r="G423"/>
          <cell r="H423" t="str">
            <v>Calle 30 No. 13-48 Barrio Santana</v>
          </cell>
          <cell r="I423" t="str">
            <v>Quibdó</v>
          </cell>
          <cell r="J423" t="str">
            <v>Quibdó</v>
          </cell>
          <cell r="K423">
            <v>6724783</v>
          </cell>
          <cell r="L423">
            <v>3182296076</v>
          </cell>
          <cell r="M423" t="str">
            <v>fundaciontalentosdelpacifico@gmail.com</v>
          </cell>
          <cell r="N423" t="str">
            <v>SRPA</v>
          </cell>
          <cell r="O423" t="str">
            <v>Prestación de servicios a la comunidad</v>
          </cell>
          <cell r="P423"/>
          <cell r="Q423" t="str">
            <v>SRPA</v>
          </cell>
          <cell r="R423"/>
          <cell r="S423" t="str">
            <v>2700-199-2024</v>
          </cell>
          <cell r="T423">
            <v>10</v>
          </cell>
          <cell r="U423">
            <v>45383</v>
          </cell>
          <cell r="V423">
            <v>45383</v>
          </cell>
          <cell r="W423">
            <v>45626</v>
          </cell>
          <cell r="X423"/>
          <cell r="Y423" t="str">
            <v>Hermiles Orejuela Perea</v>
          </cell>
          <cell r="Z423" t="str">
            <v>Profesional centro zonal</v>
          </cell>
        </row>
        <row r="424">
          <cell r="B424" t="str">
            <v>23-127-423</v>
          </cell>
          <cell r="C424" t="str">
            <v>Córdoba</v>
          </cell>
          <cell r="D424" t="str">
            <v>Fundación hogar feliz de Nazareth</v>
          </cell>
          <cell r="E424" t="str">
            <v>900563087-0</v>
          </cell>
          <cell r="F424" t="str">
            <v>Elbert Navarro Hernandez</v>
          </cell>
          <cell r="G424"/>
          <cell r="H424" t="str">
            <v>Carrera 1 No. 9-46-Antiguo Colegio Sagrado Corazón De Jesus</v>
          </cell>
          <cell r="I424" t="str">
            <v>Cereté</v>
          </cell>
          <cell r="J424" t="str">
            <v>Cereté</v>
          </cell>
          <cell r="K424"/>
          <cell r="L424">
            <v>3017665249</v>
          </cell>
          <cell r="M424" t="str">
            <v>harlyrojes@hotmail.com</v>
          </cell>
          <cell r="N424" t="str">
            <v>SRD</v>
          </cell>
          <cell r="O424" t="str">
            <v>Intervención de apoyo psicosocial</v>
          </cell>
          <cell r="P424"/>
          <cell r="Q424" t="str">
            <v>Con PARD</v>
          </cell>
          <cell r="R424"/>
          <cell r="S424" t="str">
            <v>2300-156-2024</v>
          </cell>
          <cell r="T424">
            <v>200</v>
          </cell>
          <cell r="U424">
            <v>45377</v>
          </cell>
          <cell r="V424">
            <v>45383</v>
          </cell>
          <cell r="W424">
            <v>45626</v>
          </cell>
          <cell r="X424">
            <v>837595200</v>
          </cell>
          <cell r="Y424" t="str">
            <v>Seneida Velez</v>
          </cell>
          <cell r="Z424" t="str">
            <v>Coordinador centro zonal</v>
          </cell>
        </row>
        <row r="425">
          <cell r="B425" t="str">
            <v>23-109-424</v>
          </cell>
          <cell r="C425" t="str">
            <v>Córdoba</v>
          </cell>
          <cell r="D425" t="str">
            <v>Fundación Dignitas</v>
          </cell>
          <cell r="E425" t="str">
            <v>900843968-6</v>
          </cell>
          <cell r="F425" t="str">
            <v>Quellys Rodriguez Zuñiga</v>
          </cell>
          <cell r="G425"/>
          <cell r="H425" t="str">
            <v>Carrera 15 No. 11d-06 Barrio 6 De Marzo</v>
          </cell>
          <cell r="I425" t="str">
            <v>Montería</v>
          </cell>
          <cell r="J425" t="str">
            <v>Montería</v>
          </cell>
          <cell r="K425"/>
          <cell r="L425">
            <v>3145944383</v>
          </cell>
          <cell r="M425" t="str">
            <v>fundaciondignitasmonteria@gmail.com</v>
          </cell>
          <cell r="N425" t="str">
            <v>SRD</v>
          </cell>
          <cell r="O425" t="str">
            <v>Apoyo psicológico especializado</v>
          </cell>
          <cell r="P425"/>
          <cell r="Q425" t="str">
            <v>Con PARD</v>
          </cell>
          <cell r="R425"/>
          <cell r="S425" t="str">
            <v>2300-158-2024</v>
          </cell>
          <cell r="T425">
            <v>128</v>
          </cell>
          <cell r="U425">
            <v>45374</v>
          </cell>
          <cell r="V425">
            <v>45383</v>
          </cell>
          <cell r="W425">
            <v>45626</v>
          </cell>
          <cell r="X425">
            <v>341865472</v>
          </cell>
          <cell r="Y425" t="str">
            <v>Carmenza Cano Buitrago</v>
          </cell>
          <cell r="Z425" t="str">
            <v>Coordinador centro zonal</v>
          </cell>
        </row>
        <row r="426">
          <cell r="B426" t="str">
            <v>23-84-425</v>
          </cell>
          <cell r="C426" t="str">
            <v>Córdoba</v>
          </cell>
          <cell r="D426" t="str">
            <v>Fundación Casalud</v>
          </cell>
          <cell r="E426" t="str">
            <v>812007647-2</v>
          </cell>
          <cell r="F426" t="str">
            <v>Ledys Burgos Rodriguez</v>
          </cell>
          <cell r="G426"/>
          <cell r="H426" t="str">
            <v>Calle 31 No. 7-25-Centro</v>
          </cell>
          <cell r="I426" t="str">
            <v>Montería</v>
          </cell>
          <cell r="J426" t="str">
            <v>Montería</v>
          </cell>
          <cell r="K426"/>
          <cell r="L426">
            <v>3015696397</v>
          </cell>
          <cell r="M426" t="str">
            <v>fundacioncasalud@hotmail.com</v>
          </cell>
          <cell r="N426" t="str">
            <v>SRD</v>
          </cell>
          <cell r="O426" t="str">
            <v>Externado</v>
          </cell>
          <cell r="P426" t="str">
            <v>Media jornada</v>
          </cell>
          <cell r="Q426" t="str">
            <v>Con PARD</v>
          </cell>
          <cell r="R426"/>
          <cell r="S426" t="str">
            <v>2300-159-2024</v>
          </cell>
          <cell r="T426">
            <v>83</v>
          </cell>
          <cell r="U426">
            <v>45375</v>
          </cell>
          <cell r="V426">
            <v>45383</v>
          </cell>
          <cell r="W426">
            <v>45626</v>
          </cell>
          <cell r="X426">
            <v>555040256</v>
          </cell>
          <cell r="Y426" t="str">
            <v>Carmenza Cano Buitrago</v>
          </cell>
          <cell r="Z426" t="str">
            <v>Coordinador centro zonal</v>
          </cell>
        </row>
        <row r="427">
          <cell r="B427" t="str">
            <v>23-216-426</v>
          </cell>
          <cell r="C427" t="str">
            <v>Córdoba</v>
          </cell>
          <cell r="D427" t="str">
            <v>Fundación vivir mejor - Funvime</v>
          </cell>
          <cell r="E427" t="str">
            <v>812000479-1</v>
          </cell>
          <cell r="F427" t="str">
            <v>Adriana Maria Castilla Tobia</v>
          </cell>
          <cell r="G427" t="str">
            <v>Sede Esther</v>
          </cell>
          <cell r="H427" t="str">
            <v>Carrera 8b No. 22-15</v>
          </cell>
          <cell r="I427" t="str">
            <v>Montería</v>
          </cell>
          <cell r="J427" t="str">
            <v>Montería</v>
          </cell>
          <cell r="K427"/>
          <cell r="L427">
            <v>3007356049</v>
          </cell>
          <cell r="M427" t="str">
            <v>fundacionvivirmejor97@gmail.com</v>
          </cell>
          <cell r="N427" t="str">
            <v>SRD</v>
          </cell>
          <cell r="O427" t="str">
            <v>Centro de emergencia</v>
          </cell>
          <cell r="P427"/>
          <cell r="Q427" t="str">
            <v>Con PARD</v>
          </cell>
          <cell r="R427"/>
          <cell r="S427" t="str">
            <v>2300-161-2024</v>
          </cell>
          <cell r="T427">
            <v>54</v>
          </cell>
          <cell r="U427">
            <v>45374</v>
          </cell>
          <cell r="V427">
            <v>45383</v>
          </cell>
          <cell r="W427">
            <v>45626</v>
          </cell>
          <cell r="X427">
            <v>1071164576</v>
          </cell>
          <cell r="Y427" t="str">
            <v>Carmenza Cano Buitrago</v>
          </cell>
          <cell r="Z427" t="str">
            <v>Coordinador centro zonal</v>
          </cell>
        </row>
        <row r="428">
          <cell r="B428" t="str">
            <v>23-216-427</v>
          </cell>
          <cell r="C428" t="str">
            <v>Córdoba</v>
          </cell>
          <cell r="D428" t="str">
            <v>Fundación vivir mejor - Funvime</v>
          </cell>
          <cell r="E428" t="str">
            <v>812000479-1</v>
          </cell>
          <cell r="F428" t="str">
            <v>Adriana Maria Castilla Tobia</v>
          </cell>
          <cell r="G428" t="str">
            <v>Sede Josue</v>
          </cell>
          <cell r="H428" t="str">
            <v>Carrera 9 No. 22c-11</v>
          </cell>
          <cell r="I428" t="str">
            <v>Montería</v>
          </cell>
          <cell r="J428" t="str">
            <v>Montería</v>
          </cell>
          <cell r="K428"/>
          <cell r="L428">
            <v>3007356049</v>
          </cell>
          <cell r="M428" t="str">
            <v>fundacionvivirmejor97@gmail.com</v>
          </cell>
          <cell r="N428" t="str">
            <v>SRD</v>
          </cell>
          <cell r="O428" t="str">
            <v>Centro de emergencia</v>
          </cell>
          <cell r="P428"/>
          <cell r="Q428" t="str">
            <v>Con PARD</v>
          </cell>
          <cell r="R428"/>
          <cell r="S428" t="str">
            <v>2300-161-2024</v>
          </cell>
          <cell r="T428"/>
          <cell r="U428">
            <v>45374</v>
          </cell>
          <cell r="V428">
            <v>45383</v>
          </cell>
          <cell r="W428">
            <v>45626</v>
          </cell>
          <cell r="X428"/>
          <cell r="Y428" t="str">
            <v>Carmenza Cano Buitrago</v>
          </cell>
          <cell r="Z428" t="str">
            <v>Coordinador centro zonal</v>
          </cell>
        </row>
        <row r="429">
          <cell r="B429" t="str">
            <v>23-83-428</v>
          </cell>
          <cell r="C429" t="str">
            <v>Córdoba</v>
          </cell>
          <cell r="D429" t="str">
            <v>Fundación casa del niño IPS</v>
          </cell>
          <cell r="E429" t="str">
            <v>806008935-1</v>
          </cell>
          <cell r="F429" t="str">
            <v>Nestor Rafael De Oro Lora</v>
          </cell>
          <cell r="G429"/>
          <cell r="H429" t="str">
            <v>Calle 15 No. 14-25 Barrio Urbina</v>
          </cell>
          <cell r="I429" t="str">
            <v>Montería</v>
          </cell>
          <cell r="J429" t="str">
            <v>Montería</v>
          </cell>
          <cell r="K429"/>
          <cell r="L429">
            <v>3126225295</v>
          </cell>
          <cell r="M429" t="str">
            <v>fucaninocordoba@gmail.com</v>
          </cell>
          <cell r="N429" t="str">
            <v>SRD</v>
          </cell>
          <cell r="O429" t="str">
            <v>Hogar sustituto entidad</v>
          </cell>
          <cell r="P429"/>
          <cell r="Q429" t="str">
            <v>HS: Vulneración - Discapacidad</v>
          </cell>
          <cell r="R429"/>
          <cell r="S429" t="str">
            <v>2300-162-2024</v>
          </cell>
          <cell r="T429">
            <v>200</v>
          </cell>
          <cell r="U429">
            <v>45377</v>
          </cell>
          <cell r="V429">
            <v>45383</v>
          </cell>
          <cell r="W429">
            <v>45626</v>
          </cell>
          <cell r="X429">
            <v>3498008528</v>
          </cell>
          <cell r="Y429" t="str">
            <v>Patricia Ojeda</v>
          </cell>
          <cell r="Z429" t="str">
            <v>Profesional universitario Grupo de asistencia técnica</v>
          </cell>
        </row>
        <row r="430">
          <cell r="B430" t="str">
            <v>23-132-429</v>
          </cell>
          <cell r="C430" t="str">
            <v>Córdoba</v>
          </cell>
          <cell r="D430" t="str">
            <v>Fundación integral para el desarrollo humano y social - Fintedes</v>
          </cell>
          <cell r="E430" t="str">
            <v>900690558-1</v>
          </cell>
          <cell r="F430" t="str">
            <v>Ana Carmela Comas Covo</v>
          </cell>
          <cell r="G430" t="str">
            <v>Sede 1</v>
          </cell>
          <cell r="H430" t="str">
            <v>Calle 22a No. 8b-01 Barrio Santa Clara</v>
          </cell>
          <cell r="I430" t="str">
            <v>Montería</v>
          </cell>
          <cell r="J430" t="str">
            <v>Montería</v>
          </cell>
          <cell r="K430"/>
          <cell r="L430">
            <v>3008146700</v>
          </cell>
          <cell r="M430" t="str">
            <v>fintedes@gmail.com</v>
          </cell>
          <cell r="N430" t="str">
            <v>SRD</v>
          </cell>
          <cell r="O430" t="str">
            <v>Externado</v>
          </cell>
          <cell r="P430" t="str">
            <v>Media jornada</v>
          </cell>
          <cell r="Q430" t="str">
            <v>Con PARD</v>
          </cell>
          <cell r="R430"/>
          <cell r="S430" t="str">
            <v>2300-163-2024</v>
          </cell>
          <cell r="T430">
            <v>200</v>
          </cell>
          <cell r="U430">
            <v>45377</v>
          </cell>
          <cell r="V430">
            <v>45383</v>
          </cell>
          <cell r="W430">
            <v>45626</v>
          </cell>
          <cell r="X430">
            <v>1367446400</v>
          </cell>
          <cell r="Y430" t="str">
            <v>Carmenza Cano Buitrago</v>
          </cell>
          <cell r="Z430" t="str">
            <v>Coordinador centro zonal</v>
          </cell>
        </row>
        <row r="431">
          <cell r="B431" t="str">
            <v>23-132-430</v>
          </cell>
          <cell r="C431" t="str">
            <v>Córdoba</v>
          </cell>
          <cell r="D431" t="str">
            <v>Fundación integral para el desarrollo humano y social - Fintedes</v>
          </cell>
          <cell r="E431" t="str">
            <v>900690558-1</v>
          </cell>
          <cell r="F431" t="str">
            <v>Ana Carmela Comas Covo</v>
          </cell>
          <cell r="G431" t="str">
            <v>Sede 2</v>
          </cell>
          <cell r="H431" t="str">
            <v>Carrera 8a No. 22-40 Barrio Santa Clara</v>
          </cell>
          <cell r="I431" t="str">
            <v>Montería</v>
          </cell>
          <cell r="J431" t="str">
            <v>Montería</v>
          </cell>
          <cell r="K431"/>
          <cell r="L431">
            <v>3008146700</v>
          </cell>
          <cell r="M431" t="str">
            <v>fintedes@gmail.com</v>
          </cell>
          <cell r="N431" t="str">
            <v>SRD</v>
          </cell>
          <cell r="O431" t="str">
            <v>Externado</v>
          </cell>
          <cell r="P431" t="str">
            <v>Media jornada</v>
          </cell>
          <cell r="Q431" t="str">
            <v>Con PARD</v>
          </cell>
          <cell r="R431"/>
          <cell r="S431" t="str">
            <v>2300-163-2024</v>
          </cell>
          <cell r="T431"/>
          <cell r="U431">
            <v>45377</v>
          </cell>
          <cell r="V431">
            <v>45383</v>
          </cell>
          <cell r="W431">
            <v>45626</v>
          </cell>
          <cell r="X431"/>
          <cell r="Y431" t="str">
            <v>Carmenza Cano Buitrago</v>
          </cell>
          <cell r="Z431" t="str">
            <v>Coordinador centro zonal</v>
          </cell>
        </row>
        <row r="432">
          <cell r="B432" t="str">
            <v>23-64-431</v>
          </cell>
          <cell r="C432" t="str">
            <v>Córdoba</v>
          </cell>
          <cell r="D432" t="str">
            <v>Corporación para el desarrollo social comunitario - CORSOC</v>
          </cell>
          <cell r="E432" t="str">
            <v>800179753-9</v>
          </cell>
          <cell r="F432" t="str">
            <v>Pedro Segundo Acosta Fernandez</v>
          </cell>
          <cell r="G432"/>
          <cell r="H432" t="str">
            <v>Carrera 15 No. 16-44 Barrio Alfonso Lopez</v>
          </cell>
          <cell r="I432" t="str">
            <v>Tierralta</v>
          </cell>
          <cell r="J432" t="str">
            <v>Tierralta</v>
          </cell>
          <cell r="K432"/>
          <cell r="L432">
            <v>3016079626</v>
          </cell>
          <cell r="M432" t="str">
            <v>intervensiondeapoyo.corsoc@gmail.com</v>
          </cell>
          <cell r="N432" t="str">
            <v>SRD</v>
          </cell>
          <cell r="O432" t="str">
            <v>Intervención de apoyo psicosocial</v>
          </cell>
          <cell r="P432"/>
          <cell r="Q432" t="str">
            <v>Con PARD</v>
          </cell>
          <cell r="R432"/>
          <cell r="S432" t="str">
            <v>2300-164-2024</v>
          </cell>
          <cell r="T432">
            <v>50</v>
          </cell>
          <cell r="U432">
            <v>45378</v>
          </cell>
          <cell r="V432">
            <v>45383</v>
          </cell>
          <cell r="W432">
            <v>45626</v>
          </cell>
          <cell r="X432">
            <v>209398800</v>
          </cell>
          <cell r="Y432" t="str">
            <v>Lesvia Ruiz Marquez</v>
          </cell>
          <cell r="Z432" t="str">
            <v>Coordinador centro zonal</v>
          </cell>
        </row>
        <row r="433">
          <cell r="B433" t="str">
            <v>23-176-432</v>
          </cell>
          <cell r="C433" t="str">
            <v>Córdoba</v>
          </cell>
          <cell r="D433" t="str">
            <v>Fundación para la investigación y el desarrollo regional alternativo - Finderreal</v>
          </cell>
          <cell r="E433" t="str">
            <v>812003848-8</v>
          </cell>
          <cell r="F433" t="str">
            <v>Marelis Candanoza Padilla</v>
          </cell>
          <cell r="G433"/>
          <cell r="H433" t="str">
            <v>Calle 20 Carrera No. 4-5 Barrio San Jose</v>
          </cell>
          <cell r="I433" t="str">
            <v>Sahagún</v>
          </cell>
          <cell r="J433" t="str">
            <v>Sahagún</v>
          </cell>
          <cell r="K433"/>
          <cell r="L433">
            <v>3013616824</v>
          </cell>
          <cell r="M433" t="str">
            <v>fundacionfinderreal@hotmail.com</v>
          </cell>
          <cell r="N433" t="str">
            <v>SRD</v>
          </cell>
          <cell r="O433" t="str">
            <v>Intervención de apoyo psicosocial</v>
          </cell>
          <cell r="P433"/>
          <cell r="Q433" t="str">
            <v>Con PARD</v>
          </cell>
          <cell r="R433"/>
          <cell r="S433" t="str">
            <v>2300-165-2024</v>
          </cell>
          <cell r="T433">
            <v>80</v>
          </cell>
          <cell r="U433">
            <v>45377</v>
          </cell>
          <cell r="V433">
            <v>45383</v>
          </cell>
          <cell r="W433">
            <v>45626</v>
          </cell>
          <cell r="X433">
            <v>335038080</v>
          </cell>
          <cell r="Y433" t="str">
            <v>Fermina del Castillo santos</v>
          </cell>
          <cell r="Z433" t="str">
            <v>Coordinador centro zonal</v>
          </cell>
        </row>
        <row r="434">
          <cell r="B434" t="str">
            <v>23-97-433</v>
          </cell>
          <cell r="C434" t="str">
            <v>Córdoba</v>
          </cell>
          <cell r="D434" t="str">
            <v>Fundación Colombiana para las familias - FUNCOF</v>
          </cell>
          <cell r="E434" t="str">
            <v>900528780-9</v>
          </cell>
          <cell r="F434" t="str">
            <v>Rosendo Fernel Garces Izquierdo</v>
          </cell>
          <cell r="G434"/>
          <cell r="H434" t="str">
            <v>Calle 18 No. 10-12</v>
          </cell>
          <cell r="I434" t="str">
            <v>La Apartada</v>
          </cell>
          <cell r="J434" t="str">
            <v>Montelíbano</v>
          </cell>
          <cell r="K434"/>
          <cell r="L434">
            <v>3017183314</v>
          </cell>
          <cell r="M434" t="str">
            <v>funcof2015@gmail.com</v>
          </cell>
          <cell r="N434" t="str">
            <v>SRD</v>
          </cell>
          <cell r="O434" t="str">
            <v>Externado</v>
          </cell>
          <cell r="P434" t="str">
            <v>Media jornada</v>
          </cell>
          <cell r="Q434" t="str">
            <v>Con PARD</v>
          </cell>
          <cell r="R434"/>
          <cell r="S434" t="str">
            <v>2300-166-2024</v>
          </cell>
          <cell r="T434">
            <v>50</v>
          </cell>
          <cell r="U434">
            <v>45377</v>
          </cell>
          <cell r="V434">
            <v>45383</v>
          </cell>
          <cell r="W434">
            <v>45626</v>
          </cell>
          <cell r="X434">
            <v>668723200</v>
          </cell>
          <cell r="Y434" t="str">
            <v>Astrid del pilar calao benavides</v>
          </cell>
          <cell r="Z434" t="str">
            <v>Coordinador centro zonal</v>
          </cell>
        </row>
        <row r="435">
          <cell r="B435" t="str">
            <v>23-157-434</v>
          </cell>
          <cell r="C435" t="str">
            <v>Córdoba</v>
          </cell>
          <cell r="D435" t="str">
            <v>Fundación niños del futuro</v>
          </cell>
          <cell r="E435" t="str">
            <v>812005460-3</v>
          </cell>
          <cell r="F435" t="str">
            <v>Leomar Pacheco Salgado</v>
          </cell>
          <cell r="G435"/>
          <cell r="H435" t="str">
            <v>Carretera Via A Vida Nueva Rural 200 Domicilio 23466</v>
          </cell>
          <cell r="I435" t="str">
            <v>Montelíbano</v>
          </cell>
          <cell r="J435" t="str">
            <v>Montelíbano</v>
          </cell>
          <cell r="K435"/>
          <cell r="L435">
            <v>3108342627</v>
          </cell>
          <cell r="M435" t="str">
            <v>fundaciondelfuturo2010@gmail.com</v>
          </cell>
          <cell r="N435" t="str">
            <v>SRD</v>
          </cell>
          <cell r="O435" t="str">
            <v>Externado</v>
          </cell>
          <cell r="P435" t="str">
            <v>Media jornada</v>
          </cell>
          <cell r="Q435" t="str">
            <v>Con PARD</v>
          </cell>
          <cell r="R435"/>
          <cell r="S435" t="str">
            <v>2300-167-2024</v>
          </cell>
          <cell r="T435">
            <v>180</v>
          </cell>
          <cell r="U435">
            <v>45377</v>
          </cell>
          <cell r="V435">
            <v>45383</v>
          </cell>
          <cell r="W435">
            <v>45626</v>
          </cell>
          <cell r="X435">
            <v>1367446400</v>
          </cell>
          <cell r="Y435" t="str">
            <v>Astrid del pilar calao benavides</v>
          </cell>
          <cell r="Z435" t="str">
            <v>Coordinador centro zonal</v>
          </cell>
        </row>
        <row r="436">
          <cell r="B436" t="str">
            <v>23-138-435</v>
          </cell>
          <cell r="C436" t="str">
            <v>Córdoba</v>
          </cell>
          <cell r="D436" t="str">
            <v>Fundación labriegos por la paz</v>
          </cell>
          <cell r="E436" t="str">
            <v>900064245-7</v>
          </cell>
          <cell r="F436" t="str">
            <v>Katia Cecilia Brunal Cabrales</v>
          </cell>
          <cell r="G436"/>
          <cell r="H436" t="str">
            <v>Calle 41 No. 14c-20</v>
          </cell>
          <cell r="I436" t="str">
            <v>Montería</v>
          </cell>
          <cell r="J436" t="str">
            <v>Montería</v>
          </cell>
          <cell r="K436"/>
          <cell r="L436">
            <v>3013616750</v>
          </cell>
          <cell r="M436" t="str">
            <v>funlapazhs@gmail.com</v>
          </cell>
          <cell r="N436" t="str">
            <v>SRD</v>
          </cell>
          <cell r="O436" t="str">
            <v>Hogar sustituto entidad</v>
          </cell>
          <cell r="P436"/>
          <cell r="Q436" t="str">
            <v>Vulneración</v>
          </cell>
          <cell r="R436"/>
          <cell r="S436" t="str">
            <v>2300-169-2024</v>
          </cell>
          <cell r="T436">
            <v>116</v>
          </cell>
          <cell r="U436">
            <v>45377</v>
          </cell>
          <cell r="V436">
            <v>45383</v>
          </cell>
          <cell r="W436">
            <v>45626</v>
          </cell>
          <cell r="X436">
            <v>1805617888</v>
          </cell>
          <cell r="Y436" t="str">
            <v>Patricia Ojeda</v>
          </cell>
          <cell r="Z436" t="str">
            <v>Profesional universitario Grupo de asistencia técnica</v>
          </cell>
        </row>
        <row r="437">
          <cell r="B437" t="str">
            <v>23-200-436</v>
          </cell>
          <cell r="C437" t="str">
            <v>Córdoba</v>
          </cell>
          <cell r="D437" t="str">
            <v>Fundación Significarte</v>
          </cell>
          <cell r="E437" t="str">
            <v>901034401-5</v>
          </cell>
          <cell r="F437" t="str">
            <v>Isaira Patricia Espitia Petro</v>
          </cell>
          <cell r="G437"/>
          <cell r="H437" t="str">
            <v>Calle 24 No. 2-36</v>
          </cell>
          <cell r="I437" t="str">
            <v>Montería</v>
          </cell>
          <cell r="J437" t="str">
            <v>Montería</v>
          </cell>
          <cell r="K437"/>
          <cell r="L437">
            <v>3012825877</v>
          </cell>
          <cell r="M437" t="str">
            <v>significartemonteria@gmail.com</v>
          </cell>
          <cell r="N437" t="str">
            <v>SRD</v>
          </cell>
          <cell r="O437" t="str">
            <v>Internado</v>
          </cell>
          <cell r="P437"/>
          <cell r="Q437" t="str">
            <v>Con PARD</v>
          </cell>
          <cell r="R437"/>
          <cell r="S437" t="str">
            <v>2300-173-2024</v>
          </cell>
          <cell r="T437">
            <v>80</v>
          </cell>
          <cell r="U437">
            <v>45378</v>
          </cell>
          <cell r="V437">
            <v>45383</v>
          </cell>
          <cell r="W437">
            <v>45626</v>
          </cell>
          <cell r="X437">
            <v>1367787200</v>
          </cell>
          <cell r="Y437" t="str">
            <v>Carmenza Cano Buitrago</v>
          </cell>
          <cell r="Z437" t="str">
            <v>Coordinador centro zonal</v>
          </cell>
        </row>
        <row r="438">
          <cell r="B438" t="str">
            <v>23-59-437</v>
          </cell>
          <cell r="C438" t="str">
            <v>Córdoba</v>
          </cell>
          <cell r="D438" t="str">
            <v>Corporación Jóvenes Y Mañana</v>
          </cell>
          <cell r="E438" t="str">
            <v>806007865-1</v>
          </cell>
          <cell r="F438" t="str">
            <v>Teresa De Jesus Payares Caballero</v>
          </cell>
          <cell r="G438"/>
          <cell r="H438" t="str">
            <v>Kilómetro 11 Via Planeta Rica Entrada Los Cerritos</v>
          </cell>
          <cell r="I438" t="str">
            <v>Montería</v>
          </cell>
          <cell r="J438" t="str">
            <v>Montería</v>
          </cell>
          <cell r="K438"/>
          <cell r="L438">
            <v>3007710490</v>
          </cell>
          <cell r="M438" t="str">
            <v>corporacionjovenesymanana@hotmail.com - caevillaluz@gmail.com</v>
          </cell>
          <cell r="N438" t="str">
            <v>SRPA</v>
          </cell>
          <cell r="O438" t="str">
            <v>Centro de atención especializada</v>
          </cell>
          <cell r="P438"/>
          <cell r="Q438" t="str">
            <v>SRPA</v>
          </cell>
          <cell r="R438"/>
          <cell r="S438" t="str">
            <v>2300-168-2024</v>
          </cell>
          <cell r="T438">
            <v>35</v>
          </cell>
          <cell r="U438">
            <v>45377</v>
          </cell>
          <cell r="V438">
            <v>45383</v>
          </cell>
          <cell r="W438">
            <v>45626</v>
          </cell>
          <cell r="X438">
            <v>856361000</v>
          </cell>
          <cell r="Y438" t="str">
            <v>Sandra Milena Vesga Parra</v>
          </cell>
          <cell r="Z438" t="str">
            <v>Líder SRPA</v>
          </cell>
        </row>
        <row r="439">
          <cell r="B439" t="str">
            <v>23-233-438</v>
          </cell>
          <cell r="C439" t="str">
            <v>Córdoba</v>
          </cell>
          <cell r="D439" t="str">
            <v>Instituto psicoeducativo de Colombia - IPSICOL</v>
          </cell>
          <cell r="E439" t="str">
            <v>890983904-1</v>
          </cell>
          <cell r="F439" t="str">
            <v>Padre Oscar Manuel Betancur Arango</v>
          </cell>
          <cell r="G439"/>
          <cell r="H439" t="str">
            <v>Carrera 8 No. 28-32</v>
          </cell>
          <cell r="I439" t="str">
            <v>Montería</v>
          </cell>
          <cell r="J439" t="str">
            <v>Montería</v>
          </cell>
          <cell r="K439"/>
          <cell r="L439">
            <v>3023562861</v>
          </cell>
          <cell r="M439" t="str">
            <v>ipsicolah@yahoo.com</v>
          </cell>
          <cell r="N439" t="str">
            <v>SRPA</v>
          </cell>
          <cell r="O439" t="str">
            <v>Centro transitorio</v>
          </cell>
          <cell r="P439"/>
          <cell r="Q439" t="str">
            <v>SRPA</v>
          </cell>
          <cell r="R439"/>
          <cell r="S439" t="str">
            <v>2300-170-2024</v>
          </cell>
          <cell r="T439">
            <v>3</v>
          </cell>
          <cell r="U439">
            <v>45378</v>
          </cell>
          <cell r="V439">
            <v>45383</v>
          </cell>
          <cell r="W439">
            <v>45626</v>
          </cell>
          <cell r="X439">
            <v>68195088</v>
          </cell>
          <cell r="Y439" t="str">
            <v>Carmenza Cano Buitrago</v>
          </cell>
          <cell r="Z439" t="str">
            <v>Coordinador centro zonal</v>
          </cell>
        </row>
        <row r="440">
          <cell r="B440" t="str">
            <v>23-233-439</v>
          </cell>
          <cell r="C440" t="str">
            <v>Córdoba</v>
          </cell>
          <cell r="D440" t="str">
            <v>Instituto psicoeducativo de Colombia - IPSICOL</v>
          </cell>
          <cell r="E440" t="str">
            <v>890983904-1</v>
          </cell>
          <cell r="F440" t="str">
            <v>Padre Oscar Manuel Betancur Arango</v>
          </cell>
          <cell r="G440"/>
          <cell r="H440" t="str">
            <v>Kilómetro 11 Vía Cereté A Montería</v>
          </cell>
          <cell r="I440" t="str">
            <v>Montería</v>
          </cell>
          <cell r="J440" t="str">
            <v>Montería</v>
          </cell>
          <cell r="K440"/>
          <cell r="L440">
            <v>3023562861</v>
          </cell>
          <cell r="M440" t="str">
            <v>ipsicolahmonteria@gmail.com</v>
          </cell>
          <cell r="N440" t="str">
            <v>SRPA</v>
          </cell>
          <cell r="O440" t="str">
            <v>Centro de internamiento preventivo</v>
          </cell>
          <cell r="P440"/>
          <cell r="Q440" t="str">
            <v>SRPA</v>
          </cell>
          <cell r="R440"/>
          <cell r="S440" t="str">
            <v>2300-171-2024</v>
          </cell>
          <cell r="T440">
            <v>20</v>
          </cell>
          <cell r="U440">
            <v>45378</v>
          </cell>
          <cell r="V440">
            <v>45383</v>
          </cell>
          <cell r="W440">
            <v>45626</v>
          </cell>
          <cell r="X440">
            <v>486860480</v>
          </cell>
          <cell r="Y440" t="str">
            <v>Carmenza Cano Buitrago</v>
          </cell>
          <cell r="Z440" t="str">
            <v>Coordinador centro zonal</v>
          </cell>
        </row>
        <row r="441">
          <cell r="B441" t="str">
            <v>23-233-440</v>
          </cell>
          <cell r="C441" t="str">
            <v>Córdoba</v>
          </cell>
          <cell r="D441" t="str">
            <v>Instituto psicoeducativo de Colombia - IPSICOL</v>
          </cell>
          <cell r="E441" t="str">
            <v>890983904-1</v>
          </cell>
          <cell r="F441" t="str">
            <v>Padre Oscar Manuel Betancur Arango</v>
          </cell>
          <cell r="G441"/>
          <cell r="H441" t="str">
            <v>Carrera 7 No. 31-46</v>
          </cell>
          <cell r="I441" t="str">
            <v>Montería</v>
          </cell>
          <cell r="J441" t="str">
            <v>Montería</v>
          </cell>
          <cell r="K441"/>
          <cell r="L441">
            <v>3023562861</v>
          </cell>
          <cell r="M441" t="str">
            <v>libertadvigiladamonteria@gmail.com</v>
          </cell>
          <cell r="N441" t="str">
            <v>SRPA</v>
          </cell>
          <cell r="O441" t="str">
            <v>Libertad vigilada – asistida</v>
          </cell>
          <cell r="P441"/>
          <cell r="Q441" t="str">
            <v>SRPA</v>
          </cell>
          <cell r="R441"/>
          <cell r="S441" t="str">
            <v>2300-172-2024</v>
          </cell>
          <cell r="T441">
            <v>37</v>
          </cell>
          <cell r="U441">
            <v>45378</v>
          </cell>
          <cell r="V441">
            <v>45383</v>
          </cell>
          <cell r="W441">
            <v>45626</v>
          </cell>
          <cell r="X441">
            <v>174882048</v>
          </cell>
          <cell r="Y441" t="str">
            <v>Carmenza Cano Buitrago</v>
          </cell>
          <cell r="Z441" t="str">
            <v>Coordinador centro zonal</v>
          </cell>
        </row>
        <row r="442">
          <cell r="B442" t="str">
            <v>25-9-441</v>
          </cell>
          <cell r="C442" t="str">
            <v>Cundinamarca</v>
          </cell>
          <cell r="D442" t="str">
            <v>Asociación cristiana de jóvenes de Bogotá y Cundinamarca – ACJ YMCA</v>
          </cell>
          <cell r="E442" t="str">
            <v>860018862-1</v>
          </cell>
          <cell r="F442" t="str">
            <v>Gloria Cecilia Hidalgo Franco</v>
          </cell>
          <cell r="G442"/>
          <cell r="H442" t="str">
            <v>Calle 6 No. 14-11 Barrio Algarra I</v>
          </cell>
          <cell r="I442" t="str">
            <v>Zipaquirá</v>
          </cell>
          <cell r="J442" t="str">
            <v>Zipaquirá</v>
          </cell>
          <cell r="K442" t="str">
            <v xml:space="preserve">3106889194
3212134603
</v>
          </cell>
          <cell r="L442"/>
          <cell r="M442" t="str">
            <v>bernardo.castro@ymcabogota.org</v>
          </cell>
          <cell r="N442" t="str">
            <v>SRD</v>
          </cell>
          <cell r="O442" t="str">
            <v>Intervención de apoyo psicosocial</v>
          </cell>
          <cell r="P442"/>
          <cell r="Q442" t="str">
            <v>Con PARD</v>
          </cell>
          <cell r="R442"/>
          <cell r="S442" t="str">
            <v>2500-314-2024</v>
          </cell>
          <cell r="T442">
            <v>45</v>
          </cell>
          <cell r="U442">
            <v>45378</v>
          </cell>
          <cell r="V442">
            <v>45383</v>
          </cell>
          <cell r="W442">
            <v>45626</v>
          </cell>
          <cell r="X442">
            <v>418797600</v>
          </cell>
          <cell r="Y442" t="str">
            <v>Nury Johanna Castaneda Torres</v>
          </cell>
          <cell r="Z442" t="str">
            <v>Coordinador centro zonal</v>
          </cell>
        </row>
        <row r="443">
          <cell r="B443" t="str">
            <v>25-9-442</v>
          </cell>
          <cell r="C443" t="str">
            <v>Cundinamarca</v>
          </cell>
          <cell r="D443" t="str">
            <v>Asociación cristiana de jóvenes de Bogotá y Cundinamarca – ACJ YMCA</v>
          </cell>
          <cell r="E443" t="str">
            <v>860018862-1</v>
          </cell>
          <cell r="F443" t="str">
            <v>Gloria Cecilia Hidalgo Franco</v>
          </cell>
          <cell r="G443"/>
          <cell r="H443" t="str">
            <v>Calle 19 No. 10-74 Barrio Sucre</v>
          </cell>
          <cell r="I443" t="str">
            <v>Girardot</v>
          </cell>
          <cell r="J443" t="str">
            <v>Girardot</v>
          </cell>
          <cell r="K443" t="str">
            <v xml:space="preserve">3106889194
3212134603
</v>
          </cell>
          <cell r="L443"/>
          <cell r="M443" t="str">
            <v>bernardo.castro@ymcabogota.org</v>
          </cell>
          <cell r="N443" t="str">
            <v>SRD</v>
          </cell>
          <cell r="O443" t="str">
            <v>Intervención de apoyo psicosocial</v>
          </cell>
          <cell r="P443"/>
          <cell r="Q443" t="str">
            <v>Con PARD</v>
          </cell>
          <cell r="R443"/>
          <cell r="S443" t="str">
            <v>2500-314-2024</v>
          </cell>
          <cell r="T443">
            <v>55</v>
          </cell>
          <cell r="U443">
            <v>45378</v>
          </cell>
          <cell r="V443">
            <v>45383</v>
          </cell>
          <cell r="W443">
            <v>45626</v>
          </cell>
          <cell r="X443"/>
          <cell r="Y443" t="str">
            <v>Nury Johanna Castaneda Torres</v>
          </cell>
          <cell r="Z443" t="str">
            <v>Coordinador centro zonal</v>
          </cell>
        </row>
        <row r="444">
          <cell r="B444" t="str">
            <v>25-15-443</v>
          </cell>
          <cell r="C444" t="str">
            <v>Cundinamarca</v>
          </cell>
          <cell r="D444" t="str">
            <v>Asociación Guadalupana - Agua</v>
          </cell>
          <cell r="E444" t="str">
            <v>901534979-5</v>
          </cell>
          <cell r="F444" t="str">
            <v>Karla Liliana Leon Sosa</v>
          </cell>
          <cell r="G444"/>
          <cell r="H444" t="str">
            <v>Carrera 27b No. 72-44</v>
          </cell>
          <cell r="I444" t="str">
            <v>Bogotá, D.C.</v>
          </cell>
          <cell r="J444" t="str">
            <v>Regional</v>
          </cell>
          <cell r="K444">
            <v>3134126713</v>
          </cell>
          <cell r="L444"/>
          <cell r="M444" t="str">
            <v>asociacionguadalupana2020@gmail.com</v>
          </cell>
          <cell r="N444" t="str">
            <v>SRD</v>
          </cell>
          <cell r="O444" t="str">
            <v>Apoyo psicológico especializado</v>
          </cell>
          <cell r="P444"/>
          <cell r="Q444" t="str">
            <v>Con PARD</v>
          </cell>
          <cell r="R444"/>
          <cell r="S444" t="str">
            <v>2500-316-2024</v>
          </cell>
          <cell r="T444">
            <v>216</v>
          </cell>
          <cell r="U444">
            <v>45378</v>
          </cell>
          <cell r="V444">
            <v>45383</v>
          </cell>
          <cell r="W444">
            <v>45626</v>
          </cell>
          <cell r="X444">
            <v>576897984</v>
          </cell>
          <cell r="Y444" t="str">
            <v>Jenny Elizabeth Gonzalez Rubio</v>
          </cell>
          <cell r="Z444" t="str">
            <v>Profesional coordinación técnica Protección</v>
          </cell>
        </row>
        <row r="445">
          <cell r="B445" t="str">
            <v>25-92-444</v>
          </cell>
          <cell r="C445" t="str">
            <v>Cundinamarca</v>
          </cell>
          <cell r="D445" t="str">
            <v>Fundación centro integral de habilitación y rehabilitación para la infancia y la adolescencia - CINHARI</v>
          </cell>
          <cell r="E445" t="str">
            <v>901529960-6</v>
          </cell>
          <cell r="F445" t="str">
            <v>William Alfonso Cuevas Ortega</v>
          </cell>
          <cell r="G445"/>
          <cell r="H445" t="str">
            <v>Calle 17a No. 13-24</v>
          </cell>
          <cell r="I445" t="str">
            <v>Fusagasugá</v>
          </cell>
          <cell r="J445" t="str">
            <v>Fusagasugá</v>
          </cell>
          <cell r="K445">
            <v>3155769968</v>
          </cell>
          <cell r="L445"/>
          <cell r="M445" t="str">
            <v>direcciongeneral.cinhari@gmail.com;</v>
          </cell>
          <cell r="N445" t="str">
            <v>SRD</v>
          </cell>
          <cell r="O445" t="str">
            <v>Apoyo psicológico especializado</v>
          </cell>
          <cell r="P445"/>
          <cell r="Q445" t="str">
            <v>Con PARD</v>
          </cell>
          <cell r="R445"/>
          <cell r="S445" t="str">
            <v>2500-317-2024</v>
          </cell>
          <cell r="T445">
            <v>216</v>
          </cell>
          <cell r="U445">
            <v>45383</v>
          </cell>
          <cell r="V445">
            <v>45383</v>
          </cell>
          <cell r="W445">
            <v>45626</v>
          </cell>
          <cell r="X445">
            <v>576897984</v>
          </cell>
          <cell r="Y445" t="str">
            <v>Jenny Elizabeth Gonzalez Rubio</v>
          </cell>
          <cell r="Z445" t="str">
            <v>Profesional coordinación técnica Protección</v>
          </cell>
        </row>
        <row r="446">
          <cell r="B446" t="str">
            <v>25-3-445</v>
          </cell>
          <cell r="C446" t="str">
            <v>Cundinamarca</v>
          </cell>
          <cell r="D446" t="str">
            <v>Aldeas infantiles SOS Colombia</v>
          </cell>
          <cell r="E446" t="str">
            <v>860024041-6</v>
          </cell>
          <cell r="F446" t="str">
            <v>Angela Maria Rosales Rodriguez</v>
          </cell>
          <cell r="G446" t="str">
            <v>Maná</v>
          </cell>
          <cell r="H446" t="str">
            <v>Carrera 57b No. 66a-09</v>
          </cell>
          <cell r="I446" t="str">
            <v>Bogotá, D.C.</v>
          </cell>
          <cell r="J446" t="str">
            <v>Regional</v>
          </cell>
          <cell r="K446" t="str">
            <v>3202132284 -
 3103174650</v>
          </cell>
          <cell r="L446"/>
          <cell r="M446" t="str">
            <v>lizeth.ramos@aldeasinfantiles.org.co
carlos.guzman@aldeasinfantiles.org.co
saide.macias@aldeasinfantiles.org.co</v>
          </cell>
          <cell r="N446" t="str">
            <v>SRD</v>
          </cell>
          <cell r="O446" t="str">
            <v>Casa hogar</v>
          </cell>
          <cell r="P446"/>
          <cell r="Q446" t="str">
            <v>Con PARD</v>
          </cell>
          <cell r="R446"/>
          <cell r="S446" t="str">
            <v>2500-318-2024</v>
          </cell>
          <cell r="T446">
            <v>36</v>
          </cell>
          <cell r="U446">
            <v>45378</v>
          </cell>
          <cell r="V446">
            <v>45383</v>
          </cell>
          <cell r="W446">
            <v>45626</v>
          </cell>
          <cell r="X446">
            <v>615191328</v>
          </cell>
          <cell r="Y446" t="str">
            <v>Andrea del Pilar Jaramillo Aguirre</v>
          </cell>
          <cell r="Z446" t="str">
            <v>Profesional coordinación técnica Protección</v>
          </cell>
        </row>
        <row r="447">
          <cell r="B447" t="str">
            <v>25-3-446</v>
          </cell>
          <cell r="C447" t="str">
            <v>Cundinamarca</v>
          </cell>
          <cell r="D447" t="str">
            <v>Aldeas infantiles SOS Colombia</v>
          </cell>
          <cell r="E447" t="str">
            <v>860024041-6</v>
          </cell>
          <cell r="F447" t="str">
            <v>Angela Maria Rosales Rodriguez</v>
          </cell>
          <cell r="G447" t="str">
            <v>Leones</v>
          </cell>
          <cell r="H447" t="str">
            <v>Carrera 63 No. 67a-41</v>
          </cell>
          <cell r="I447" t="str">
            <v>Bogotá, D.C.</v>
          </cell>
          <cell r="J447" t="str">
            <v>Regional</v>
          </cell>
          <cell r="K447" t="str">
            <v xml:space="preserve">3164673819 - 3105586854
3103174650 - 3202132284
</v>
          </cell>
          <cell r="L447"/>
          <cell r="M447" t="str">
            <v>lizeth.ramos@aldeasinfantiles.org.co
carlos.guzman@aldeasinfantiles.org.co
saide.macias@aldeasinfantiles.org.co</v>
          </cell>
          <cell r="N447" t="str">
            <v>SRD</v>
          </cell>
          <cell r="O447" t="str">
            <v>Casa hogar</v>
          </cell>
          <cell r="P447"/>
          <cell r="Q447" t="str">
            <v>Con PARD</v>
          </cell>
          <cell r="R447"/>
          <cell r="S447" t="str">
            <v>2500-318-2024</v>
          </cell>
          <cell r="T447"/>
          <cell r="U447">
            <v>45378</v>
          </cell>
          <cell r="V447">
            <v>45383</v>
          </cell>
          <cell r="W447">
            <v>45626</v>
          </cell>
          <cell r="X447"/>
          <cell r="Y447" t="str">
            <v>Andrea del Pilar Jaramillo Aguirre</v>
          </cell>
          <cell r="Z447" t="str">
            <v>Profesional coordinación técnica Protección</v>
          </cell>
        </row>
        <row r="448">
          <cell r="B448" t="str">
            <v>25-3-447</v>
          </cell>
          <cell r="C448" t="str">
            <v>Cundinamarca</v>
          </cell>
          <cell r="D448" t="str">
            <v>Aldeas infantiles SOS Colombia</v>
          </cell>
          <cell r="E448" t="str">
            <v>860024041-6</v>
          </cell>
          <cell r="F448" t="str">
            <v>Angela Maria Rosales Rodriguez</v>
          </cell>
          <cell r="G448" t="str">
            <v>Shalom</v>
          </cell>
          <cell r="H448" t="str">
            <v>Carrera 57c No. 67a-71</v>
          </cell>
          <cell r="I448" t="str">
            <v>Bogotá, D.C.</v>
          </cell>
          <cell r="J448" t="str">
            <v>Regional</v>
          </cell>
          <cell r="K448" t="str">
            <v xml:space="preserve">3164673819 - 3105586854
3103174650 - 3202132284
</v>
          </cell>
          <cell r="L448"/>
          <cell r="M448" t="str">
            <v>lizeth.ramos@aldeasinfantiles.org.co
carlos.guzman@aldeasinfantiles.org.co
saide.macias@aldeasinfantiles.org.co</v>
          </cell>
          <cell r="N448" t="str">
            <v>SRD</v>
          </cell>
          <cell r="O448" t="str">
            <v>Casa hogar</v>
          </cell>
          <cell r="P448"/>
          <cell r="Q448" t="str">
            <v>Con PARD</v>
          </cell>
          <cell r="R448"/>
          <cell r="S448" t="str">
            <v>2500-318-2024</v>
          </cell>
          <cell r="T448"/>
          <cell r="U448">
            <v>45378</v>
          </cell>
          <cell r="V448">
            <v>45383</v>
          </cell>
          <cell r="W448">
            <v>45626</v>
          </cell>
          <cell r="X448"/>
          <cell r="Y448" t="str">
            <v>Andrea del Pilar Jaramillo Aguirre</v>
          </cell>
          <cell r="Z448" t="str">
            <v>Profesional coordinación técnica Protección</v>
          </cell>
        </row>
        <row r="449">
          <cell r="B449" t="str">
            <v>25-3-448</v>
          </cell>
          <cell r="C449" t="str">
            <v>Cundinamarca</v>
          </cell>
          <cell r="D449" t="str">
            <v>Aldeas infantiles SOS Colombia</v>
          </cell>
          <cell r="E449" t="str">
            <v>860024041-6</v>
          </cell>
          <cell r="F449" t="str">
            <v>Angela Maria Rosales Rodriguez</v>
          </cell>
          <cell r="G449" t="str">
            <v>Primavera</v>
          </cell>
          <cell r="H449" t="str">
            <v>Carrera 57b No. 66a-09</v>
          </cell>
          <cell r="I449" t="str">
            <v>Bogotá, D.C.</v>
          </cell>
          <cell r="J449" t="str">
            <v>Regional</v>
          </cell>
          <cell r="K449" t="str">
            <v xml:space="preserve">3164673819 - 3105586854
3103174650 - 3202132284
</v>
          </cell>
          <cell r="L449"/>
          <cell r="M449" t="str">
            <v>lizeth.ramos@aldeasinfantiles.org.co
carlos.guzman@aldeasinfantiles.org.co
saide.macias@aldeasinfantiles.org.co</v>
          </cell>
          <cell r="N449" t="str">
            <v>SRD</v>
          </cell>
          <cell r="O449" t="str">
            <v>Casa hogar</v>
          </cell>
          <cell r="P449"/>
          <cell r="Q449" t="str">
            <v>Con PARD</v>
          </cell>
          <cell r="R449"/>
          <cell r="S449" t="str">
            <v>2500-318-2024</v>
          </cell>
          <cell r="T449"/>
          <cell r="U449">
            <v>45378</v>
          </cell>
          <cell r="V449">
            <v>45383</v>
          </cell>
          <cell r="W449">
            <v>45626</v>
          </cell>
          <cell r="X449"/>
          <cell r="Y449" t="str">
            <v>Andrea del Pilar Jaramillo Aguirre</v>
          </cell>
          <cell r="Z449" t="str">
            <v>Profesional coordinación técnica Protección</v>
          </cell>
        </row>
        <row r="450">
          <cell r="B450" t="str">
            <v>25-3-449</v>
          </cell>
          <cell r="C450" t="str">
            <v>Cundinamarca</v>
          </cell>
          <cell r="D450" t="str">
            <v>Aldeas infantiles SOS Colombia</v>
          </cell>
          <cell r="E450" t="str">
            <v>860024041-6</v>
          </cell>
          <cell r="F450" t="str">
            <v>Angela Maria Rosales Rodriguez</v>
          </cell>
          <cell r="G450" t="str">
            <v>Esmeralda</v>
          </cell>
          <cell r="H450" t="str">
            <v>Calle 44b No. 48-33</v>
          </cell>
          <cell r="I450" t="str">
            <v>Bogotá, D.C.</v>
          </cell>
          <cell r="J450" t="str">
            <v>Regional</v>
          </cell>
          <cell r="K450" t="str">
            <v xml:space="preserve">3164673819 - 3105586854
3103174650 - 3202132284
</v>
          </cell>
          <cell r="L450"/>
          <cell r="M450" t="str">
            <v>lizeth.ramos@aldeasinfantiles.org.co
carlos.guzman@aldeasinfantiles.org.co
saide.macias@aldeasinfantiles.org.co</v>
          </cell>
          <cell r="N450" t="str">
            <v>SRD</v>
          </cell>
          <cell r="O450" t="str">
            <v>Casa universitaria</v>
          </cell>
          <cell r="P450"/>
          <cell r="Q450" t="str">
            <v>Con PARD</v>
          </cell>
          <cell r="R450"/>
          <cell r="S450" t="str">
            <v>2500-319-2024</v>
          </cell>
          <cell r="T450">
            <v>45</v>
          </cell>
          <cell r="U450">
            <v>45378</v>
          </cell>
          <cell r="V450">
            <v>45383</v>
          </cell>
          <cell r="W450">
            <v>45626</v>
          </cell>
          <cell r="X450">
            <v>800940960</v>
          </cell>
          <cell r="Y450" t="str">
            <v>Andrea del Pilar Jaramillo Aguirre</v>
          </cell>
          <cell r="Z450" t="str">
            <v>Profesional coordinación técnica Protección</v>
          </cell>
        </row>
        <row r="451">
          <cell r="B451" t="str">
            <v>25-3-450</v>
          </cell>
          <cell r="C451" t="str">
            <v>Cundinamarca</v>
          </cell>
          <cell r="D451" t="str">
            <v>Aldeas infantiles SOS Colombia</v>
          </cell>
          <cell r="E451" t="str">
            <v>860024041-6</v>
          </cell>
          <cell r="F451" t="str">
            <v>Angela Maria Rosales Rodriguez</v>
          </cell>
          <cell r="G451" t="str">
            <v>Fortaleza</v>
          </cell>
          <cell r="H451" t="str">
            <v>Carrera 70c No 79-08</v>
          </cell>
          <cell r="I451" t="str">
            <v>Bogotá, D.C.</v>
          </cell>
          <cell r="J451" t="str">
            <v>Regional</v>
          </cell>
          <cell r="K451" t="str">
            <v xml:space="preserve">3164673819 - 3105586854
3103174650 - 3202132284
</v>
          </cell>
          <cell r="L451"/>
          <cell r="M451" t="str">
            <v>lizeth.ramos@aldeasinfantiles.org.co
carlos.guzman@aldeasinfantiles.org.co
saide.macias@aldeasinfantiles.org.co</v>
          </cell>
          <cell r="N451" t="str">
            <v>SRD</v>
          </cell>
          <cell r="O451" t="str">
            <v>Casa universitaria</v>
          </cell>
          <cell r="P451"/>
          <cell r="Q451" t="str">
            <v>Con PARD</v>
          </cell>
          <cell r="R451"/>
          <cell r="S451" t="str">
            <v>2500-319-2024</v>
          </cell>
          <cell r="T451"/>
          <cell r="U451">
            <v>45378</v>
          </cell>
          <cell r="V451">
            <v>45383</v>
          </cell>
          <cell r="W451">
            <v>45626</v>
          </cell>
          <cell r="X451"/>
          <cell r="Y451" t="str">
            <v>Andrea del Pilar Jaramillo Aguirre</v>
          </cell>
          <cell r="Z451" t="str">
            <v>Profesional coordinación técnica Protección</v>
          </cell>
        </row>
        <row r="452">
          <cell r="B452" t="str">
            <v>25-3-451</v>
          </cell>
          <cell r="C452" t="str">
            <v>Cundinamarca</v>
          </cell>
          <cell r="D452" t="str">
            <v>Aldeas infantiles SOS Colombia</v>
          </cell>
          <cell r="E452" t="str">
            <v>860024041-6</v>
          </cell>
          <cell r="F452" t="str">
            <v>Angela Maria Rosales Rodriguez</v>
          </cell>
          <cell r="G452" t="str">
            <v>Renacer</v>
          </cell>
          <cell r="H452" t="str">
            <v>Calle 66b No. 46-09</v>
          </cell>
          <cell r="I452" t="str">
            <v>Bogotá, D.C.</v>
          </cell>
          <cell r="J452" t="str">
            <v>Regional</v>
          </cell>
          <cell r="K452" t="str">
            <v xml:space="preserve">3164673819 - 3105586854
3103174650 - 3202132284
</v>
          </cell>
          <cell r="L452"/>
          <cell r="M452" t="str">
            <v>lizeth.ramos@aldeasinfantiles.org.co
carlos.guzman@aldeasinfantiles.org.co
saide.macias@aldeasinfantiles.org.co</v>
          </cell>
          <cell r="N452" t="str">
            <v>SRD</v>
          </cell>
          <cell r="O452" t="str">
            <v>Casa universitaria</v>
          </cell>
          <cell r="P452"/>
          <cell r="Q452" t="str">
            <v>Con PARD</v>
          </cell>
          <cell r="R452"/>
          <cell r="S452" t="str">
            <v>2500-319-2024</v>
          </cell>
          <cell r="T452"/>
          <cell r="U452">
            <v>45378</v>
          </cell>
          <cell r="V452">
            <v>45383</v>
          </cell>
          <cell r="W452">
            <v>45626</v>
          </cell>
          <cell r="X452"/>
          <cell r="Y452" t="str">
            <v>Andrea del Pilar Jaramillo Aguirre</v>
          </cell>
          <cell r="Z452" t="str">
            <v>Profesional coordinación técnica Protección</v>
          </cell>
        </row>
        <row r="453">
          <cell r="B453" t="str">
            <v>25-3-452</v>
          </cell>
          <cell r="C453" t="str">
            <v>Cundinamarca</v>
          </cell>
          <cell r="D453" t="str">
            <v>Aldeas infantiles SOS Colombia</v>
          </cell>
          <cell r="E453" t="str">
            <v>860024041-6</v>
          </cell>
          <cell r="F453" t="str">
            <v>Angela Maria Rosales Rodriguez</v>
          </cell>
          <cell r="G453" t="str">
            <v>Casa Blanca</v>
          </cell>
          <cell r="H453" t="str">
            <v>Carrera 57c No. 67c-06</v>
          </cell>
          <cell r="I453" t="str">
            <v>Bogotá, D.C.</v>
          </cell>
          <cell r="J453" t="str">
            <v>Regional</v>
          </cell>
          <cell r="K453" t="str">
            <v xml:space="preserve">3164673819 - 3105586854
3103174650 - 3202132284
</v>
          </cell>
          <cell r="L453"/>
          <cell r="M453" t="str">
            <v>lizeth.ramos@aldeasinfantiles.org.co
carlos.guzman@aldeasinfantiles.org.co
saide.macias@aldeasinfantiles.org.co</v>
          </cell>
          <cell r="N453" t="str">
            <v>SRD</v>
          </cell>
          <cell r="O453" t="str">
            <v>Casa universitaria</v>
          </cell>
          <cell r="P453"/>
          <cell r="Q453" t="str">
            <v>Con PARD</v>
          </cell>
          <cell r="R453"/>
          <cell r="S453" t="str">
            <v>2500-319-2024</v>
          </cell>
          <cell r="T453"/>
          <cell r="U453">
            <v>45378</v>
          </cell>
          <cell r="V453">
            <v>45383</v>
          </cell>
          <cell r="W453">
            <v>45626</v>
          </cell>
          <cell r="X453"/>
          <cell r="Y453" t="str">
            <v>Andrea del Pilar Jaramillo Aguirre</v>
          </cell>
          <cell r="Z453" t="str">
            <v>Profesional coordinación técnica Protección</v>
          </cell>
        </row>
        <row r="454">
          <cell r="B454" t="str">
            <v>25-82-453</v>
          </cell>
          <cell r="C454" t="str">
            <v>Cundinamarca</v>
          </cell>
          <cell r="D454" t="str">
            <v>Fundación casa de la madre y el niño</v>
          </cell>
          <cell r="E454" t="str">
            <v>860007398-8</v>
          </cell>
          <cell r="F454" t="str">
            <v>Barbara Escobar De Vargas</v>
          </cell>
          <cell r="G454"/>
          <cell r="H454" t="str">
            <v>Calle 40b Bis No. 13-20</v>
          </cell>
          <cell r="I454" t="str">
            <v>Bogotá, D.C.</v>
          </cell>
          <cell r="J454" t="str">
            <v>Regional</v>
          </cell>
          <cell r="K454">
            <v>3103001418</v>
          </cell>
          <cell r="L454"/>
          <cell r="M454" t="str">
            <v>direccion.suenos@la-casa.org</v>
          </cell>
          <cell r="N454" t="str">
            <v>SRD</v>
          </cell>
          <cell r="O454" t="str">
            <v>Casa universitaria</v>
          </cell>
          <cell r="P454"/>
          <cell r="Q454" t="str">
            <v>Con PARD</v>
          </cell>
          <cell r="R454"/>
          <cell r="S454" t="str">
            <v>2500-320-2024</v>
          </cell>
          <cell r="T454">
            <v>4</v>
          </cell>
          <cell r="U454">
            <v>45378</v>
          </cell>
          <cell r="V454">
            <v>45383</v>
          </cell>
          <cell r="W454">
            <v>45626</v>
          </cell>
          <cell r="X454">
            <v>71194752</v>
          </cell>
          <cell r="Y454" t="str">
            <v>Alvaro Barbosa Arango</v>
          </cell>
          <cell r="Z454" t="str">
            <v>Coordinador centro zonal</v>
          </cell>
        </row>
        <row r="455">
          <cell r="B455" t="str">
            <v>25-43-454</v>
          </cell>
          <cell r="C455" t="str">
            <v>Cundinamarca</v>
          </cell>
          <cell r="D455" t="str">
            <v>Congregación religiosos terciarios capuchinos nuestra señora de los dolores</v>
          </cell>
          <cell r="E455" t="str">
            <v>860005068-3</v>
          </cell>
          <cell r="F455" t="str">
            <v>Padre Arnoldo De Jesus Acosta Benjumea</v>
          </cell>
          <cell r="G455" t="str">
            <v>San Francisco de Asis</v>
          </cell>
          <cell r="H455" t="str">
            <v>Kilómetro 65 Vía Sasaima-Vereda Santa Ana-Finca El Triángulo</v>
          </cell>
          <cell r="I455" t="str">
            <v>Sasaima</v>
          </cell>
          <cell r="J455" t="str">
            <v>Villeta</v>
          </cell>
          <cell r="K455" t="str">
            <v>7447520 - 3124344510</v>
          </cell>
          <cell r="L455"/>
          <cell r="M455" t="str">
            <v>sangregoriocota@amigonianosj.org; 
contabilidad.sangregorio@amigonianosj.org;</v>
          </cell>
          <cell r="N455" t="str">
            <v>SRD</v>
          </cell>
          <cell r="O455" t="str">
            <v>Internado</v>
          </cell>
          <cell r="P455"/>
          <cell r="Q455" t="str">
            <v>Con PARD</v>
          </cell>
          <cell r="R455"/>
          <cell r="S455" t="str">
            <v>2500-322-2024</v>
          </cell>
          <cell r="T455">
            <v>150</v>
          </cell>
          <cell r="U455">
            <v>45383</v>
          </cell>
          <cell r="V455">
            <v>45383</v>
          </cell>
          <cell r="W455">
            <v>45626</v>
          </cell>
          <cell r="X455">
            <v>2555226000</v>
          </cell>
          <cell r="Y455" t="str">
            <v>Lina Paola Oliveros Amador</v>
          </cell>
          <cell r="Z455" t="str">
            <v>Coordinador centro zonal</v>
          </cell>
        </row>
        <row r="456">
          <cell r="B456" t="str">
            <v>25-115-455</v>
          </cell>
          <cell r="C456" t="str">
            <v>Cundinamarca</v>
          </cell>
          <cell r="D456" t="str">
            <v>Fundación familia y futuro - FUNDAFAM</v>
          </cell>
          <cell r="E456" t="str">
            <v>900916893-7</v>
          </cell>
          <cell r="F456" t="str">
            <v>Mauricio Murillo Gutierrez</v>
          </cell>
          <cell r="G456" t="str">
            <v>Sede Femenino</v>
          </cell>
          <cell r="H456" t="str">
            <v>Finca Portobelo Kilómetro 16 Vía Fusagasugá</v>
          </cell>
          <cell r="I456" t="str">
            <v>Fusagasugá</v>
          </cell>
          <cell r="J456" t="str">
            <v>Fusagasugá</v>
          </cell>
          <cell r="K456"/>
          <cell r="L456"/>
          <cell r="M456" t="str">
            <v>fundacionfamiliayfuturo@hotmail.com;
direccionfundafam@gmail.com;</v>
          </cell>
          <cell r="N456" t="str">
            <v>SRD</v>
          </cell>
          <cell r="O456" t="str">
            <v>Internado</v>
          </cell>
          <cell r="P456"/>
          <cell r="Q456" t="str">
            <v>Con PARD</v>
          </cell>
          <cell r="R456"/>
          <cell r="S456" t="str">
            <v>2500-323-2024</v>
          </cell>
          <cell r="T456">
            <v>50</v>
          </cell>
          <cell r="U456">
            <v>45383</v>
          </cell>
          <cell r="V456">
            <v>45383</v>
          </cell>
          <cell r="W456">
            <v>45626</v>
          </cell>
          <cell r="X456">
            <v>854742000</v>
          </cell>
          <cell r="Y456" t="str">
            <v>Sandra Milena Vargas Varela</v>
          </cell>
          <cell r="Z456" t="str">
            <v>Coordinador centro zonal</v>
          </cell>
        </row>
        <row r="457">
          <cell r="B457" t="str">
            <v>25-48-456</v>
          </cell>
          <cell r="C457" t="str">
            <v>Cundinamarca</v>
          </cell>
          <cell r="D457" t="str">
            <v>Corporación amor por Colombia</v>
          </cell>
          <cell r="E457" t="str">
            <v>830085547-2</v>
          </cell>
          <cell r="F457" t="str">
            <v>Magnolia Celis Torres</v>
          </cell>
          <cell r="G457"/>
          <cell r="H457" t="str">
            <v>Carrera 6 No. 16-09 Barrio San Luis</v>
          </cell>
          <cell r="I457" t="str">
            <v>Facatativá</v>
          </cell>
          <cell r="J457" t="str">
            <v>Facatativá</v>
          </cell>
          <cell r="K457" t="str">
            <v>3105591673 - 
3123199167</v>
          </cell>
          <cell r="L457"/>
          <cell r="M457" t="str">
            <v>direccion@axc.com.co; cupos.cundinamarca@axc.com.co;</v>
          </cell>
          <cell r="N457" t="str">
            <v>SRD</v>
          </cell>
          <cell r="O457" t="str">
            <v>Hogar sustituto entidad</v>
          </cell>
          <cell r="P457"/>
          <cell r="Q457" t="str">
            <v>HS: Vulneración - Discapacidad</v>
          </cell>
          <cell r="R457"/>
          <cell r="S457" t="str">
            <v>2500-325-2024</v>
          </cell>
          <cell r="T457">
            <v>60</v>
          </cell>
          <cell r="U457">
            <v>45378</v>
          </cell>
          <cell r="V457">
            <v>45383</v>
          </cell>
          <cell r="W457">
            <v>45626</v>
          </cell>
          <cell r="X457">
            <v>1209526560</v>
          </cell>
          <cell r="Y457" t="str">
            <v>Gloria Ernestina Rojas</v>
          </cell>
          <cell r="Z457" t="str">
            <v>Profesional coordinación técnica Protección</v>
          </cell>
        </row>
        <row r="458">
          <cell r="B458" t="str">
            <v>25-48-457</v>
          </cell>
          <cell r="C458" t="str">
            <v>Cundinamarca</v>
          </cell>
          <cell r="D458" t="str">
            <v>Corporación amor por Colombia</v>
          </cell>
          <cell r="E458" t="str">
            <v>830085547-2</v>
          </cell>
          <cell r="F458" t="str">
            <v>Magnolia Celis Torres</v>
          </cell>
          <cell r="G458"/>
          <cell r="H458" t="str">
            <v>Carrera 20 No. 4a-42 Barrio Algarra Ii</v>
          </cell>
          <cell r="I458" t="str">
            <v>Zipaquirá</v>
          </cell>
          <cell r="J458" t="str">
            <v>Zipaquirá</v>
          </cell>
          <cell r="K458" t="str">
            <v>3105591673 - 
3123199167</v>
          </cell>
          <cell r="L458"/>
          <cell r="M458" t="str">
            <v>direccion@axc.com.co; cupos.cundinamarca@axc.com.co;</v>
          </cell>
          <cell r="N458" t="str">
            <v>SRD</v>
          </cell>
          <cell r="O458" t="str">
            <v>Hogar sustituto entidad</v>
          </cell>
          <cell r="P458"/>
          <cell r="Q458" t="str">
            <v>HS: Vulneración - Discapacidad</v>
          </cell>
          <cell r="R458"/>
          <cell r="S458" t="str">
            <v>2500-325-2024</v>
          </cell>
          <cell r="T458"/>
          <cell r="U458">
            <v>45378</v>
          </cell>
          <cell r="V458">
            <v>45383</v>
          </cell>
          <cell r="W458">
            <v>45626</v>
          </cell>
          <cell r="X458"/>
          <cell r="Y458" t="str">
            <v>Gloria Ernestina Rojas</v>
          </cell>
          <cell r="Z458" t="str">
            <v>Profesional coordinación técnica Protección</v>
          </cell>
        </row>
        <row r="459">
          <cell r="B459" t="str">
            <v>25-48-458</v>
          </cell>
          <cell r="C459" t="str">
            <v>Cundinamarca</v>
          </cell>
          <cell r="D459" t="str">
            <v>Corporación amor por Colombia</v>
          </cell>
          <cell r="E459" t="str">
            <v>830085547-2</v>
          </cell>
          <cell r="F459" t="str">
            <v>Magnolia Celis Torres</v>
          </cell>
          <cell r="G459"/>
          <cell r="H459" t="str">
            <v>Calle 8 No. 7a-20 Barrio Zambrano</v>
          </cell>
          <cell r="I459" t="str">
            <v>Soacha</v>
          </cell>
          <cell r="J459" t="str">
            <v>Soacha</v>
          </cell>
          <cell r="K459" t="str">
            <v>3105591673 - 
3123199167</v>
          </cell>
          <cell r="L459"/>
          <cell r="M459" t="str">
            <v>direccion@axc.com.co; cupos.cundinamarca@axc.com.co;</v>
          </cell>
          <cell r="N459" t="str">
            <v>SRD</v>
          </cell>
          <cell r="O459" t="str">
            <v>Hogar sustituto entidad</v>
          </cell>
          <cell r="P459"/>
          <cell r="Q459" t="str">
            <v>HS: Vulneración - Discapacidad</v>
          </cell>
          <cell r="R459"/>
          <cell r="S459" t="str">
            <v>2500-325-2024</v>
          </cell>
          <cell r="T459"/>
          <cell r="U459">
            <v>45378</v>
          </cell>
          <cell r="V459">
            <v>45383</v>
          </cell>
          <cell r="W459">
            <v>45626</v>
          </cell>
          <cell r="X459"/>
          <cell r="Y459" t="str">
            <v>Gloria Ernestina Rojas</v>
          </cell>
          <cell r="Z459" t="str">
            <v>Profesional coordinación técnica Protección</v>
          </cell>
        </row>
        <row r="460">
          <cell r="B460" t="str">
            <v>25-204-459</v>
          </cell>
          <cell r="C460" t="str">
            <v>Cundinamarca</v>
          </cell>
          <cell r="D460" t="str">
            <v>Fundación social santa María</v>
          </cell>
          <cell r="E460" t="str">
            <v>900099178-2</v>
          </cell>
          <cell r="F460" t="str">
            <v>Rafael Antonio Castañeda Aponte</v>
          </cell>
          <cell r="G460"/>
          <cell r="H460" t="str">
            <v>Calle 3 No. 21-00</v>
          </cell>
          <cell r="I460" t="str">
            <v>Girardot</v>
          </cell>
          <cell r="J460" t="str">
            <v>Girardot</v>
          </cell>
          <cell r="K460">
            <v>3112482699</v>
          </cell>
          <cell r="L460"/>
          <cell r="M460" t="str">
            <v>presidencia@fundacionsantamaria.co;
coordinacion.hsj@fundacionsantamaria.co;
direcciondecalidad@fundacionsantamaria.co;</v>
          </cell>
          <cell r="N460" t="str">
            <v>SRD</v>
          </cell>
          <cell r="O460" t="str">
            <v>Intervención de apoyo psicosocial</v>
          </cell>
          <cell r="P460"/>
          <cell r="Q460" t="str">
            <v>Con PARD</v>
          </cell>
          <cell r="R460"/>
          <cell r="S460" t="str">
            <v>2500-327-2024</v>
          </cell>
          <cell r="T460">
            <v>50</v>
          </cell>
          <cell r="U460">
            <v>45383</v>
          </cell>
          <cell r="V460">
            <v>45383</v>
          </cell>
          <cell r="W460">
            <v>45626</v>
          </cell>
          <cell r="X460">
            <v>209398800</v>
          </cell>
          <cell r="Y460" t="str">
            <v>Scarlett Tovar Rojas</v>
          </cell>
          <cell r="Z460" t="str">
            <v>Coordinador centro zonal</v>
          </cell>
        </row>
        <row r="461">
          <cell r="B461" t="str">
            <v>25-17-460</v>
          </cell>
          <cell r="C461" t="str">
            <v>Cundinamarca</v>
          </cell>
          <cell r="D461" t="str">
            <v>Asociación hogares Luz y Vida</v>
          </cell>
          <cell r="E461" t="str">
            <v>800199818-4</v>
          </cell>
          <cell r="F461" t="str">
            <v>Hermana Valeriana Isabel Garcia Martín</v>
          </cell>
          <cell r="G461" t="str">
            <v>Sede Casa San José</v>
          </cell>
          <cell r="H461" t="str">
            <v>Carrera 1a No. 6a-55 Sur Barrio Buenos Aires</v>
          </cell>
          <cell r="I461" t="str">
            <v>Bogotá, D.C.</v>
          </cell>
          <cell r="J461" t="str">
            <v>Regional</v>
          </cell>
          <cell r="K461" t="str">
            <v>5659683 - 
3112370627</v>
          </cell>
          <cell r="L461"/>
          <cell r="M461" t="str">
            <v>hogaresluzyvida@hotmail.com;</v>
          </cell>
          <cell r="N461" t="str">
            <v>SRD</v>
          </cell>
          <cell r="O461" t="str">
            <v>Internado</v>
          </cell>
          <cell r="P461"/>
          <cell r="Q461" t="str">
            <v>Discapacidad</v>
          </cell>
          <cell r="R461" t="str">
            <v>Intelectual</v>
          </cell>
          <cell r="S461" t="str">
            <v>2500-328-2024</v>
          </cell>
          <cell r="T461">
            <v>50</v>
          </cell>
          <cell r="U461">
            <v>45378</v>
          </cell>
          <cell r="V461">
            <v>45383</v>
          </cell>
          <cell r="W461">
            <v>45626</v>
          </cell>
          <cell r="X461">
            <v>1011994000</v>
          </cell>
          <cell r="Y461" t="str">
            <v>Gloria Ernestina Rojas</v>
          </cell>
          <cell r="Z461" t="str">
            <v>Profesional coordinación técnica Protección</v>
          </cell>
        </row>
        <row r="462">
          <cell r="B462" t="str">
            <v>25-17-461</v>
          </cell>
          <cell r="C462" t="str">
            <v>Cundinamarca</v>
          </cell>
          <cell r="D462" t="str">
            <v>Asociación hogares Luz y Vida</v>
          </cell>
          <cell r="E462" t="str">
            <v>800199818-4</v>
          </cell>
          <cell r="F462" t="str">
            <v>Hermana Valeriana Isabel Garcia Martín</v>
          </cell>
          <cell r="G462" t="str">
            <v>Sede Casa Tio Sergio</v>
          </cell>
          <cell r="H462" t="str">
            <v>Calle 5 Bis No. 12-78 Sur Barrio Santa Ana</v>
          </cell>
          <cell r="I462" t="str">
            <v>Bogotá, D.C.</v>
          </cell>
          <cell r="J462" t="str">
            <v>Regional</v>
          </cell>
          <cell r="K462" t="str">
            <v>5659683 - 
3112370627</v>
          </cell>
          <cell r="L462"/>
          <cell r="M462" t="str">
            <v>hogaresluzyvida@hotmail.com;</v>
          </cell>
          <cell r="N462" t="str">
            <v>SRD</v>
          </cell>
          <cell r="O462" t="str">
            <v>Internado</v>
          </cell>
          <cell r="P462"/>
          <cell r="Q462" t="str">
            <v>Discapacidad</v>
          </cell>
          <cell r="R462" t="str">
            <v>Intelectual</v>
          </cell>
          <cell r="S462" t="str">
            <v>2500-328-2024</v>
          </cell>
          <cell r="T462"/>
          <cell r="U462">
            <v>45378</v>
          </cell>
          <cell r="V462">
            <v>45383</v>
          </cell>
          <cell r="W462">
            <v>45626</v>
          </cell>
          <cell r="X462"/>
          <cell r="Y462" t="str">
            <v>Gloria Ernestina Rojas</v>
          </cell>
          <cell r="Z462" t="str">
            <v>Profesional coordinación técnica Protección</v>
          </cell>
        </row>
        <row r="463">
          <cell r="B463" t="str">
            <v>25-17-462</v>
          </cell>
          <cell r="C463" t="str">
            <v>Cundinamarca</v>
          </cell>
          <cell r="D463" t="str">
            <v>Asociación hogares Luz y Vida</v>
          </cell>
          <cell r="E463" t="str">
            <v>800199818-4</v>
          </cell>
          <cell r="F463" t="str">
            <v>Hermana Valeriana Isabel Garcia Martín</v>
          </cell>
          <cell r="G463"/>
          <cell r="H463" t="str">
            <v>Vereda El Mojón-Finca El Porfin Nuestra Señora Del Valle</v>
          </cell>
          <cell r="I463" t="str">
            <v>Sasaima</v>
          </cell>
          <cell r="J463" t="str">
            <v>Villeta</v>
          </cell>
          <cell r="K463" t="str">
            <v>5659683 - 
3112370627</v>
          </cell>
          <cell r="L463"/>
          <cell r="M463" t="str">
            <v>hogaresluzyvida@hotmail.com;</v>
          </cell>
          <cell r="N463" t="str">
            <v>SRD</v>
          </cell>
          <cell r="O463" t="str">
            <v>Internado</v>
          </cell>
          <cell r="P463"/>
          <cell r="Q463" t="str">
            <v>Discapacidad</v>
          </cell>
          <cell r="R463" t="str">
            <v>Intelectual</v>
          </cell>
          <cell r="S463" t="str">
            <v>2500-328-2024</v>
          </cell>
          <cell r="T463"/>
          <cell r="U463">
            <v>45378</v>
          </cell>
          <cell r="V463">
            <v>45383</v>
          </cell>
          <cell r="W463">
            <v>45626</v>
          </cell>
          <cell r="X463"/>
          <cell r="Y463" t="str">
            <v>Gloria Ernestina Rojas</v>
          </cell>
          <cell r="Z463" t="str">
            <v>Profesional coordinación técnica Protección</v>
          </cell>
        </row>
        <row r="464">
          <cell r="B464" t="str">
            <v>25-35-463</v>
          </cell>
          <cell r="C464" t="str">
            <v>Cundinamarca</v>
          </cell>
          <cell r="D464" t="str">
            <v>Centro MYA</v>
          </cell>
          <cell r="E464" t="str">
            <v>860020533-1</v>
          </cell>
          <cell r="F464" t="str">
            <v>Letty Buitrago Gonzalez</v>
          </cell>
          <cell r="G464" t="str">
            <v>Sede La Calera</v>
          </cell>
          <cell r="H464" t="str">
            <v>Finca El Mirador De Los Ángeles-Vereda El Márquez</v>
          </cell>
          <cell r="I464" t="str">
            <v>La Calera</v>
          </cell>
          <cell r="J464" t="str">
            <v>Zipaquirá</v>
          </cell>
          <cell r="K464" t="str">
            <v>6711070 - 
6711237 - 
3203470404</v>
          </cell>
          <cell r="L464"/>
          <cell r="M464" t="str">
            <v>psicosocial@centromya.org;
centromyacontabilidad@gmail.com;</v>
          </cell>
          <cell r="N464" t="str">
            <v>SRD</v>
          </cell>
          <cell r="O464" t="str">
            <v>Internado</v>
          </cell>
          <cell r="P464"/>
          <cell r="Q464" t="str">
            <v>Discapacidad</v>
          </cell>
          <cell r="R464" t="str">
            <v>Intelectual</v>
          </cell>
          <cell r="S464" t="str">
            <v>2500-329-2024</v>
          </cell>
          <cell r="T464">
            <v>100</v>
          </cell>
          <cell r="U464">
            <v>45383</v>
          </cell>
          <cell r="V464">
            <v>45383</v>
          </cell>
          <cell r="W464">
            <v>45626</v>
          </cell>
          <cell r="X464">
            <v>1919988000</v>
          </cell>
          <cell r="Y464" t="str">
            <v>Jorge Enrique Morales</v>
          </cell>
          <cell r="Z464" t="str">
            <v>Coordinador centro zonal</v>
          </cell>
        </row>
        <row r="465">
          <cell r="B465" t="str">
            <v>25-86-464</v>
          </cell>
          <cell r="C465" t="str">
            <v>Cundinamarca</v>
          </cell>
          <cell r="D465" t="str">
            <v>Fundación centro de estimulación, nivelación y desarrollo - CEDESNID</v>
          </cell>
          <cell r="E465" t="str">
            <v>860071892-7</v>
          </cell>
          <cell r="F465" t="str">
            <v>Camilo Alberto Arenas Rendon</v>
          </cell>
          <cell r="G465" t="str">
            <v>Sede Alegría</v>
          </cell>
          <cell r="H465" t="str">
            <v>Finca Villa Calazans Vereda La Puerta-Chinauta</v>
          </cell>
          <cell r="I465" t="str">
            <v>Fusagasugá</v>
          </cell>
          <cell r="J465" t="str">
            <v>Fusagasugá</v>
          </cell>
          <cell r="K465" t="str">
            <v xml:space="preserve">3202752003
</v>
          </cell>
          <cell r="L465"/>
          <cell r="M465" t="str">
            <v>contacto@cedesnid.org.co;
patricianemoga@cedesnid.org.co;
camiloarenas@cedesnid.org.co;</v>
          </cell>
          <cell r="N465" t="str">
            <v>SRD</v>
          </cell>
          <cell r="O465" t="str">
            <v>Internado</v>
          </cell>
          <cell r="P465"/>
          <cell r="Q465" t="str">
            <v>Discapacidad</v>
          </cell>
          <cell r="R465" t="str">
            <v>Psicosocial</v>
          </cell>
          <cell r="S465" t="str">
            <v>2500-331-2024</v>
          </cell>
          <cell r="T465">
            <v>58</v>
          </cell>
          <cell r="U465">
            <v>45383</v>
          </cell>
          <cell r="V465">
            <v>45383</v>
          </cell>
          <cell r="W465">
            <v>45626</v>
          </cell>
          <cell r="X465">
            <v>1525937168</v>
          </cell>
          <cell r="Y465" t="str">
            <v>Sandra Milena Vargas Varela</v>
          </cell>
          <cell r="Z465" t="str">
            <v>Coordinador centro zonal</v>
          </cell>
        </row>
        <row r="466">
          <cell r="B466" t="str">
            <v>25-86-465</v>
          </cell>
          <cell r="C466" t="str">
            <v>Cundinamarca</v>
          </cell>
          <cell r="D466" t="str">
            <v>Fundación centro de estimulación, nivelación y desarrollo - CEDESNID</v>
          </cell>
          <cell r="E466" t="str">
            <v>860071892-7</v>
          </cell>
          <cell r="F466" t="str">
            <v>Camilo Alberto Arenas Rendon</v>
          </cell>
          <cell r="G466" t="str">
            <v>Sede Esperanza</v>
          </cell>
          <cell r="H466" t="str">
            <v>Kilómetro 65 Avenida Los Cerezos-Finca Los Tulipanes-Chinauta</v>
          </cell>
          <cell r="I466" t="str">
            <v>Fusagasugá</v>
          </cell>
          <cell r="J466" t="str">
            <v>Fusagasugá</v>
          </cell>
          <cell r="K466" t="str">
            <v xml:space="preserve">3202752003
</v>
          </cell>
          <cell r="L466"/>
          <cell r="M466" t="str">
            <v>contacto@cedesnid.org.co;
patricianemoga@cedesnid.org.co;
camiloarenas@cedesnid.org.co;</v>
          </cell>
          <cell r="N466" t="str">
            <v>SRD</v>
          </cell>
          <cell r="O466" t="str">
            <v>Internado</v>
          </cell>
          <cell r="P466"/>
          <cell r="Q466" t="str">
            <v>Discapacidad</v>
          </cell>
          <cell r="R466" t="str">
            <v>Psicosocial</v>
          </cell>
          <cell r="S466" t="str">
            <v>2500-331-2024</v>
          </cell>
          <cell r="T466"/>
          <cell r="U466">
            <v>45383</v>
          </cell>
          <cell r="V466">
            <v>45383</v>
          </cell>
          <cell r="W466">
            <v>45626</v>
          </cell>
          <cell r="X466"/>
          <cell r="Y466" t="str">
            <v>Sandra Milena Vargas Varela</v>
          </cell>
          <cell r="Z466" t="str">
            <v>Coordinador centro zonal</v>
          </cell>
        </row>
        <row r="467">
          <cell r="B467" t="str">
            <v>25-153-466</v>
          </cell>
          <cell r="C467" t="str">
            <v>Cundinamarca</v>
          </cell>
          <cell r="D467" t="str">
            <v>Fundación niña María</v>
          </cell>
          <cell r="E467" t="str">
            <v>830058704-8</v>
          </cell>
          <cell r="F467" t="str">
            <v>Rosa Marlen Gomez</v>
          </cell>
          <cell r="G467"/>
          <cell r="H467" t="str">
            <v>Calle 3 No. 10-91 Y Carrera 10a No. 2-68 Plaza Toledo</v>
          </cell>
          <cell r="I467" t="str">
            <v>Chía</v>
          </cell>
          <cell r="J467" t="str">
            <v>Zipaquirá</v>
          </cell>
          <cell r="K467" t="str">
            <v>3187150464 - 3143640356 - 3125046602</v>
          </cell>
          <cell r="L467"/>
          <cell r="M467" t="str">
            <v>ninamaria03@yahoo.com; ninamariafinanciera@gmail.com; fundacionninamariatecnica@gmail.com;</v>
          </cell>
          <cell r="N467" t="str">
            <v>SRD</v>
          </cell>
          <cell r="O467" t="str">
            <v>Internado</v>
          </cell>
          <cell r="P467"/>
          <cell r="Q467" t="str">
            <v>Discapacidad</v>
          </cell>
          <cell r="R467" t="str">
            <v>Psicosocial</v>
          </cell>
          <cell r="S467" t="str">
            <v>2500-332-2024</v>
          </cell>
          <cell r="T467">
            <v>144</v>
          </cell>
          <cell r="U467">
            <v>45383</v>
          </cell>
          <cell r="V467">
            <v>45383</v>
          </cell>
          <cell r="W467">
            <v>45626</v>
          </cell>
          <cell r="X467">
            <v>384598656</v>
          </cell>
          <cell r="Y467" t="str">
            <v>Yolima Galeano Galeano</v>
          </cell>
          <cell r="Z467" t="str">
            <v>Coordinador centro zonal</v>
          </cell>
        </row>
        <row r="468">
          <cell r="B468" t="str">
            <v>25-153-467</v>
          </cell>
          <cell r="C468" t="str">
            <v>Cundinamarca</v>
          </cell>
          <cell r="D468" t="str">
            <v>Fundación niña María</v>
          </cell>
          <cell r="E468" t="str">
            <v>830058704-8</v>
          </cell>
          <cell r="F468" t="str">
            <v>Rosa Marlen Gomez</v>
          </cell>
          <cell r="G468"/>
          <cell r="H468" t="str">
            <v>Calle 1 No. 2-50 Cerca Al Hospital San Rafael</v>
          </cell>
          <cell r="I468" t="str">
            <v>Facatativá</v>
          </cell>
          <cell r="J468" t="str">
            <v>Zipaquirá</v>
          </cell>
          <cell r="K468" t="str">
            <v>3187150464 - 3143640356 - 3125046602</v>
          </cell>
          <cell r="L468"/>
          <cell r="M468" t="str">
            <v>ninamaria03@yahoo.com; ninamariafinanciera@gmail.com; fundacionninamariatecnica@gmail.com;</v>
          </cell>
          <cell r="N468" t="str">
            <v>SRD</v>
          </cell>
          <cell r="O468" t="str">
            <v>Internado</v>
          </cell>
          <cell r="P468"/>
          <cell r="Q468" t="str">
            <v>Discapacidad</v>
          </cell>
          <cell r="R468" t="str">
            <v>Psicosocial</v>
          </cell>
          <cell r="S468" t="str">
            <v>2500-332-2024</v>
          </cell>
          <cell r="T468"/>
          <cell r="U468">
            <v>45383</v>
          </cell>
          <cell r="V468">
            <v>45383</v>
          </cell>
          <cell r="W468">
            <v>45626</v>
          </cell>
          <cell r="X468"/>
          <cell r="Y468" t="str">
            <v>Yolima Galeano Galeano</v>
          </cell>
          <cell r="Z468" t="str">
            <v>Coordinador centro zonal</v>
          </cell>
        </row>
        <row r="469">
          <cell r="B469" t="str">
            <v>25-16-468</v>
          </cell>
          <cell r="C469" t="str">
            <v>Cundinamarca</v>
          </cell>
          <cell r="D469" t="str">
            <v>Asociación hogar para el niño especial - AHPNE</v>
          </cell>
          <cell r="E469" t="str">
            <v>860090041-7</v>
          </cell>
          <cell r="F469" t="str">
            <v>Edith Ordoñez De Oliveros</v>
          </cell>
          <cell r="G469" t="str">
            <v>Villa Luz</v>
          </cell>
          <cell r="H469" t="str">
            <v>Finca El Trébol-Villa Luz Guaymaral Vía A Guaymaral</v>
          </cell>
          <cell r="I469" t="str">
            <v>Bogotá, D.C.</v>
          </cell>
          <cell r="J469" t="str">
            <v>Regional</v>
          </cell>
          <cell r="K469">
            <v>3002012093</v>
          </cell>
          <cell r="L469" t="str">
            <v>3144708650 - 3013776422</v>
          </cell>
          <cell r="M469" t="str">
            <v>villaesperanzaahpnechia@gmail.com;</v>
          </cell>
          <cell r="N469" t="str">
            <v>SRD</v>
          </cell>
          <cell r="O469" t="str">
            <v>Internado</v>
          </cell>
          <cell r="P469"/>
          <cell r="Q469" t="str">
            <v>Discapacidad</v>
          </cell>
          <cell r="R469" t="str">
            <v>Psicosocial</v>
          </cell>
          <cell r="S469" t="str">
            <v>2500-333-2024</v>
          </cell>
          <cell r="T469">
            <v>99</v>
          </cell>
          <cell r="U469">
            <v>45378</v>
          </cell>
          <cell r="V469">
            <v>45383</v>
          </cell>
          <cell r="W469">
            <v>45626</v>
          </cell>
          <cell r="X469">
            <v>1926868120</v>
          </cell>
          <cell r="Y469" t="str">
            <v>German Ramiro Fuentes Duran</v>
          </cell>
          <cell r="Z469" t="str">
            <v>Coordinador centro zonal</v>
          </cell>
        </row>
        <row r="470">
          <cell r="B470" t="str">
            <v>25-162-469</v>
          </cell>
          <cell r="C470" t="str">
            <v>Cundinamarca</v>
          </cell>
          <cell r="D470" t="str">
            <v>Fundación pacto Belén</v>
          </cell>
          <cell r="E470" t="str">
            <v>830125241-7</v>
          </cell>
          <cell r="F470" t="str">
            <v>Walter Antonio Beltrán Ramirez</v>
          </cell>
          <cell r="G470"/>
          <cell r="H470" t="str">
            <v>Kilómetro 45.5 Autopista Medellín-Finca El Refugio Vereda La Esmeralda-La Vega</v>
          </cell>
          <cell r="I470" t="str">
            <v>La Vega</v>
          </cell>
          <cell r="J470" t="str">
            <v>Villeta</v>
          </cell>
          <cell r="K470">
            <v>3133939048</v>
          </cell>
          <cell r="L470"/>
          <cell r="M470" t="str">
            <v>pactobelen14@gmail.com;
pactobelen@hotmail.com;</v>
          </cell>
          <cell r="N470" t="str">
            <v>SRD</v>
          </cell>
          <cell r="O470" t="str">
            <v>Internado</v>
          </cell>
          <cell r="P470"/>
          <cell r="Q470" t="str">
            <v>Con PARD</v>
          </cell>
          <cell r="R470"/>
          <cell r="S470" t="str">
            <v>2500-334-2024</v>
          </cell>
          <cell r="T470">
            <v>40</v>
          </cell>
          <cell r="U470">
            <v>45383</v>
          </cell>
          <cell r="V470">
            <v>45383</v>
          </cell>
          <cell r="W470">
            <v>45626</v>
          </cell>
          <cell r="X470">
            <v>686393600</v>
          </cell>
          <cell r="Y470" t="str">
            <v>Lina Paola Oliveros Amador</v>
          </cell>
          <cell r="Z470" t="str">
            <v>Coordinador centro zonal</v>
          </cell>
        </row>
        <row r="471">
          <cell r="B471" t="str">
            <v>25-217-470</v>
          </cell>
          <cell r="C471" t="str">
            <v>Cundinamarca</v>
          </cell>
          <cell r="D471" t="str">
            <v>Fundación Yuluka ONG</v>
          </cell>
          <cell r="E471" t="str">
            <v>901600807-1</v>
          </cell>
          <cell r="F471" t="str">
            <v>Nathalia Reyes Benitez</v>
          </cell>
          <cell r="G471"/>
          <cell r="H471" t="str">
            <v>Vereda Guacamayas-Finca Yuluka</v>
          </cell>
          <cell r="I471" t="str">
            <v>Apulo</v>
          </cell>
          <cell r="J471" t="str">
            <v>La Mesa</v>
          </cell>
          <cell r="K471">
            <v>3155520500</v>
          </cell>
          <cell r="L471"/>
          <cell r="M471" t="str">
            <v>angela-benitez@hotmail.com</v>
          </cell>
          <cell r="N471" t="str">
            <v>SRD</v>
          </cell>
          <cell r="O471" t="str">
            <v>Internado</v>
          </cell>
          <cell r="P471"/>
          <cell r="Q471" t="str">
            <v>Con PARD</v>
          </cell>
          <cell r="R471"/>
          <cell r="S471" t="str">
            <v>2500-335-2024</v>
          </cell>
          <cell r="T471">
            <v>90</v>
          </cell>
          <cell r="U471">
            <v>45382</v>
          </cell>
          <cell r="V471">
            <v>45383</v>
          </cell>
          <cell r="W471">
            <v>45626</v>
          </cell>
          <cell r="X471">
            <v>1536135600</v>
          </cell>
          <cell r="Y471" t="str">
            <v>Elsy Alejandrina Quenza Corsi</v>
          </cell>
          <cell r="Z471" t="str">
            <v>Coordinador centro zonal</v>
          </cell>
        </row>
        <row r="472">
          <cell r="B472" t="str">
            <v>25-200-471</v>
          </cell>
          <cell r="C472" t="str">
            <v>Cundinamarca</v>
          </cell>
          <cell r="D472" t="str">
            <v>Fundación Significarte</v>
          </cell>
          <cell r="E472" t="str">
            <v>901034401-5</v>
          </cell>
          <cell r="F472" t="str">
            <v>Isaira Patricia Espitia Petro</v>
          </cell>
          <cell r="G472"/>
          <cell r="H472" t="str">
            <v>Calle 72 No. 20b-56 Barrio San Felipe</v>
          </cell>
          <cell r="I472" t="str">
            <v>Bogotá, D.C.</v>
          </cell>
          <cell r="J472" t="str">
            <v>Regional</v>
          </cell>
          <cell r="K472">
            <v>6945681</v>
          </cell>
          <cell r="L472" t="str">
            <v>3125109520- 3102038233 - 3138763117</v>
          </cell>
          <cell r="M472" t="str">
            <v>fsignificarte@gmail.com;</v>
          </cell>
          <cell r="N472" t="str">
            <v>SRD</v>
          </cell>
          <cell r="O472" t="str">
            <v>Internado</v>
          </cell>
          <cell r="P472"/>
          <cell r="Q472" t="str">
            <v>Gestantes</v>
          </cell>
          <cell r="R472"/>
          <cell r="S472" t="str">
            <v>2500-338-2024</v>
          </cell>
          <cell r="T472">
            <v>30</v>
          </cell>
          <cell r="U472">
            <v>45379</v>
          </cell>
          <cell r="V472">
            <v>45383</v>
          </cell>
          <cell r="W472">
            <v>45626</v>
          </cell>
          <cell r="X472">
            <v>541975520</v>
          </cell>
          <cell r="Y472" t="str">
            <v>Gloria Ernestina Rojas</v>
          </cell>
          <cell r="Z472" t="str">
            <v>Profesional coordinación técnica Protección</v>
          </cell>
        </row>
        <row r="473">
          <cell r="B473" t="str">
            <v>25-43-472</v>
          </cell>
          <cell r="C473" t="str">
            <v>Cundinamarca</v>
          </cell>
          <cell r="D473" t="str">
            <v>Congregación religiosos terciarios capuchinos nuestra señora de los dolores</v>
          </cell>
          <cell r="E473" t="str">
            <v>860005068-3</v>
          </cell>
          <cell r="F473" t="str">
            <v>Padre Arnoldo De Jesus Acosta Benjumea</v>
          </cell>
          <cell r="G473" t="str">
            <v>Junior Masculino</v>
          </cell>
          <cell r="H473" t="str">
            <v>Calle 21 No. 5-74 Barrio San Pedro</v>
          </cell>
          <cell r="I473" t="str">
            <v>Madrid</v>
          </cell>
          <cell r="J473" t="str">
            <v>Facatativá</v>
          </cell>
          <cell r="K473" t="str">
            <v>7447520 - 3124344510</v>
          </cell>
          <cell r="L473"/>
          <cell r="M473" t="str">
            <v>sangregoriocota@amigonianosj.org; 
contabilidad.sangregorio@amigonianosj.org;</v>
          </cell>
          <cell r="N473" t="str">
            <v>SRD</v>
          </cell>
          <cell r="O473" t="str">
            <v>Internado</v>
          </cell>
          <cell r="P473"/>
          <cell r="Q473" t="str">
            <v>Con PARD</v>
          </cell>
          <cell r="R473"/>
          <cell r="S473" t="str">
            <v>2500-339-2024</v>
          </cell>
          <cell r="T473">
            <v>150</v>
          </cell>
          <cell r="U473">
            <v>45383</v>
          </cell>
          <cell r="V473">
            <v>45383</v>
          </cell>
          <cell r="W473">
            <v>45626</v>
          </cell>
          <cell r="X473">
            <v>2555226000</v>
          </cell>
          <cell r="Y473" t="str">
            <v>Eddy Peñaranda Pedraza</v>
          </cell>
          <cell r="Z473" t="str">
            <v>Coordinador centro zonal</v>
          </cell>
        </row>
        <row r="474">
          <cell r="B474" t="str">
            <v>25-43-473</v>
          </cell>
          <cell r="C474" t="str">
            <v>Cundinamarca</v>
          </cell>
          <cell r="D474" t="str">
            <v>Congregación religiosos terciarios capuchinos nuestra señora de los dolores</v>
          </cell>
          <cell r="E474" t="str">
            <v>860005068-3</v>
          </cell>
          <cell r="F474" t="str">
            <v>Padre Arnoldo De Jesus Acosta Benjumea</v>
          </cell>
          <cell r="G474" t="str">
            <v>Ciudadela La Niña</v>
          </cell>
          <cell r="H474" t="str">
            <v>Kilometro 24-Via Bogota Facatativa</v>
          </cell>
          <cell r="I474" t="str">
            <v>Madrid</v>
          </cell>
          <cell r="J474" t="str">
            <v>Facatativá</v>
          </cell>
          <cell r="K474" t="str">
            <v>7447520 - 3124344510</v>
          </cell>
          <cell r="L474"/>
          <cell r="M474" t="str">
            <v>sangregoriocota@amigonianosj.org; 
contabilidad.sangregorio@amigonianosj.org;</v>
          </cell>
          <cell r="N474" t="str">
            <v>SRD</v>
          </cell>
          <cell r="O474" t="str">
            <v>Internado</v>
          </cell>
          <cell r="P474"/>
          <cell r="Q474" t="str">
            <v>Con PARD</v>
          </cell>
          <cell r="R474"/>
          <cell r="S474" t="str">
            <v>2500-339-2024</v>
          </cell>
          <cell r="T474"/>
          <cell r="U474">
            <v>45383</v>
          </cell>
          <cell r="V474">
            <v>45383</v>
          </cell>
          <cell r="W474">
            <v>45626</v>
          </cell>
          <cell r="X474"/>
          <cell r="Y474" t="str">
            <v>Eddy Peñaranda Pedraza</v>
          </cell>
          <cell r="Z474" t="str">
            <v>Coordinador centro zonal</v>
          </cell>
        </row>
        <row r="475">
          <cell r="B475" t="str">
            <v>25-153-474</v>
          </cell>
          <cell r="C475" t="str">
            <v>Cundinamarca</v>
          </cell>
          <cell r="D475" t="str">
            <v>Fundación niña María</v>
          </cell>
          <cell r="E475" t="str">
            <v>830058704-8</v>
          </cell>
          <cell r="F475" t="str">
            <v>Rosa Marlen Gomez</v>
          </cell>
          <cell r="G475"/>
          <cell r="H475" t="str">
            <v>Kilómetro 3 Margen Izquierdo Vía Albán</v>
          </cell>
          <cell r="I475" t="str">
            <v>Albán</v>
          </cell>
          <cell r="J475" t="str">
            <v>Facatativá</v>
          </cell>
          <cell r="K475" t="str">
            <v>3187150464 - 3143640356 - 3125046602</v>
          </cell>
          <cell r="L475"/>
          <cell r="M475" t="str">
            <v>ninamaria03@yahoo.com; ninamariafinanciera@gmail.com; fundacionninamariatecnica@gmail.com;</v>
          </cell>
          <cell r="N475" t="str">
            <v>SRD</v>
          </cell>
          <cell r="O475" t="str">
            <v>Internado</v>
          </cell>
          <cell r="P475"/>
          <cell r="Q475" t="str">
            <v>Discapacidad</v>
          </cell>
          <cell r="R475" t="str">
            <v>Psicosocial</v>
          </cell>
          <cell r="S475" t="str">
            <v>2500-340-2024</v>
          </cell>
          <cell r="T475">
            <v>179</v>
          </cell>
          <cell r="U475">
            <v>45383</v>
          </cell>
          <cell r="V475">
            <v>45383</v>
          </cell>
          <cell r="W475">
            <v>45626</v>
          </cell>
          <cell r="X475">
            <v>4777012984</v>
          </cell>
          <cell r="Y475" t="str">
            <v>Monica Consuelo Murillo Leon</v>
          </cell>
          <cell r="Z475" t="str">
            <v>Coordinador centro zonal</v>
          </cell>
        </row>
        <row r="476">
          <cell r="B476" t="str">
            <v>25-153-475</v>
          </cell>
          <cell r="C476" t="str">
            <v>Cundinamarca</v>
          </cell>
          <cell r="D476" t="str">
            <v>Fundación niña María</v>
          </cell>
          <cell r="E476" t="str">
            <v>830058704-8</v>
          </cell>
          <cell r="F476" t="str">
            <v>Rosa Marlen Gomez</v>
          </cell>
          <cell r="G476"/>
          <cell r="H476" t="str">
            <v>Finca Bulevar De Fagua Vereda La Fagua</v>
          </cell>
          <cell r="I476" t="str">
            <v>Chía</v>
          </cell>
          <cell r="J476" t="str">
            <v>Zipaquirá</v>
          </cell>
          <cell r="K476" t="str">
            <v>3187150464 - 3143640356 - 3125046602</v>
          </cell>
          <cell r="L476"/>
          <cell r="M476" t="str">
            <v>ninamaria03@yahoo.com; ninamariafinanciera@gmail.com; fundacionninamariatecnica@gmail.com;</v>
          </cell>
          <cell r="N476" t="str">
            <v>SRD</v>
          </cell>
          <cell r="O476" t="str">
            <v>Internado</v>
          </cell>
          <cell r="P476"/>
          <cell r="Q476" t="str">
            <v>Discapacidad</v>
          </cell>
          <cell r="R476" t="str">
            <v>Psicosocial</v>
          </cell>
          <cell r="S476" t="str">
            <v>2500-340-2024</v>
          </cell>
          <cell r="T476"/>
          <cell r="U476">
            <v>45383</v>
          </cell>
          <cell r="V476">
            <v>45383</v>
          </cell>
          <cell r="W476">
            <v>45626</v>
          </cell>
          <cell r="X476"/>
          <cell r="Y476" t="str">
            <v>Monica Consuelo Murillo Leon</v>
          </cell>
          <cell r="Z476" t="str">
            <v>Coordinador centro zonal</v>
          </cell>
        </row>
        <row r="477">
          <cell r="B477" t="str">
            <v>25-190-476</v>
          </cell>
          <cell r="C477" t="str">
            <v>Cundinamarca</v>
          </cell>
          <cell r="D477" t="str">
            <v>Fundación san Miguel protector</v>
          </cell>
          <cell r="E477" t="str">
            <v>901034202-6</v>
          </cell>
          <cell r="F477" t="str">
            <v>Leidy Marcela Paz Quintero</v>
          </cell>
          <cell r="G477"/>
          <cell r="H477" t="str">
            <v>Finca La Esperanza Vereda Ibañez Vía Los Chorros-Agua De Dios</v>
          </cell>
          <cell r="I477" t="str">
            <v>Agua De Dios</v>
          </cell>
          <cell r="J477" t="str">
            <v>Villeta</v>
          </cell>
          <cell r="K477" t="str">
            <v>3229031492 - 3004572896 - 3005647692</v>
          </cell>
          <cell r="L477"/>
          <cell r="M477" t="str">
            <v>fundacionsanmiguelprotector@gmail.com;</v>
          </cell>
          <cell r="N477" t="str">
            <v>SRD</v>
          </cell>
          <cell r="O477" t="str">
            <v>Internado</v>
          </cell>
          <cell r="P477"/>
          <cell r="Q477" t="str">
            <v>Discapacidad</v>
          </cell>
          <cell r="R477" t="str">
            <v>Psicosocial</v>
          </cell>
          <cell r="S477" t="str">
            <v>2500-341-2024</v>
          </cell>
          <cell r="T477">
            <v>100</v>
          </cell>
          <cell r="U477">
            <v>45383</v>
          </cell>
          <cell r="V477">
            <v>45383</v>
          </cell>
          <cell r="W477">
            <v>45626</v>
          </cell>
          <cell r="X477">
            <v>2630029600</v>
          </cell>
          <cell r="Y477" t="str">
            <v>Amanda del Socorro Gutierrez</v>
          </cell>
          <cell r="Z477" t="str">
            <v>Profesional coordinación técnica Protección</v>
          </cell>
        </row>
        <row r="478">
          <cell r="B478" t="str">
            <v>25-204-477</v>
          </cell>
          <cell r="C478" t="str">
            <v>Cundinamarca</v>
          </cell>
          <cell r="D478" t="str">
            <v>Fundación social santa María</v>
          </cell>
          <cell r="E478" t="str">
            <v>900099178-2</v>
          </cell>
          <cell r="F478" t="str">
            <v>Rafael Antonio Castañeda Aponte</v>
          </cell>
          <cell r="G478"/>
          <cell r="H478" t="str">
            <v>Calle 3 No. 21-00</v>
          </cell>
          <cell r="I478" t="str">
            <v>Girardot</v>
          </cell>
          <cell r="J478" t="str">
            <v>Girardot</v>
          </cell>
          <cell r="K478" t="str">
            <v>3112482699 - 3103841136 - 3102311781</v>
          </cell>
          <cell r="L478"/>
          <cell r="M478" t="str">
            <v>presidencia@fundacionsantamaria.co;
coordinacion.hsj@fundacionsantamaria.co;
direcciondecalidad@fundacionsantamaria.co;</v>
          </cell>
          <cell r="N478" t="str">
            <v>SRD</v>
          </cell>
          <cell r="O478" t="str">
            <v>Apoyo psicológico especializado</v>
          </cell>
          <cell r="P478"/>
          <cell r="Q478" t="str">
            <v>Con PARD</v>
          </cell>
          <cell r="R478"/>
          <cell r="S478" t="str">
            <v>2500-342-2024</v>
          </cell>
          <cell r="T478">
            <v>72</v>
          </cell>
          <cell r="U478">
            <v>45383</v>
          </cell>
          <cell r="V478">
            <v>45383</v>
          </cell>
          <cell r="W478">
            <v>45626</v>
          </cell>
          <cell r="X478">
            <v>192299328</v>
          </cell>
          <cell r="Y478" t="str">
            <v>Scarlett Tovar Rojas</v>
          </cell>
          <cell r="Z478" t="str">
            <v>Coordinador centro zonal</v>
          </cell>
        </row>
        <row r="479">
          <cell r="B479" t="str">
            <v>25-112-478</v>
          </cell>
          <cell r="C479" t="str">
            <v>Cundinamarca</v>
          </cell>
          <cell r="D479" t="str">
            <v>Fundación el lugar, atención integral para el sujeto y la sociedad</v>
          </cell>
          <cell r="E479" t="str">
            <v>900509609-6</v>
          </cell>
          <cell r="F479" t="str">
            <v>Juan Pablo Gonzalez Rincon</v>
          </cell>
          <cell r="G479" t="str">
            <v>Sede Hombres</v>
          </cell>
          <cell r="H479" t="str">
            <v>Vereda Francia-Finca Villa Laura Mesitas</v>
          </cell>
          <cell r="I479" t="str">
            <v>El Colegio</v>
          </cell>
          <cell r="J479" t="str">
            <v>La Mesa</v>
          </cell>
          <cell r="K479">
            <v>3105770247</v>
          </cell>
          <cell r="L479"/>
          <cell r="M479" t="str">
            <v>fundacionelugaraiss@hotmail.com;</v>
          </cell>
          <cell r="N479" t="str">
            <v>SRD</v>
          </cell>
          <cell r="O479" t="str">
            <v>Internado</v>
          </cell>
          <cell r="P479"/>
          <cell r="Q479" t="str">
            <v>Con PARD</v>
          </cell>
          <cell r="R479"/>
          <cell r="S479" t="str">
            <v>2500-344-2024</v>
          </cell>
          <cell r="T479">
            <v>150</v>
          </cell>
          <cell r="U479">
            <v>45382</v>
          </cell>
          <cell r="V479">
            <v>45383</v>
          </cell>
          <cell r="W479">
            <v>45443</v>
          </cell>
          <cell r="X479">
            <v>642806500</v>
          </cell>
          <cell r="Y479" t="str">
            <v>Segundo Isamael Rojas</v>
          </cell>
          <cell r="Z479" t="str">
            <v>Profesional coordinación técnica Protección</v>
          </cell>
        </row>
        <row r="480">
          <cell r="B480" t="str">
            <v>25-112-479</v>
          </cell>
          <cell r="C480" t="str">
            <v>Cundinamarca</v>
          </cell>
          <cell r="D480" t="str">
            <v>Fundación el lugar, atención integral para el sujeto y la sociedad</v>
          </cell>
          <cell r="E480" t="str">
            <v>900509609-6</v>
          </cell>
          <cell r="F480" t="str">
            <v>Juan Pablo Gonzalez Rincon</v>
          </cell>
          <cell r="G480" t="str">
            <v>Sede Femenino</v>
          </cell>
          <cell r="H480" t="str">
            <v>Finca Mi Finca Vereda Santa Isabel</v>
          </cell>
          <cell r="I480" t="str">
            <v>El Colegio</v>
          </cell>
          <cell r="J480" t="str">
            <v>La Mesa</v>
          </cell>
          <cell r="K480">
            <v>3105770247</v>
          </cell>
          <cell r="L480"/>
          <cell r="M480" t="str">
            <v>fundacionelugaraiss@hotmail.com;</v>
          </cell>
          <cell r="N480" t="str">
            <v>SRD</v>
          </cell>
          <cell r="O480" t="str">
            <v>Internado</v>
          </cell>
          <cell r="P480"/>
          <cell r="Q480" t="str">
            <v>Con PARD</v>
          </cell>
          <cell r="R480"/>
          <cell r="S480" t="str">
            <v>2500-344-2024</v>
          </cell>
          <cell r="T480"/>
          <cell r="U480">
            <v>45382</v>
          </cell>
          <cell r="V480">
            <v>45383</v>
          </cell>
          <cell r="W480">
            <v>45443</v>
          </cell>
          <cell r="X480"/>
          <cell r="Y480" t="str">
            <v>Segundo Isamael Rojas</v>
          </cell>
          <cell r="Z480" t="str">
            <v>Profesional coordinación técnica Protección</v>
          </cell>
        </row>
        <row r="481">
          <cell r="B481" t="str">
            <v>25-112-480</v>
          </cell>
          <cell r="C481" t="str">
            <v>Cundinamarca</v>
          </cell>
          <cell r="D481" t="str">
            <v>Fundación el lugar, atención integral para el sujeto y la sociedad</v>
          </cell>
          <cell r="E481" t="str">
            <v>900509609-6</v>
          </cell>
          <cell r="F481" t="str">
            <v>Juan Pablo Gonzalez Rincon</v>
          </cell>
          <cell r="G481" t="str">
            <v>Sede mixto</v>
          </cell>
          <cell r="H481" t="str">
            <v>Finca San Miguel Vereda San Miguel</v>
          </cell>
          <cell r="I481" t="str">
            <v>El Colegio</v>
          </cell>
          <cell r="J481" t="str">
            <v>La Mesa</v>
          </cell>
          <cell r="K481">
            <v>3105770247</v>
          </cell>
          <cell r="L481"/>
          <cell r="M481" t="str">
            <v>fundacionelugaraiss@hotmail.com;</v>
          </cell>
          <cell r="N481" t="str">
            <v>SRD</v>
          </cell>
          <cell r="O481" t="str">
            <v>Internado</v>
          </cell>
          <cell r="P481"/>
          <cell r="Q481" t="str">
            <v>Con PARD</v>
          </cell>
          <cell r="R481"/>
          <cell r="S481" t="str">
            <v>2500-344-2024</v>
          </cell>
          <cell r="T481"/>
          <cell r="U481">
            <v>45382</v>
          </cell>
          <cell r="V481">
            <v>45383</v>
          </cell>
          <cell r="W481">
            <v>45443</v>
          </cell>
          <cell r="X481"/>
          <cell r="Y481" t="str">
            <v>Segundo Isamael Rojas</v>
          </cell>
          <cell r="Z481" t="str">
            <v>Profesional coordinación técnica Protección</v>
          </cell>
        </row>
        <row r="482">
          <cell r="B482" t="str">
            <v>25-236-481</v>
          </cell>
          <cell r="C482" t="str">
            <v>Cundinamarca</v>
          </cell>
          <cell r="D482" t="str">
            <v>Love Bought International</v>
          </cell>
          <cell r="E482" t="str">
            <v>900580909-1</v>
          </cell>
          <cell r="F482" t="str">
            <v>Ingrid Nataly Velasquez Guarin</v>
          </cell>
          <cell r="G482"/>
          <cell r="H482" t="str">
            <v>Vereda San Jorge Lote 8 Finca Villa María</v>
          </cell>
          <cell r="I482" t="str">
            <v>Soacha</v>
          </cell>
          <cell r="J482" t="str">
            <v>Regional</v>
          </cell>
          <cell r="K482">
            <v>3213013544</v>
          </cell>
          <cell r="L482"/>
          <cell r="M482" t="str">
            <v>coordinacion@lovebought.com; 
administracion@lovebought.com; 
lidiette@live.com;</v>
          </cell>
          <cell r="N482" t="str">
            <v>SRD</v>
          </cell>
          <cell r="O482" t="str">
            <v>Internado</v>
          </cell>
          <cell r="P482"/>
          <cell r="Q482" t="str">
            <v>Con PARD</v>
          </cell>
          <cell r="R482"/>
          <cell r="S482" t="str">
            <v>2500-345-2024</v>
          </cell>
          <cell r="T482">
            <v>50</v>
          </cell>
          <cell r="U482">
            <v>45382</v>
          </cell>
          <cell r="V482">
            <v>45383</v>
          </cell>
          <cell r="W482">
            <v>45443</v>
          </cell>
          <cell r="X482">
            <v>215935500</v>
          </cell>
          <cell r="Y482" t="str">
            <v>Segundo Isamael Rojas</v>
          </cell>
          <cell r="Z482" t="str">
            <v>Profesional coordinación técnica Protección</v>
          </cell>
        </row>
        <row r="483">
          <cell r="B483" t="str">
            <v>25-48-482</v>
          </cell>
          <cell r="C483" t="str">
            <v>Cundinamarca</v>
          </cell>
          <cell r="D483" t="str">
            <v>Corporación amor por Colombia</v>
          </cell>
          <cell r="E483" t="str">
            <v>830085547-2</v>
          </cell>
          <cell r="F483" t="str">
            <v>Magnolia Celis Torres</v>
          </cell>
          <cell r="G483"/>
          <cell r="H483" t="str">
            <v>Carrera 6 No. 16-09 Barrio San Luis</v>
          </cell>
          <cell r="I483" t="str">
            <v>Facatativá</v>
          </cell>
          <cell r="J483" t="str">
            <v>Facatativá</v>
          </cell>
          <cell r="K483" t="str">
            <v>3105591673 - 
3123199167</v>
          </cell>
          <cell r="L483"/>
          <cell r="M483" t="str">
            <v>direccion@axc.com.co; cupos.cundinamarca@axc.com.co;</v>
          </cell>
          <cell r="N483" t="str">
            <v>SRD</v>
          </cell>
          <cell r="O483" t="str">
            <v>Hogar sustituto entidad</v>
          </cell>
          <cell r="P483"/>
          <cell r="Q483" t="str">
            <v>Vulneración</v>
          </cell>
          <cell r="R483"/>
          <cell r="S483" t="str">
            <v>2500-346-2024</v>
          </cell>
          <cell r="T483">
            <v>600</v>
          </cell>
          <cell r="U483">
            <v>45383</v>
          </cell>
          <cell r="V483">
            <v>45383</v>
          </cell>
          <cell r="W483">
            <v>45626</v>
          </cell>
          <cell r="X483">
            <v>9553542384</v>
          </cell>
          <cell r="Y483" t="str">
            <v>Gloria Ernestina Rojas</v>
          </cell>
          <cell r="Z483" t="str">
            <v>Profesional coordinación técnica Protección</v>
          </cell>
        </row>
        <row r="484">
          <cell r="B484" t="str">
            <v>25-48-483</v>
          </cell>
          <cell r="C484" t="str">
            <v>Cundinamarca</v>
          </cell>
          <cell r="D484" t="str">
            <v>Corporación amor por Colombia</v>
          </cell>
          <cell r="E484" t="str">
            <v>830085547-2</v>
          </cell>
          <cell r="F484" t="str">
            <v>Magnolia Celis Torres</v>
          </cell>
          <cell r="G484"/>
          <cell r="H484" t="str">
            <v>Carrera 20 No. 4a-42 Barrio Algarra Ii</v>
          </cell>
          <cell r="I484" t="str">
            <v>Zipaquirá</v>
          </cell>
          <cell r="J484" t="str">
            <v>Zipaquirá</v>
          </cell>
          <cell r="K484" t="str">
            <v>3105591673 - 
3123199167</v>
          </cell>
          <cell r="L484"/>
          <cell r="M484" t="str">
            <v>direccion@axc.com.co; cupos.cundinamarca@axc.com.co;</v>
          </cell>
          <cell r="N484" t="str">
            <v>SRD</v>
          </cell>
          <cell r="O484" t="str">
            <v>Hogar sustituto entidad</v>
          </cell>
          <cell r="P484"/>
          <cell r="Q484" t="str">
            <v>Vulneración</v>
          </cell>
          <cell r="R484"/>
          <cell r="S484" t="str">
            <v>2500-346-2024</v>
          </cell>
          <cell r="T484"/>
          <cell r="U484">
            <v>45383</v>
          </cell>
          <cell r="V484">
            <v>45383</v>
          </cell>
          <cell r="W484">
            <v>45626</v>
          </cell>
          <cell r="X484"/>
          <cell r="Y484" t="str">
            <v>Gloria Ernestina Rojas</v>
          </cell>
          <cell r="Z484" t="str">
            <v>Profesional coordinación técnica Protección</v>
          </cell>
        </row>
        <row r="485">
          <cell r="B485" t="str">
            <v>25-48-484</v>
          </cell>
          <cell r="C485" t="str">
            <v>Cundinamarca</v>
          </cell>
          <cell r="D485" t="str">
            <v>Corporación amor por Colombia</v>
          </cell>
          <cell r="E485" t="str">
            <v>830085547-2</v>
          </cell>
          <cell r="F485" t="str">
            <v>Magnolia Celis Torres</v>
          </cell>
          <cell r="G485"/>
          <cell r="H485" t="str">
            <v>Calle 8 No. 7a-20 Barrio Zambrano</v>
          </cell>
          <cell r="I485" t="str">
            <v>Soacha</v>
          </cell>
          <cell r="J485" t="str">
            <v>Soacha</v>
          </cell>
          <cell r="K485" t="str">
            <v>3105591673 - 
3123199167</v>
          </cell>
          <cell r="L485"/>
          <cell r="M485" t="str">
            <v>direccion@axc.com.co; cupos.cundinamarca@axc.com.co;</v>
          </cell>
          <cell r="N485" t="str">
            <v>SRD</v>
          </cell>
          <cell r="O485" t="str">
            <v>Hogar sustituto entidad</v>
          </cell>
          <cell r="P485"/>
          <cell r="Q485" t="str">
            <v>Vulneración</v>
          </cell>
          <cell r="R485"/>
          <cell r="S485" t="str">
            <v>2500-346-2024</v>
          </cell>
          <cell r="T485"/>
          <cell r="U485">
            <v>45383</v>
          </cell>
          <cell r="V485">
            <v>45383</v>
          </cell>
          <cell r="W485">
            <v>45626</v>
          </cell>
          <cell r="X485"/>
          <cell r="Y485" t="str">
            <v>Gloria Ernestina Rojas</v>
          </cell>
          <cell r="Z485" t="str">
            <v>Profesional coordinación técnica Protección</v>
          </cell>
        </row>
        <row r="486">
          <cell r="B486" t="str">
            <v>25-204-485</v>
          </cell>
          <cell r="C486" t="str">
            <v>Cundinamarca</v>
          </cell>
          <cell r="D486" t="str">
            <v>Fundación social santa María</v>
          </cell>
          <cell r="E486" t="str">
            <v>900099178-2</v>
          </cell>
          <cell r="F486" t="str">
            <v>Rafael Antonio Castañeda Aponte</v>
          </cell>
          <cell r="G486" t="str">
            <v>Sede San Jose</v>
          </cell>
          <cell r="H486" t="str">
            <v>Calle 5 No. 8-79</v>
          </cell>
          <cell r="I486" t="str">
            <v>Tocaima</v>
          </cell>
          <cell r="J486" t="str">
            <v>Girardot</v>
          </cell>
          <cell r="K486" t="str">
            <v>3112482699 - 3103841136 - 3102311781</v>
          </cell>
          <cell r="L486"/>
          <cell r="M486" t="str">
            <v>presidencia@fundacionsantamaria.co;
coordinacion.hsj@fundacionsantamaria.co;
direcciondecalidad@fundacionsantamaria.co;</v>
          </cell>
          <cell r="N486" t="str">
            <v>SRD</v>
          </cell>
          <cell r="O486" t="str">
            <v>Internado</v>
          </cell>
          <cell r="P486"/>
          <cell r="Q486" t="str">
            <v>Discapacidad</v>
          </cell>
          <cell r="R486" t="str">
            <v>Psicosocial</v>
          </cell>
          <cell r="S486" t="str">
            <v>2500-347-2024</v>
          </cell>
          <cell r="T486">
            <v>302</v>
          </cell>
          <cell r="U486">
            <v>45383</v>
          </cell>
          <cell r="V486">
            <v>45383</v>
          </cell>
          <cell r="W486">
            <v>45626</v>
          </cell>
          <cell r="X486">
            <v>7950569392</v>
          </cell>
          <cell r="Y486" t="str">
            <v>Scarlett Tovar Rojas</v>
          </cell>
          <cell r="Z486" t="str">
            <v>Coordinador centro zonal</v>
          </cell>
        </row>
        <row r="487">
          <cell r="B487" t="str">
            <v>25-204-486</v>
          </cell>
          <cell r="C487" t="str">
            <v>Cundinamarca</v>
          </cell>
          <cell r="D487" t="str">
            <v>Fundación social santa María</v>
          </cell>
          <cell r="E487" t="str">
            <v>900099178-2</v>
          </cell>
          <cell r="F487" t="str">
            <v>Rafael Antonio Castañeda Aponte</v>
          </cell>
          <cell r="G487" t="str">
            <v>Sede San Francisco</v>
          </cell>
          <cell r="H487" t="str">
            <v>Transversal 9 No. 48-20 Barrio Portachuelo</v>
          </cell>
          <cell r="I487" t="str">
            <v>Girardot</v>
          </cell>
          <cell r="J487" t="str">
            <v>Girardot</v>
          </cell>
          <cell r="K487" t="str">
            <v>3112482699 - 3103841136 - 3102311781</v>
          </cell>
          <cell r="L487"/>
          <cell r="M487" t="str">
            <v>presidencia@fundacionsantamaria.co;
coordinacion.hsj@fundacionsantamaria.co;
direcciondecalidad@fundacionsantamaria.co;</v>
          </cell>
          <cell r="N487" t="str">
            <v>SRD</v>
          </cell>
          <cell r="O487" t="str">
            <v>Internado</v>
          </cell>
          <cell r="P487"/>
          <cell r="Q487" t="str">
            <v>Discapacidad</v>
          </cell>
          <cell r="R487" t="str">
            <v>Intelectual</v>
          </cell>
          <cell r="S487" t="str">
            <v>2500-348-2024</v>
          </cell>
          <cell r="T487">
            <v>112</v>
          </cell>
          <cell r="U487">
            <v>45383</v>
          </cell>
          <cell r="V487">
            <v>45383</v>
          </cell>
          <cell r="W487">
            <v>45626</v>
          </cell>
          <cell r="X487">
            <v>2157426560</v>
          </cell>
          <cell r="Y487" t="str">
            <v>Scarlett Tovar Rojas</v>
          </cell>
          <cell r="Z487" t="str">
            <v>Coordinador centro zonal</v>
          </cell>
        </row>
        <row r="488">
          <cell r="B488" t="str">
            <v>25-9-487</v>
          </cell>
          <cell r="C488" t="str">
            <v>Cundinamarca</v>
          </cell>
          <cell r="D488" t="str">
            <v>Asociación cristiana de jóvenes de Bogotá y Cundinamarca – ACJ YMCA</v>
          </cell>
          <cell r="E488" t="str">
            <v>860018862-1</v>
          </cell>
          <cell r="F488" t="str">
            <v>Gloria Cecilia Hidalgo Franco</v>
          </cell>
          <cell r="G488"/>
          <cell r="H488" t="str">
            <v>Carrera 31b No. 1h-68 Barrio Santa Matilde</v>
          </cell>
          <cell r="I488" t="str">
            <v>Bogotá, D.C.</v>
          </cell>
          <cell r="J488" t="str">
            <v>Regional</v>
          </cell>
          <cell r="K488" t="str">
            <v xml:space="preserve">3106889194
3212134603
</v>
          </cell>
          <cell r="L488"/>
          <cell r="M488" t="str">
            <v>bernardo.castro@ymcabogota.org</v>
          </cell>
          <cell r="N488" t="str">
            <v>SRPA</v>
          </cell>
          <cell r="O488" t="str">
            <v>Prestación de servicios a la comunidad</v>
          </cell>
          <cell r="P488"/>
          <cell r="Q488" t="str">
            <v>SRPA</v>
          </cell>
          <cell r="R488"/>
          <cell r="S488" t="str">
            <v>2500-315-2024</v>
          </cell>
          <cell r="T488">
            <v>3</v>
          </cell>
          <cell r="U488">
            <v>45378</v>
          </cell>
          <cell r="V488">
            <v>45383</v>
          </cell>
          <cell r="W488">
            <v>45626</v>
          </cell>
          <cell r="X488">
            <v>9411144</v>
          </cell>
          <cell r="Y488" t="str">
            <v>Carolina Ardila Baquero</v>
          </cell>
          <cell r="Z488" t="str">
            <v>Profesional coordinación técnica Protección</v>
          </cell>
        </row>
        <row r="489">
          <cell r="B489" t="str">
            <v>25-233-488</v>
          </cell>
          <cell r="C489" t="str">
            <v>Cundinamarca</v>
          </cell>
          <cell r="D489" t="str">
            <v>Instituto psicoeducativo de Colombia - IPSICOL</v>
          </cell>
          <cell r="E489" t="str">
            <v>890983904-1</v>
          </cell>
          <cell r="F489" t="str">
            <v>Padre Oscar Manuel Betancur Arango</v>
          </cell>
          <cell r="G489" t="str">
            <v>Sede Masculino</v>
          </cell>
          <cell r="H489" t="str">
            <v>Carrera 30 No. 11-85 Sur Barrio Pensilvania</v>
          </cell>
          <cell r="I489" t="str">
            <v>Bogotá, D.C.</v>
          </cell>
          <cell r="J489" t="str">
            <v>Regional</v>
          </cell>
          <cell r="K489">
            <v>3023562861</v>
          </cell>
          <cell r="L489"/>
          <cell r="M489" t="str">
            <v>ipsicolah@yahoo.com;</v>
          </cell>
          <cell r="N489" t="str">
            <v>SRPA</v>
          </cell>
          <cell r="O489" t="str">
            <v>Centro de internamiento preventivo</v>
          </cell>
          <cell r="P489"/>
          <cell r="Q489" t="str">
            <v>SRPA</v>
          </cell>
          <cell r="R489"/>
          <cell r="S489" t="str">
            <v>2500-321-2024</v>
          </cell>
          <cell r="T489">
            <v>35</v>
          </cell>
          <cell r="U489">
            <v>45378</v>
          </cell>
          <cell r="V489">
            <v>45383</v>
          </cell>
          <cell r="W489">
            <v>45626</v>
          </cell>
          <cell r="X489">
            <v>852005840</v>
          </cell>
          <cell r="Y489" t="str">
            <v>Carolina Ardila Baquero</v>
          </cell>
          <cell r="Z489" t="str">
            <v>Profesional coordinación técnica Protección</v>
          </cell>
        </row>
        <row r="490">
          <cell r="B490" t="str">
            <v>25-9-489</v>
          </cell>
          <cell r="C490" t="str">
            <v>Cundinamarca</v>
          </cell>
          <cell r="D490" t="str">
            <v>Asociación cristiana de jóvenes de Bogotá y Cundinamarca – ACJ YMCA</v>
          </cell>
          <cell r="E490" t="str">
            <v>860018862-1</v>
          </cell>
          <cell r="F490" t="str">
            <v>Gloria Cecilia Hidalgo Franco</v>
          </cell>
          <cell r="G490"/>
          <cell r="H490" t="str">
            <v>Calle 6 No. 14-11 Barrio Algarra I</v>
          </cell>
          <cell r="I490" t="str">
            <v>Zipaquirá</v>
          </cell>
          <cell r="J490" t="str">
            <v>Zipaquirá</v>
          </cell>
          <cell r="K490" t="str">
            <v xml:space="preserve">3106889194
3212134603
</v>
          </cell>
          <cell r="L490"/>
          <cell r="M490" t="str">
            <v>bernardo.castro@ymcabogota.org</v>
          </cell>
          <cell r="N490" t="str">
            <v>SRPA</v>
          </cell>
          <cell r="O490" t="str">
            <v>Atención domiciliaria en privación de la libertad</v>
          </cell>
          <cell r="P490"/>
          <cell r="Q490" t="str">
            <v>SRPA</v>
          </cell>
          <cell r="R490"/>
          <cell r="S490" t="str">
            <v>2500-324-2024</v>
          </cell>
          <cell r="T490">
            <v>3</v>
          </cell>
          <cell r="U490">
            <v>45378</v>
          </cell>
          <cell r="V490">
            <v>45383</v>
          </cell>
          <cell r="W490">
            <v>45626</v>
          </cell>
          <cell r="X490">
            <v>889408560</v>
          </cell>
          <cell r="Y490" t="str">
            <v>Carolina Ardila Baquero</v>
          </cell>
          <cell r="Z490" t="str">
            <v>Profesional coordinación técnica Protección</v>
          </cell>
        </row>
        <row r="491">
          <cell r="B491" t="str">
            <v>25-9-490</v>
          </cell>
          <cell r="C491" t="str">
            <v>Cundinamarca</v>
          </cell>
          <cell r="D491" t="str">
            <v>Asociación cristiana de jóvenes de Bogotá y Cundinamarca – ACJ YMCA</v>
          </cell>
          <cell r="E491" t="str">
            <v>860018862-1</v>
          </cell>
          <cell r="F491" t="str">
            <v>Gloria Cecilia Hidalgo Franco</v>
          </cell>
          <cell r="G491"/>
          <cell r="H491" t="str">
            <v>Calle 6 No. 14-11 Barrio Algarra I</v>
          </cell>
          <cell r="I491" t="str">
            <v>Zipaquirá</v>
          </cell>
          <cell r="J491" t="str">
            <v>Zipaquirá</v>
          </cell>
          <cell r="K491" t="str">
            <v xml:space="preserve">3106889194
3212134603
</v>
          </cell>
          <cell r="L491"/>
          <cell r="M491" t="str">
            <v>bernardo.castro@ymcabogota.org</v>
          </cell>
          <cell r="N491" t="str">
            <v>SRPA</v>
          </cell>
          <cell r="O491" t="str">
            <v>Libertad vigilada – asistida</v>
          </cell>
          <cell r="P491"/>
          <cell r="Q491" t="str">
            <v>SRPA</v>
          </cell>
          <cell r="R491"/>
          <cell r="S491" t="str">
            <v>2500-324-2024</v>
          </cell>
          <cell r="T491">
            <v>75</v>
          </cell>
          <cell r="U491">
            <v>45378</v>
          </cell>
          <cell r="V491">
            <v>45383</v>
          </cell>
          <cell r="W491">
            <v>45626</v>
          </cell>
          <cell r="X491"/>
          <cell r="Y491" t="str">
            <v>Carolina Ardila Baquero</v>
          </cell>
          <cell r="Z491" t="str">
            <v>Profesional coordinación técnica Protección</v>
          </cell>
        </row>
        <row r="492">
          <cell r="B492" t="str">
            <v>25-9-491</v>
          </cell>
          <cell r="C492" t="str">
            <v>Cundinamarca</v>
          </cell>
          <cell r="D492" t="str">
            <v>Asociación cristiana de jóvenes de Bogotá y Cundinamarca – ACJ YMCA</v>
          </cell>
          <cell r="E492" t="str">
            <v>860018862-1</v>
          </cell>
          <cell r="F492" t="str">
            <v>Gloria Cecilia Hidalgo Franco</v>
          </cell>
          <cell r="G492"/>
          <cell r="H492" t="str">
            <v>Calle 6 No. 14-11 Barrio Algarra I</v>
          </cell>
          <cell r="I492" t="str">
            <v>Zipaquirá</v>
          </cell>
          <cell r="J492" t="str">
            <v>Zipaquirá</v>
          </cell>
          <cell r="K492" t="str">
            <v xml:space="preserve">3106889194
3212134603
</v>
          </cell>
          <cell r="L492"/>
          <cell r="M492" t="str">
            <v>bernardo.castro@ymcabogota.org</v>
          </cell>
          <cell r="N492" t="str">
            <v>SRPA</v>
          </cell>
          <cell r="O492" t="str">
            <v>Internación en medio semicerrado</v>
          </cell>
          <cell r="P492"/>
          <cell r="Q492" t="str">
            <v>SRPA</v>
          </cell>
          <cell r="R492"/>
          <cell r="S492" t="str">
            <v>2500-324-2024</v>
          </cell>
          <cell r="T492">
            <v>60</v>
          </cell>
          <cell r="U492">
            <v>45378</v>
          </cell>
          <cell r="V492">
            <v>45383</v>
          </cell>
          <cell r="W492">
            <v>45626</v>
          </cell>
          <cell r="X492"/>
          <cell r="Y492" t="str">
            <v>Carolina Ardila Baquero</v>
          </cell>
          <cell r="Z492" t="str">
            <v>Profesional coordinación técnica Protección</v>
          </cell>
        </row>
        <row r="493">
          <cell r="B493" t="str">
            <v>25-233-492</v>
          </cell>
          <cell r="C493" t="str">
            <v>Cundinamarca</v>
          </cell>
          <cell r="D493" t="str">
            <v>Instituto psicoeducativo de Colombia - IPSICOL</v>
          </cell>
          <cell r="E493" t="str">
            <v>890983904-1</v>
          </cell>
          <cell r="F493" t="str">
            <v>Padre Oscar Manuel Betancur Arango</v>
          </cell>
          <cell r="G493" t="str">
            <v>Sede Femenino</v>
          </cell>
          <cell r="H493" t="str">
            <v>Carrera 33 Sur No. 58-22</v>
          </cell>
          <cell r="I493" t="str">
            <v>Bogotá, D.C.</v>
          </cell>
          <cell r="J493" t="str">
            <v>Regional</v>
          </cell>
          <cell r="K493">
            <v>3023562861</v>
          </cell>
          <cell r="L493"/>
          <cell r="M493" t="str">
            <v>ipsicolah@yahoo.com;</v>
          </cell>
          <cell r="N493" t="str">
            <v>SRPA</v>
          </cell>
          <cell r="O493" t="str">
            <v>Centro de atención especializada</v>
          </cell>
          <cell r="P493"/>
          <cell r="Q493" t="str">
            <v>SRPA</v>
          </cell>
          <cell r="R493"/>
          <cell r="S493" t="str">
            <v>2500-326-2024</v>
          </cell>
          <cell r="T493">
            <v>10</v>
          </cell>
          <cell r="U493">
            <v>45378</v>
          </cell>
          <cell r="V493">
            <v>45383</v>
          </cell>
          <cell r="W493">
            <v>45626</v>
          </cell>
          <cell r="X493">
            <v>1585649000</v>
          </cell>
          <cell r="Y493" t="str">
            <v>Carolina Ardila Baquero</v>
          </cell>
          <cell r="Z493" t="str">
            <v>Profesional coordinación técnica Protección</v>
          </cell>
        </row>
        <row r="494">
          <cell r="B494" t="str">
            <v>25-9-493</v>
          </cell>
          <cell r="C494" t="str">
            <v>Cundinamarca</v>
          </cell>
          <cell r="D494" t="str">
            <v>Asociación cristiana de jóvenes de Bogotá y Cundinamarca – ACJ YMCA</v>
          </cell>
          <cell r="E494" t="str">
            <v>860018862-1</v>
          </cell>
          <cell r="F494" t="str">
            <v>Gloria Cecilia Hidalgo Franco</v>
          </cell>
          <cell r="G494"/>
          <cell r="H494" t="str">
            <v>Calle 19 No. 10-74 Barrio Sucre</v>
          </cell>
          <cell r="I494" t="str">
            <v>Girardot</v>
          </cell>
          <cell r="J494" t="str">
            <v>Girardot</v>
          </cell>
          <cell r="K494" t="str">
            <v xml:space="preserve">3106889194
3212134603
</v>
          </cell>
          <cell r="L494"/>
          <cell r="M494" t="str">
            <v xml:space="preserve">
bernardo.castro@ymcabogota.org
</v>
          </cell>
          <cell r="N494" t="str">
            <v>SRPA</v>
          </cell>
          <cell r="O494" t="str">
            <v>Libertad vigilada – asistida</v>
          </cell>
          <cell r="P494"/>
          <cell r="Q494" t="str">
            <v>SRPA</v>
          </cell>
          <cell r="R494"/>
          <cell r="S494" t="str">
            <v>2500-330-2024</v>
          </cell>
          <cell r="T494">
            <v>17</v>
          </cell>
          <cell r="U494">
            <v>45378</v>
          </cell>
          <cell r="V494">
            <v>45383</v>
          </cell>
          <cell r="W494">
            <v>45626</v>
          </cell>
          <cell r="X494">
            <v>121982048</v>
          </cell>
          <cell r="Y494" t="str">
            <v>Carolina Ardila Baquero</v>
          </cell>
          <cell r="Z494" t="str">
            <v>Profesional coordinación técnica Protección</v>
          </cell>
        </row>
        <row r="495">
          <cell r="B495" t="str">
            <v>25-9-494</v>
          </cell>
          <cell r="C495" t="str">
            <v>Cundinamarca</v>
          </cell>
          <cell r="D495" t="str">
            <v>Asociación cristiana de jóvenes de Bogotá y Cundinamarca – ACJ YMCA</v>
          </cell>
          <cell r="E495" t="str">
            <v>860018862-1</v>
          </cell>
          <cell r="F495" t="str">
            <v>Gloria Cecilia Hidalgo Franco</v>
          </cell>
          <cell r="G495"/>
          <cell r="H495" t="str">
            <v>Calle 19 No. 10-74 Barrio Sucre</v>
          </cell>
          <cell r="I495" t="str">
            <v>Girardot</v>
          </cell>
          <cell r="J495" t="str">
            <v>Girardot</v>
          </cell>
          <cell r="K495" t="str">
            <v xml:space="preserve">3106889194
3212134603
</v>
          </cell>
          <cell r="L495"/>
          <cell r="M495" t="str">
            <v>bernardo.castro@ymcabogota.org</v>
          </cell>
          <cell r="N495" t="str">
            <v>SRPA</v>
          </cell>
          <cell r="O495" t="str">
            <v>Internación en medio semicerrado</v>
          </cell>
          <cell r="P495"/>
          <cell r="Q495" t="str">
            <v>SRPA</v>
          </cell>
          <cell r="R495"/>
          <cell r="S495" t="str">
            <v>2500-330-2024</v>
          </cell>
          <cell r="T495">
            <v>5</v>
          </cell>
          <cell r="U495">
            <v>45378</v>
          </cell>
          <cell r="V495">
            <v>45383</v>
          </cell>
          <cell r="W495">
            <v>45626</v>
          </cell>
          <cell r="X495"/>
          <cell r="Y495" t="str">
            <v>Carolina Ardila Baquero</v>
          </cell>
          <cell r="Z495" t="str">
            <v>Profesional coordinación técnica Protección</v>
          </cell>
        </row>
        <row r="496">
          <cell r="B496" t="str">
            <v>25-43-495</v>
          </cell>
          <cell r="C496" t="str">
            <v>Cundinamarca</v>
          </cell>
          <cell r="D496" t="str">
            <v>Congregación religiosos terciarios capuchinos nuestra señora de los dolores</v>
          </cell>
          <cell r="E496" t="str">
            <v>860005068-3</v>
          </cell>
          <cell r="F496" t="str">
            <v>Padre Arnoldo De Jesus Acosta Benjumea</v>
          </cell>
          <cell r="G496"/>
          <cell r="H496" t="str">
            <v>Carrera 6 No. 17-32 Barrio San Luis</v>
          </cell>
          <cell r="I496" t="str">
            <v>Soacha</v>
          </cell>
          <cell r="J496" t="str">
            <v>Soacha</v>
          </cell>
          <cell r="K496" t="str">
            <v>7447520 - 3124344510</v>
          </cell>
          <cell r="L496"/>
          <cell r="M496" t="str">
            <v>sangregoriocota@amigonianosj.org; 
contabilidad.sangregorio@amigonianosj.org;</v>
          </cell>
          <cell r="N496" t="str">
            <v>SRPA</v>
          </cell>
          <cell r="O496" t="str">
            <v>Externado RAJ</v>
          </cell>
          <cell r="P496" t="str">
            <v>Media jornada</v>
          </cell>
          <cell r="Q496" t="str">
            <v>RAJ</v>
          </cell>
          <cell r="R496"/>
          <cell r="S496" t="str">
            <v>2500-336-2024</v>
          </cell>
          <cell r="T496">
            <v>20</v>
          </cell>
          <cell r="U496">
            <v>45379</v>
          </cell>
          <cell r="V496">
            <v>45383</v>
          </cell>
          <cell r="W496">
            <v>45626</v>
          </cell>
          <cell r="X496">
            <v>955709040</v>
          </cell>
          <cell r="Y496" t="str">
            <v>Yudi Liliana Espitia</v>
          </cell>
          <cell r="Z496" t="str">
            <v>Coordinador centro zonal</v>
          </cell>
        </row>
        <row r="497">
          <cell r="B497" t="str">
            <v>25-43-496</v>
          </cell>
          <cell r="C497" t="str">
            <v>Cundinamarca</v>
          </cell>
          <cell r="D497" t="str">
            <v>Congregación religiosos terciarios capuchinos nuestra señora de los dolores</v>
          </cell>
          <cell r="E497" t="str">
            <v>860005068-3</v>
          </cell>
          <cell r="F497" t="str">
            <v>Padre Arnoldo De Jesus Acosta Benjumea</v>
          </cell>
          <cell r="G497"/>
          <cell r="H497" t="str">
            <v>Carrera 6 No. 17-32 Barrio San Luis</v>
          </cell>
          <cell r="I497" t="str">
            <v>Soacha</v>
          </cell>
          <cell r="J497" t="str">
            <v>Soacha</v>
          </cell>
          <cell r="K497" t="str">
            <v>7447520 - 3124344510</v>
          </cell>
          <cell r="L497"/>
          <cell r="M497" t="str">
            <v>sangregoriocota@amigonianosj.org; 
contabilidad.sangregorio@amigonianosj.org;</v>
          </cell>
          <cell r="N497" t="str">
            <v>SRPA</v>
          </cell>
          <cell r="O497" t="str">
            <v>Libertad vigilada – asistida</v>
          </cell>
          <cell r="P497"/>
          <cell r="Q497" t="str">
            <v>SRPA</v>
          </cell>
          <cell r="R497"/>
          <cell r="S497" t="str">
            <v>2500-336-2024</v>
          </cell>
          <cell r="T497">
            <v>70</v>
          </cell>
          <cell r="U497">
            <v>45379</v>
          </cell>
          <cell r="V497">
            <v>45383</v>
          </cell>
          <cell r="W497">
            <v>45626</v>
          </cell>
          <cell r="X497"/>
          <cell r="Y497" t="str">
            <v>Yudi Liliana Espitia</v>
          </cell>
          <cell r="Z497" t="str">
            <v>Coordinador centro zonal</v>
          </cell>
        </row>
        <row r="498">
          <cell r="B498" t="str">
            <v>25-43-497</v>
          </cell>
          <cell r="C498" t="str">
            <v>Cundinamarca</v>
          </cell>
          <cell r="D498" t="str">
            <v>Congregación religiosos terciarios capuchinos nuestra señora de los dolores</v>
          </cell>
          <cell r="E498" t="str">
            <v>860005068-3</v>
          </cell>
          <cell r="F498" t="str">
            <v>Padre Arnoldo De Jesus Acosta Benjumea</v>
          </cell>
          <cell r="G498"/>
          <cell r="H498" t="str">
            <v>Carrera 6 No. 17-32 Barrio San Luis</v>
          </cell>
          <cell r="I498" t="str">
            <v>Soacha</v>
          </cell>
          <cell r="J498" t="str">
            <v>Soacha</v>
          </cell>
          <cell r="K498" t="str">
            <v>7447520 - 3124344510</v>
          </cell>
          <cell r="L498"/>
          <cell r="M498" t="str">
            <v>sangregoriocota@amigonianosj.org; 
contabilidad.sangregorio@amigonianosj.org;</v>
          </cell>
          <cell r="N498" t="str">
            <v>SRPA</v>
          </cell>
          <cell r="O498" t="str">
            <v>Internación en medio semicerrado</v>
          </cell>
          <cell r="P498"/>
          <cell r="Q498" t="str">
            <v>SRPA</v>
          </cell>
          <cell r="R498"/>
          <cell r="S498" t="str">
            <v>2500-336-2024</v>
          </cell>
          <cell r="T498">
            <v>60</v>
          </cell>
          <cell r="U498">
            <v>45379</v>
          </cell>
          <cell r="V498">
            <v>45383</v>
          </cell>
          <cell r="W498">
            <v>45626</v>
          </cell>
          <cell r="X498"/>
          <cell r="Y498" t="str">
            <v>Yudi Liliana Espitia</v>
          </cell>
          <cell r="Z498" t="str">
            <v>Coordinador centro zonal</v>
          </cell>
        </row>
        <row r="499">
          <cell r="B499" t="str">
            <v>25-233-498</v>
          </cell>
          <cell r="C499" t="str">
            <v>Cundinamarca</v>
          </cell>
          <cell r="D499" t="str">
            <v>Instituto psicoeducativo de Colombia - IPSICOL</v>
          </cell>
          <cell r="E499" t="str">
            <v>890983904-1</v>
          </cell>
          <cell r="F499" t="str">
            <v>Padre Oscar Manuel Betancur Arango</v>
          </cell>
          <cell r="G499" t="str">
            <v>El Redentor</v>
          </cell>
          <cell r="H499" t="str">
            <v>Diagonal 58 Sur No. 29-18 Barrio Villa Ximena</v>
          </cell>
          <cell r="I499" t="str">
            <v>Bogotá, D.C.</v>
          </cell>
          <cell r="J499" t="str">
            <v>Regional</v>
          </cell>
          <cell r="K499">
            <v>3204735046</v>
          </cell>
          <cell r="L499"/>
          <cell r="M499" t="str">
            <v>ipsicolah@yahoo.com;</v>
          </cell>
          <cell r="N499" t="str">
            <v>SRPA</v>
          </cell>
          <cell r="O499" t="str">
            <v>Centro de atención especializada</v>
          </cell>
          <cell r="P499"/>
          <cell r="Q499" t="str">
            <v>SRPA</v>
          </cell>
          <cell r="R499"/>
          <cell r="S499" t="str">
            <v>2500-337-2024</v>
          </cell>
          <cell r="T499">
            <v>65</v>
          </cell>
          <cell r="U499">
            <v>45378</v>
          </cell>
          <cell r="V499">
            <v>45383</v>
          </cell>
          <cell r="W499">
            <v>45626</v>
          </cell>
          <cell r="X499">
            <v>243946000</v>
          </cell>
          <cell r="Y499" t="str">
            <v>Carolina Ardila Baquero</v>
          </cell>
          <cell r="Z499" t="str">
            <v>Profesional coordinación técnica Protección</v>
          </cell>
        </row>
        <row r="500">
          <cell r="B500" t="str">
            <v>25-43-499</v>
          </cell>
          <cell r="C500" t="str">
            <v>Cundinamarca</v>
          </cell>
          <cell r="D500" t="str">
            <v>Congregación religiosos terciarios capuchinos nuestra señora de los dolores</v>
          </cell>
          <cell r="E500" t="str">
            <v>860005068-3</v>
          </cell>
          <cell r="F500" t="str">
            <v>Padre Arnoldo De Jesus Acosta Benjumea</v>
          </cell>
          <cell r="G500"/>
          <cell r="H500" t="str">
            <v>Kilómetro 2 Vía Cajicá</v>
          </cell>
          <cell r="I500" t="str">
            <v>Cajicá</v>
          </cell>
          <cell r="J500" t="str">
            <v>Zipaquirá</v>
          </cell>
          <cell r="K500" t="str">
            <v>7447520 - 3124344510</v>
          </cell>
          <cell r="L500"/>
          <cell r="M500" t="str">
            <v>sangregoriocota@amigonianosj.org; 
contabilidad.sangregorio@amigonianosj.org;</v>
          </cell>
          <cell r="N500" t="str">
            <v>SRPA</v>
          </cell>
          <cell r="O500" t="str">
            <v>Internado RAJ</v>
          </cell>
          <cell r="P500"/>
          <cell r="Q500" t="str">
            <v>RAJ</v>
          </cell>
          <cell r="R500"/>
          <cell r="S500" t="str">
            <v>2500-343-2024</v>
          </cell>
          <cell r="T500">
            <v>60</v>
          </cell>
          <cell r="U500">
            <v>45381</v>
          </cell>
          <cell r="V500">
            <v>45383</v>
          </cell>
          <cell r="W500">
            <v>45443</v>
          </cell>
          <cell r="X500">
            <v>295857120</v>
          </cell>
          <cell r="Y500" t="str">
            <v>German Ramiro Fuentes Duran</v>
          </cell>
          <cell r="Z500" t="str">
            <v>Coordinador centro zonal</v>
          </cell>
        </row>
        <row r="501">
          <cell r="B501" t="str">
            <v>95-215-500</v>
          </cell>
          <cell r="C501" t="str">
            <v>Guaviare</v>
          </cell>
          <cell r="D501" t="str">
            <v>Fundación Visión Compartida - FUNVISCOM</v>
          </cell>
          <cell r="E501" t="str">
            <v>830128504-2</v>
          </cell>
          <cell r="F501" t="str">
            <v>Martin Velandia Mendivelesco</v>
          </cell>
          <cell r="G501" t="str">
            <v>Centro de desarrollo pedagogico juvenil FUNVISCOM</v>
          </cell>
          <cell r="H501" t="str">
            <v>Carrera 26 N. 25-44, Barrio San Jorge Ii</v>
          </cell>
          <cell r="I501" t="str">
            <v>San José Del Guaviare</v>
          </cell>
          <cell r="J501" t="str">
            <v>San José Del Guaviare</v>
          </cell>
          <cell r="K501"/>
          <cell r="L501">
            <v>3102904095</v>
          </cell>
          <cell r="M501" t="str">
            <v>coordinacionspraguaviare@gmail.com</v>
          </cell>
          <cell r="N501" t="str">
            <v>SRPA</v>
          </cell>
          <cell r="O501" t="str">
            <v>Centro transitorio</v>
          </cell>
          <cell r="P501"/>
          <cell r="Q501" t="str">
            <v>SRPA</v>
          </cell>
          <cell r="R501"/>
          <cell r="S501" t="str">
            <v>9500-075-2024</v>
          </cell>
          <cell r="T501">
            <v>2</v>
          </cell>
          <cell r="U501">
            <v>45383</v>
          </cell>
          <cell r="V501">
            <v>45383</v>
          </cell>
          <cell r="W501">
            <v>45626</v>
          </cell>
          <cell r="X501">
            <v>94149440</v>
          </cell>
          <cell r="Y501" t="str">
            <v>Minerva Jeanneth Duarte Lemus</v>
          </cell>
          <cell r="Z501" t="str">
            <v>Profesional universitario Grupo de asistencia técnica</v>
          </cell>
        </row>
        <row r="502">
          <cell r="B502" t="str">
            <v>95-215-501</v>
          </cell>
          <cell r="C502" t="str">
            <v>Guaviare</v>
          </cell>
          <cell r="D502" t="str">
            <v>Fundación Visión Compartida - FUNVISCOM</v>
          </cell>
          <cell r="E502" t="str">
            <v>830128504-2</v>
          </cell>
          <cell r="F502" t="str">
            <v>Martin Velandia Mendivelesco</v>
          </cell>
          <cell r="G502" t="str">
            <v>Centro de desarrollo pedagogico juvenil FUNVISCOM</v>
          </cell>
          <cell r="H502" t="str">
            <v>Carrera 26 N. 25-44, Barrio San Jorge Ii</v>
          </cell>
          <cell r="I502" t="str">
            <v>San José Del Guaviare</v>
          </cell>
          <cell r="J502" t="str">
            <v>San José Del Guaviare</v>
          </cell>
          <cell r="K502"/>
          <cell r="L502">
            <v>3102904095</v>
          </cell>
          <cell r="M502" t="str">
            <v>coordinacionspraguaviare@gmail.com</v>
          </cell>
          <cell r="N502" t="str">
            <v>SRPA</v>
          </cell>
          <cell r="O502" t="str">
            <v>Centro de internamiento preventivo</v>
          </cell>
          <cell r="P502"/>
          <cell r="Q502" t="str">
            <v>SRPA</v>
          </cell>
          <cell r="R502"/>
          <cell r="S502" t="str">
            <v>9500-075-2024</v>
          </cell>
          <cell r="T502">
            <v>2</v>
          </cell>
          <cell r="U502">
            <v>45383</v>
          </cell>
          <cell r="V502">
            <v>45383</v>
          </cell>
          <cell r="W502">
            <v>45626</v>
          </cell>
          <cell r="X502"/>
          <cell r="Y502" t="str">
            <v>Minerva Jeanneth Duarte Lemus</v>
          </cell>
          <cell r="Z502" t="str">
            <v>Profesional universitario Grupo de asistencia técnica</v>
          </cell>
        </row>
        <row r="503">
          <cell r="B503" t="str">
            <v>95-215-502</v>
          </cell>
          <cell r="C503" t="str">
            <v>Guaviare</v>
          </cell>
          <cell r="D503" t="str">
            <v>Fundación Visión Compartida - FUNVISCOM</v>
          </cell>
          <cell r="E503" t="str">
            <v>830128504-2</v>
          </cell>
          <cell r="F503" t="str">
            <v>Martin Velandia Mendivelesco</v>
          </cell>
          <cell r="G503" t="str">
            <v>Centro de desarrollo pedagogico juvenil FUNVISCOM</v>
          </cell>
          <cell r="H503" t="str">
            <v>Carrera 26 N. 25-44, Barrio San Jorge Ii</v>
          </cell>
          <cell r="I503" t="str">
            <v>San José Del Guaviare</v>
          </cell>
          <cell r="J503" t="str">
            <v>San José Del Guaviare</v>
          </cell>
          <cell r="K503"/>
          <cell r="L503">
            <v>3102904095</v>
          </cell>
          <cell r="M503" t="str">
            <v>coordinacionspraguaviare@gmail.com</v>
          </cell>
          <cell r="N503" t="str">
            <v>SRPA</v>
          </cell>
          <cell r="O503" t="str">
            <v>Prestación de servicios a la comunidad</v>
          </cell>
          <cell r="P503"/>
          <cell r="Q503" t="str">
            <v>SRPA</v>
          </cell>
          <cell r="R503"/>
          <cell r="S503" t="str">
            <v>9500-076-2024</v>
          </cell>
          <cell r="T503">
            <v>2</v>
          </cell>
          <cell r="U503">
            <v>45383</v>
          </cell>
          <cell r="V503">
            <v>45383</v>
          </cell>
          <cell r="W503">
            <v>45626</v>
          </cell>
          <cell r="X503">
            <v>112427072</v>
          </cell>
          <cell r="Y503" t="str">
            <v>Minerva Jeanneth Duarte Lemus</v>
          </cell>
          <cell r="Z503" t="str">
            <v>Profesional universitario Grupo de asistencia técnica</v>
          </cell>
        </row>
        <row r="504">
          <cell r="B504" t="str">
            <v>95-215-503</v>
          </cell>
          <cell r="C504" t="str">
            <v>Guaviare</v>
          </cell>
          <cell r="D504" t="str">
            <v>Fundación Visión Compartida - FUNVISCOM</v>
          </cell>
          <cell r="E504" t="str">
            <v>830128504-2</v>
          </cell>
          <cell r="F504" t="str">
            <v>Martin Velandia Mendivelesco</v>
          </cell>
          <cell r="G504" t="str">
            <v>Centro de desarrollo pedagogico juvenil FUNVISCOM</v>
          </cell>
          <cell r="H504" t="str">
            <v>Carrera 26 N. 25-44, Barrio San Jorge Ii</v>
          </cell>
          <cell r="I504" t="str">
            <v>San José Del Guaviare</v>
          </cell>
          <cell r="J504" t="str">
            <v>San José Del Guaviare</v>
          </cell>
          <cell r="K504"/>
          <cell r="L504">
            <v>3102904095</v>
          </cell>
          <cell r="M504" t="str">
            <v>coordinacionspraguaviare@gmail.com</v>
          </cell>
          <cell r="N504" t="str">
            <v>SRPA</v>
          </cell>
          <cell r="O504" t="str">
            <v>Libertad vigilada – asistida</v>
          </cell>
          <cell r="P504"/>
          <cell r="Q504" t="str">
            <v>SRPA</v>
          </cell>
          <cell r="R504"/>
          <cell r="S504" t="str">
            <v>9500-076-2024</v>
          </cell>
          <cell r="T504">
            <v>4</v>
          </cell>
          <cell r="U504">
            <v>45383</v>
          </cell>
          <cell r="V504">
            <v>45383</v>
          </cell>
          <cell r="W504">
            <v>45626</v>
          </cell>
          <cell r="X504"/>
          <cell r="Y504" t="str">
            <v>Minerva Jeanneth Duarte Lemus</v>
          </cell>
          <cell r="Z504" t="str">
            <v>Profesional universitario Grupo de asistencia técnica</v>
          </cell>
        </row>
        <row r="505">
          <cell r="B505" t="str">
            <v>95-215-504</v>
          </cell>
          <cell r="C505" t="str">
            <v>Guaviare</v>
          </cell>
          <cell r="D505" t="str">
            <v>Fundación Visión Compartida - FUNVISCOM</v>
          </cell>
          <cell r="E505" t="str">
            <v>830128504-2</v>
          </cell>
          <cell r="F505" t="str">
            <v>Martin Velandia Mendivelesco</v>
          </cell>
          <cell r="G505" t="str">
            <v>Centro de desarrollo pedagogico juvenil FUNVISCOM</v>
          </cell>
          <cell r="H505" t="str">
            <v>Carrera 26 N. 25-44, Barrio San Jorge Ii</v>
          </cell>
          <cell r="I505" t="str">
            <v>San José Del Guaviare</v>
          </cell>
          <cell r="J505" t="str">
            <v>San José Del Guaviare</v>
          </cell>
          <cell r="K505"/>
          <cell r="L505">
            <v>3102904095</v>
          </cell>
          <cell r="M505" t="str">
            <v>coordinacionspraguaviare@gmail.com</v>
          </cell>
          <cell r="N505" t="str">
            <v>SRPA</v>
          </cell>
          <cell r="O505" t="str">
            <v>Internación en medio semicerrado</v>
          </cell>
          <cell r="P505"/>
          <cell r="Q505" t="str">
            <v>SRPA</v>
          </cell>
          <cell r="R505"/>
          <cell r="S505" t="str">
            <v>9500-076-2024</v>
          </cell>
          <cell r="T505">
            <v>10</v>
          </cell>
          <cell r="U505">
            <v>45383</v>
          </cell>
          <cell r="V505">
            <v>45383</v>
          </cell>
          <cell r="W505">
            <v>45626</v>
          </cell>
          <cell r="X505"/>
          <cell r="Y505" t="str">
            <v>Minerva Jeanneth Duarte Lemus</v>
          </cell>
          <cell r="Z505" t="str">
            <v>Profesional universitario Grupo de asistencia técnica</v>
          </cell>
        </row>
        <row r="506">
          <cell r="B506" t="str">
            <v>41-73-505</v>
          </cell>
          <cell r="C506" t="str">
            <v>Huila</v>
          </cell>
          <cell r="D506" t="str">
            <v>Fondo de protección infantil - Albergue infantil Mercedes Perdomo de Liévano</v>
          </cell>
          <cell r="E506" t="str">
            <v>891180034-4</v>
          </cell>
          <cell r="F506" t="str">
            <v xml:space="preserve">Blanca Estela Lopez de Cabrera 
</v>
          </cell>
          <cell r="G506"/>
          <cell r="H506" t="str">
            <v>Carrera 3 No. 21-15</v>
          </cell>
          <cell r="I506" t="str">
            <v>Neiva</v>
          </cell>
          <cell r="J506" t="str">
            <v>Neiva</v>
          </cell>
          <cell r="K506">
            <v>6088578786</v>
          </cell>
          <cell r="L506" t="str">
            <v>3142095461-3227838875</v>
          </cell>
          <cell r="M506" t="str">
            <v xml:space="preserve">albergueinfantilmpl@albergueinfantilneiva.org.co,  diana.tovar@albergueinfantilneiva.org.co </v>
          </cell>
          <cell r="N506" t="str">
            <v>SRD</v>
          </cell>
          <cell r="O506" t="str">
            <v>Externado</v>
          </cell>
          <cell r="P506" t="str">
            <v>Jornada completa</v>
          </cell>
          <cell r="Q506" t="str">
            <v>Con PARD</v>
          </cell>
          <cell r="R506"/>
          <cell r="S506" t="str">
            <v>4100-207-2024</v>
          </cell>
          <cell r="T506">
            <v>26</v>
          </cell>
          <cell r="U506">
            <v>45383</v>
          </cell>
          <cell r="V506">
            <v>45383</v>
          </cell>
          <cell r="W506">
            <v>45626</v>
          </cell>
          <cell r="X506">
            <v>232874928</v>
          </cell>
          <cell r="Y506" t="str">
            <v>Lyliana Ome Cano</v>
          </cell>
          <cell r="Z506" t="str">
            <v>Coordinador centro zonal</v>
          </cell>
        </row>
        <row r="507">
          <cell r="B507" t="str">
            <v>41-73-506</v>
          </cell>
          <cell r="C507" t="str">
            <v>Huila</v>
          </cell>
          <cell r="D507" t="str">
            <v>Fondo de protección infantil - Albergue infantil Mercedes Perdomo de Liévano</v>
          </cell>
          <cell r="E507" t="str">
            <v>891180034-4</v>
          </cell>
          <cell r="F507" t="str">
            <v xml:space="preserve">Blanca Estela Lopez de Cabrera 
</v>
          </cell>
          <cell r="G507"/>
          <cell r="H507" t="str">
            <v>Carrera 3 No. 21-15</v>
          </cell>
          <cell r="I507" t="str">
            <v>Neiva</v>
          </cell>
          <cell r="J507" t="str">
            <v>Neiva</v>
          </cell>
          <cell r="K507">
            <v>6088578786</v>
          </cell>
          <cell r="L507" t="str">
            <v>3142095461-3227838875</v>
          </cell>
          <cell r="M507" t="str">
            <v xml:space="preserve">albergueinfantilmpl@albergueinfantilneiva.org.co,  diana.tovar@albergueinfantilneiva.org.co </v>
          </cell>
          <cell r="N507" t="str">
            <v>SRD</v>
          </cell>
          <cell r="O507" t="str">
            <v>Externado</v>
          </cell>
          <cell r="P507" t="str">
            <v>Media jornada</v>
          </cell>
          <cell r="Q507" t="str">
            <v>Con PARD</v>
          </cell>
          <cell r="R507"/>
          <cell r="S507" t="str">
            <v>4100-207-2024</v>
          </cell>
          <cell r="T507">
            <v>18</v>
          </cell>
          <cell r="U507">
            <v>45383</v>
          </cell>
          <cell r="V507">
            <v>45383</v>
          </cell>
          <cell r="W507">
            <v>45626</v>
          </cell>
          <cell r="X507">
            <v>120370176</v>
          </cell>
          <cell r="Y507" t="str">
            <v>Lyliana Ome Cano</v>
          </cell>
          <cell r="Z507" t="str">
            <v>Coordinador centro zonal</v>
          </cell>
        </row>
        <row r="508">
          <cell r="B508" t="str">
            <v>41-206-507</v>
          </cell>
          <cell r="C508" t="str">
            <v>Huila</v>
          </cell>
          <cell r="D508" t="str">
            <v>Fundación social yo te cuido</v>
          </cell>
          <cell r="E508" t="str">
            <v>901496702-9</v>
          </cell>
          <cell r="F508" t="str">
            <v>Yudi Pahola Aguirre Losada</v>
          </cell>
          <cell r="G508"/>
          <cell r="H508" t="str">
            <v>Calle 6 Nª 1e-40</v>
          </cell>
          <cell r="I508" t="str">
            <v>Garzón</v>
          </cell>
          <cell r="J508" t="str">
            <v>Garzón</v>
          </cell>
          <cell r="K508"/>
          <cell r="L508" t="str">
            <v>3206193497-3147846983</v>
          </cell>
          <cell r="M508" t="str">
            <v xml:space="preserve">yudipahola@yahoo.com,  fundacionsocialyotecuido@gmail.com, COORDINADORZONA1HS@fundacionyotecuido.com </v>
          </cell>
          <cell r="N508" t="str">
            <v>SRD</v>
          </cell>
          <cell r="O508" t="str">
            <v>Hogar sustituto entidad</v>
          </cell>
          <cell r="P508"/>
          <cell r="Q508" t="str">
            <v>HS: Vulneración - Discapacidad</v>
          </cell>
          <cell r="R508"/>
          <cell r="S508" t="str">
            <v>4100-210-2024</v>
          </cell>
          <cell r="T508">
            <v>35</v>
          </cell>
          <cell r="U508">
            <v>45383</v>
          </cell>
          <cell r="V508">
            <v>45383</v>
          </cell>
          <cell r="W508">
            <v>45626</v>
          </cell>
          <cell r="X508">
            <v>620652026</v>
          </cell>
          <cell r="Y508" t="str">
            <v>Irma Constanza Almario Perdomo</v>
          </cell>
          <cell r="Z508" t="str">
            <v>Coordinador centro zonal</v>
          </cell>
        </row>
        <row r="509">
          <cell r="B509" t="str">
            <v>41-206-508</v>
          </cell>
          <cell r="C509" t="str">
            <v>Huila</v>
          </cell>
          <cell r="D509" t="str">
            <v>Fundación social yo te cuido</v>
          </cell>
          <cell r="E509" t="str">
            <v>901496702-9</v>
          </cell>
          <cell r="F509" t="str">
            <v>Yudi Pahola Aguirre Losada</v>
          </cell>
          <cell r="G509"/>
          <cell r="H509" t="str">
            <v>Calle 4 No. 6-36</v>
          </cell>
          <cell r="I509" t="str">
            <v>La Plata</v>
          </cell>
          <cell r="J509" t="str">
            <v>La Plata</v>
          </cell>
          <cell r="K509"/>
          <cell r="L509" t="str">
            <v>3206193497-3147846983</v>
          </cell>
          <cell r="M509" t="str">
            <v xml:space="preserve">yudipahola@yahoo.com,  fundacionsocialyotecuido@gmail.com, COORDINADORZONA1HS@fundacionyotecuido.com </v>
          </cell>
          <cell r="N509" t="str">
            <v>SRD</v>
          </cell>
          <cell r="O509" t="str">
            <v>Hogar sustituto entidad</v>
          </cell>
          <cell r="P509"/>
          <cell r="Q509" t="str">
            <v>HS: Vulneración - Discapacidad</v>
          </cell>
          <cell r="R509"/>
          <cell r="S509" t="str">
            <v>4100-210-2024</v>
          </cell>
          <cell r="T509">
            <v>36</v>
          </cell>
          <cell r="U509">
            <v>45383</v>
          </cell>
          <cell r="V509">
            <v>45383</v>
          </cell>
          <cell r="W509">
            <v>45626</v>
          </cell>
          <cell r="X509">
            <v>614229775</v>
          </cell>
          <cell r="Y509" t="str">
            <v>Claudia Liliana Vidal Floriano</v>
          </cell>
          <cell r="Z509" t="str">
            <v>Coordinador centro zonal</v>
          </cell>
        </row>
        <row r="510">
          <cell r="B510" t="str">
            <v>41-206-509</v>
          </cell>
          <cell r="C510" t="str">
            <v>Huila</v>
          </cell>
          <cell r="D510" t="str">
            <v>Fundación social yo te cuido</v>
          </cell>
          <cell r="E510" t="str">
            <v>901496702-9</v>
          </cell>
          <cell r="F510" t="str">
            <v>Yudi Pahola Aguirre Losada</v>
          </cell>
          <cell r="G510"/>
          <cell r="H510" t="str">
            <v>Carrera 1b No. 13 A-16</v>
          </cell>
          <cell r="I510" t="str">
            <v>Pitalito</v>
          </cell>
          <cell r="J510" t="str">
            <v>Pitalito</v>
          </cell>
          <cell r="K510"/>
          <cell r="L510" t="str">
            <v>3206193497-3147846983</v>
          </cell>
          <cell r="M510" t="str">
            <v xml:space="preserve">yudipahola@yahoo.com,  fundacionsocialyotecuido@gmail.com, COORDINADORZONA1HS@fundacionyotecuido.com </v>
          </cell>
          <cell r="N510" t="str">
            <v>SRD</v>
          </cell>
          <cell r="O510" t="str">
            <v>Hogar sustituto entidad</v>
          </cell>
          <cell r="P510"/>
          <cell r="Q510" t="str">
            <v>HS: Vulneración - Discapacidad</v>
          </cell>
          <cell r="R510"/>
          <cell r="S510" t="str">
            <v>4100-210-2024</v>
          </cell>
          <cell r="T510">
            <v>47</v>
          </cell>
          <cell r="U510">
            <v>45383</v>
          </cell>
          <cell r="V510">
            <v>45383</v>
          </cell>
          <cell r="W510">
            <v>45626</v>
          </cell>
          <cell r="X510">
            <v>806214257</v>
          </cell>
          <cell r="Y510" t="str">
            <v>Layla Yeline Betancourt Piamba</v>
          </cell>
          <cell r="Z510" t="str">
            <v>Coordinador centro zonal</v>
          </cell>
        </row>
        <row r="511">
          <cell r="B511" t="str">
            <v>41-193-510</v>
          </cell>
          <cell r="C511" t="str">
            <v>Huila</v>
          </cell>
          <cell r="D511" t="str">
            <v>Fundación sembrando futuro con afecto</v>
          </cell>
          <cell r="E511" t="str">
            <v>813002942-1</v>
          </cell>
          <cell r="F511" t="str">
            <v>Luz Mary Barrios Home</v>
          </cell>
          <cell r="G511"/>
          <cell r="H511" t="str">
            <v>Calle 12 Sur No. 25-16</v>
          </cell>
          <cell r="I511" t="str">
            <v>Neiva</v>
          </cell>
          <cell r="J511" t="str">
            <v>La Gaitana</v>
          </cell>
          <cell r="K511">
            <v>6088667805</v>
          </cell>
          <cell r="L511" t="str">
            <v>3104721497-3134669330</v>
          </cell>
          <cell r="M511" t="str">
            <v xml:space="preserve">fusefhuila813@hotmail.com
</v>
          </cell>
          <cell r="N511" t="str">
            <v>SRD</v>
          </cell>
          <cell r="O511" t="str">
            <v>Externado</v>
          </cell>
          <cell r="P511" t="str">
            <v>Media jornada</v>
          </cell>
          <cell r="Q511" t="str">
            <v>Con PARD</v>
          </cell>
          <cell r="R511"/>
          <cell r="S511" t="str">
            <v>4100-211-2024</v>
          </cell>
          <cell r="T511">
            <v>102</v>
          </cell>
          <cell r="U511">
            <v>45383</v>
          </cell>
          <cell r="V511">
            <v>45383</v>
          </cell>
          <cell r="W511">
            <v>45626</v>
          </cell>
          <cell r="X511">
            <v>682097664</v>
          </cell>
          <cell r="Y511" t="str">
            <v>Nancy Margarita Amado Bonilla</v>
          </cell>
          <cell r="Z511" t="str">
            <v>Coordinador centro zonal</v>
          </cell>
        </row>
        <row r="512">
          <cell r="B512" t="str">
            <v>41-44-511</v>
          </cell>
          <cell r="C512" t="str">
            <v>Huila</v>
          </cell>
          <cell r="D512" t="str">
            <v>Congregación siervas de Cristo sacerdote - Sagrada familia</v>
          </cell>
          <cell r="E512" t="str">
            <v>860007314-1</v>
          </cell>
          <cell r="F512" t="str">
            <v>Sor Maria De Jesus Diaz</v>
          </cell>
          <cell r="G512"/>
          <cell r="H512" t="str">
            <v>Carrera 1h No. 12-69</v>
          </cell>
          <cell r="I512" t="str">
            <v>Neiva</v>
          </cell>
          <cell r="J512" t="str">
            <v>La Gaitana</v>
          </cell>
          <cell r="K512">
            <v>6088721027</v>
          </cell>
          <cell r="L512" t="str">
            <v>3122514574-3214782524</v>
          </cell>
          <cell r="M512" t="str">
            <v>Hsfneiva@gmail.com</v>
          </cell>
          <cell r="N512" t="str">
            <v>SRD</v>
          </cell>
          <cell r="O512" t="str">
            <v>Internado</v>
          </cell>
          <cell r="P512"/>
          <cell r="Q512" t="str">
            <v>Con PARD</v>
          </cell>
          <cell r="R512"/>
          <cell r="S512" t="str">
            <v>4100-212-2024</v>
          </cell>
          <cell r="T512">
            <v>30</v>
          </cell>
          <cell r="U512">
            <v>45383</v>
          </cell>
          <cell r="V512">
            <v>45383</v>
          </cell>
          <cell r="W512">
            <v>45626</v>
          </cell>
          <cell r="X512">
            <v>517045200</v>
          </cell>
          <cell r="Y512" t="str">
            <v>Nancy Margarita Amado Bonilla</v>
          </cell>
          <cell r="Z512" t="str">
            <v>Coordinador centro zonal</v>
          </cell>
        </row>
        <row r="513">
          <cell r="B513" t="str">
            <v>41-121-512</v>
          </cell>
          <cell r="C513" t="str">
            <v>Huila</v>
          </cell>
          <cell r="D513" t="str">
            <v>Fundación FUNDAR</v>
          </cell>
          <cell r="E513" t="str">
            <v>900725751-1</v>
          </cell>
          <cell r="F513" t="str">
            <v>Olga Leonor Arenas De Silva</v>
          </cell>
          <cell r="G513"/>
          <cell r="H513" t="str">
            <v>Carrera 5 Bis No. 17-40</v>
          </cell>
          <cell r="I513" t="str">
            <v>Neiva</v>
          </cell>
          <cell r="J513" t="str">
            <v>La Gaitana - Neiva</v>
          </cell>
          <cell r="K513">
            <v>6088722346</v>
          </cell>
          <cell r="L513" t="str">
            <v>3222290967-3204723097</v>
          </cell>
          <cell r="M513" t="str">
            <v>f.fundarneiva@hotmail.com,  f.fundarbelcy@gmail.com</v>
          </cell>
          <cell r="N513" t="str">
            <v>SRD</v>
          </cell>
          <cell r="O513" t="str">
            <v>Hogar sustituto entidad</v>
          </cell>
          <cell r="P513"/>
          <cell r="Q513" t="str">
            <v>HS: Vulneración - Discapacidad</v>
          </cell>
          <cell r="R513"/>
          <cell r="S513" t="str">
            <v>4100-213-2024</v>
          </cell>
          <cell r="T513">
            <v>193</v>
          </cell>
          <cell r="U513">
            <v>45383</v>
          </cell>
          <cell r="V513">
            <v>45383</v>
          </cell>
          <cell r="W513">
            <v>45626</v>
          </cell>
          <cell r="X513">
            <v>3437280152</v>
          </cell>
          <cell r="Y513" t="str">
            <v>Nancy Margarita Amado Bonilla- Lyliana Ome Cano</v>
          </cell>
          <cell r="Z513" t="str">
            <v>Coordinador centro zonal</v>
          </cell>
        </row>
        <row r="514">
          <cell r="B514" t="str">
            <v>41-205-513</v>
          </cell>
          <cell r="C514" t="str">
            <v>Huila</v>
          </cell>
          <cell r="D514" t="str">
            <v>Fundación social y cultural para la niñez de Neiva - VIDA Y PAZ</v>
          </cell>
          <cell r="E514" t="str">
            <v>813002556-1</v>
          </cell>
          <cell r="F514" t="str">
            <v>Noralba Gonzalez Lizcano</v>
          </cell>
          <cell r="G514"/>
          <cell r="H514" t="str">
            <v>Calle 1h Bis No. 31-29</v>
          </cell>
          <cell r="I514" t="str">
            <v>Neiva</v>
          </cell>
          <cell r="J514" t="str">
            <v>La Gaitana</v>
          </cell>
          <cell r="K514">
            <v>6088667362</v>
          </cell>
          <cell r="L514" t="str">
            <v>3122179453-3124346361</v>
          </cell>
          <cell r="M514" t="str">
            <v>funvidaypaz@hotmail.com</v>
          </cell>
          <cell r="N514" t="str">
            <v>SRD</v>
          </cell>
          <cell r="O514" t="str">
            <v>Intervención de apoyo psicosocial</v>
          </cell>
          <cell r="P514"/>
          <cell r="Q514" t="str">
            <v>Con PARD</v>
          </cell>
          <cell r="R514"/>
          <cell r="S514" t="str">
            <v>4100-214-2024</v>
          </cell>
          <cell r="T514">
            <v>40</v>
          </cell>
          <cell r="U514">
            <v>45383</v>
          </cell>
          <cell r="V514">
            <v>45383</v>
          </cell>
          <cell r="W514">
            <v>45626</v>
          </cell>
          <cell r="X514">
            <v>167519040</v>
          </cell>
          <cell r="Y514" t="str">
            <v>Nancy Margarita Amado Bonilla</v>
          </cell>
          <cell r="Z514" t="str">
            <v>Coordinador centro zonal</v>
          </cell>
        </row>
        <row r="515">
          <cell r="B515" t="str">
            <v>41-205-514</v>
          </cell>
          <cell r="C515" t="str">
            <v>Huila</v>
          </cell>
          <cell r="D515" t="str">
            <v>Fundación social y cultural para la niñez de Neiva - VIDA Y PAZ</v>
          </cell>
          <cell r="E515" t="str">
            <v>813002556-1</v>
          </cell>
          <cell r="F515" t="str">
            <v>Noralba Gonzalez Lizcano</v>
          </cell>
          <cell r="G515"/>
          <cell r="H515" t="str">
            <v>Carrera 9 No.4-60</v>
          </cell>
          <cell r="I515" t="str">
            <v>Garzón</v>
          </cell>
          <cell r="J515" t="str">
            <v>Garzón</v>
          </cell>
          <cell r="K515">
            <v>6088667362</v>
          </cell>
          <cell r="L515" t="str">
            <v>3122179453-3124346361</v>
          </cell>
          <cell r="M515" t="str">
            <v>funvidaypaz@hotmail.com</v>
          </cell>
          <cell r="N515" t="str">
            <v>SRD</v>
          </cell>
          <cell r="O515" t="str">
            <v>Intervención de apoyo psicosocial</v>
          </cell>
          <cell r="P515"/>
          <cell r="Q515" t="str">
            <v>Con PARD</v>
          </cell>
          <cell r="R515"/>
          <cell r="S515" t="str">
            <v>4100-214-2024</v>
          </cell>
          <cell r="T515">
            <v>34</v>
          </cell>
          <cell r="U515">
            <v>45383</v>
          </cell>
          <cell r="V515">
            <v>45383</v>
          </cell>
          <cell r="W515">
            <v>45626</v>
          </cell>
          <cell r="X515">
            <v>142391184</v>
          </cell>
          <cell r="Y515" t="str">
            <v>Irma Constanza Almario Perdomo</v>
          </cell>
          <cell r="Z515" t="str">
            <v>Coordinador centro zonal</v>
          </cell>
        </row>
        <row r="516">
          <cell r="B516" t="str">
            <v>41-205-515</v>
          </cell>
          <cell r="C516" t="str">
            <v>Huila</v>
          </cell>
          <cell r="D516" t="str">
            <v>Fundación social y cultural para la niñez de Neiva - VIDA Y PAZ</v>
          </cell>
          <cell r="E516" t="str">
            <v>813002556-1</v>
          </cell>
          <cell r="F516" t="str">
            <v>Noralba Gonzalez Lizcano</v>
          </cell>
          <cell r="G516"/>
          <cell r="H516" t="str">
            <v>Calle 12 Sur No. 4a-04</v>
          </cell>
          <cell r="I516" t="str">
            <v>Pitalito</v>
          </cell>
          <cell r="J516" t="str">
            <v>Pitalito</v>
          </cell>
          <cell r="K516">
            <v>6088667362</v>
          </cell>
          <cell r="L516" t="str">
            <v>3122179453-3124346361</v>
          </cell>
          <cell r="M516" t="str">
            <v>funvidaypaz@hotmail.com</v>
          </cell>
          <cell r="N516" t="str">
            <v>SRD</v>
          </cell>
          <cell r="O516" t="str">
            <v>Intervención de apoyo psicosocial</v>
          </cell>
          <cell r="P516"/>
          <cell r="Q516" t="str">
            <v>Con PARD</v>
          </cell>
          <cell r="R516"/>
          <cell r="S516" t="str">
            <v>4100-214-2024</v>
          </cell>
          <cell r="T516">
            <v>50</v>
          </cell>
          <cell r="U516">
            <v>45383</v>
          </cell>
          <cell r="V516">
            <v>45383</v>
          </cell>
          <cell r="W516">
            <v>45626</v>
          </cell>
          <cell r="X516">
            <v>209398800</v>
          </cell>
          <cell r="Y516" t="str">
            <v>Layla Yeline Betancourt Piamba</v>
          </cell>
          <cell r="Z516" t="str">
            <v>Coordinador centro zonal</v>
          </cell>
        </row>
        <row r="517">
          <cell r="B517" t="str">
            <v>41-205-516</v>
          </cell>
          <cell r="C517" t="str">
            <v>Huila</v>
          </cell>
          <cell r="D517" t="str">
            <v>Fundación social y cultural para la niñez de Neiva - VIDA Y PAZ</v>
          </cell>
          <cell r="E517" t="str">
            <v>813002556-1</v>
          </cell>
          <cell r="F517" t="str">
            <v>Noralba Gonzalez Lizcano</v>
          </cell>
          <cell r="G517"/>
          <cell r="H517" t="str">
            <v>Calle 4a No.9-59</v>
          </cell>
          <cell r="I517" t="str">
            <v>La Plata</v>
          </cell>
          <cell r="J517" t="str">
            <v>La Plata</v>
          </cell>
          <cell r="K517">
            <v>6088667362</v>
          </cell>
          <cell r="L517" t="str">
            <v>3122179453-3124346361</v>
          </cell>
          <cell r="M517" t="str">
            <v>funvidaypaz@hotmail.com</v>
          </cell>
          <cell r="N517" t="str">
            <v>SRD</v>
          </cell>
          <cell r="O517" t="str">
            <v>Intervención de apoyo psicosocial</v>
          </cell>
          <cell r="P517"/>
          <cell r="Q517" t="str">
            <v>Con PARD</v>
          </cell>
          <cell r="R517"/>
          <cell r="S517" t="str">
            <v>4100-214-2024</v>
          </cell>
          <cell r="T517">
            <v>50</v>
          </cell>
          <cell r="U517">
            <v>45383</v>
          </cell>
          <cell r="V517">
            <v>45383</v>
          </cell>
          <cell r="W517">
            <v>45626</v>
          </cell>
          <cell r="X517">
            <v>209398800</v>
          </cell>
          <cell r="Y517" t="str">
            <v>Claudia Liliana Vidal Floriano</v>
          </cell>
          <cell r="Z517" t="str">
            <v>Coordinador centro zonal</v>
          </cell>
        </row>
        <row r="518">
          <cell r="B518" t="str">
            <v>41-179-517</v>
          </cell>
          <cell r="C518" t="str">
            <v>Huila</v>
          </cell>
          <cell r="D518" t="str">
            <v>Fundación Picachos</v>
          </cell>
          <cell r="E518" t="str">
            <v>828000312-7</v>
          </cell>
          <cell r="F518" t="str">
            <v>Miguel Angel Claros Correa</v>
          </cell>
          <cell r="G518"/>
          <cell r="H518" t="str">
            <v>Calle 58 No. 1w-65</v>
          </cell>
          <cell r="I518" t="str">
            <v>Neiva</v>
          </cell>
          <cell r="J518" t="str">
            <v>Neiva</v>
          </cell>
          <cell r="K518"/>
          <cell r="L518" t="str">
            <v>3007173732-3176681977</v>
          </cell>
          <cell r="M518" t="str">
            <v>rsfpicachos@gmail.com,  fpicachos2@gmail.com</v>
          </cell>
          <cell r="N518" t="str">
            <v>SRPA</v>
          </cell>
          <cell r="O518" t="str">
            <v>Centro de atención especializada</v>
          </cell>
          <cell r="P518"/>
          <cell r="Q518" t="str">
            <v>SRPA</v>
          </cell>
          <cell r="R518"/>
          <cell r="S518" t="str">
            <v>4100-208-2024</v>
          </cell>
          <cell r="T518">
            <v>80</v>
          </cell>
          <cell r="U518">
            <v>45383</v>
          </cell>
          <cell r="V518">
            <v>45383</v>
          </cell>
          <cell r="W518">
            <v>45626</v>
          </cell>
          <cell r="X518">
            <v>1963568000</v>
          </cell>
          <cell r="Y518" t="str">
            <v>Lyliana Ome Cano</v>
          </cell>
          <cell r="Z518" t="str">
            <v>Coordinador centro zonal</v>
          </cell>
        </row>
        <row r="519">
          <cell r="B519" t="str">
            <v>41-179-518</v>
          </cell>
          <cell r="C519" t="str">
            <v>Huila</v>
          </cell>
          <cell r="D519" t="str">
            <v>Fundación Picachos</v>
          </cell>
          <cell r="E519" t="str">
            <v>828000312-7</v>
          </cell>
          <cell r="F519" t="str">
            <v>Miguel Angel Claros Correa</v>
          </cell>
          <cell r="G519"/>
          <cell r="H519" t="str">
            <v>Calle 58 No. 1w-65</v>
          </cell>
          <cell r="I519" t="str">
            <v>Neiva</v>
          </cell>
          <cell r="J519" t="str">
            <v>Neiva</v>
          </cell>
          <cell r="K519"/>
          <cell r="L519" t="str">
            <v>3007173732-3176681977</v>
          </cell>
          <cell r="M519" t="str">
            <v>rsfpicachos@gmail.com,  fpicachos2@gmail.com</v>
          </cell>
          <cell r="N519" t="str">
            <v>SRPA</v>
          </cell>
          <cell r="O519" t="str">
            <v>Centro de internamiento preventivo</v>
          </cell>
          <cell r="P519"/>
          <cell r="Q519" t="str">
            <v>SRPA</v>
          </cell>
          <cell r="R519"/>
          <cell r="S519" t="str">
            <v>4100-208-2024</v>
          </cell>
          <cell r="T519">
            <v>27</v>
          </cell>
          <cell r="U519">
            <v>45383</v>
          </cell>
          <cell r="V519">
            <v>45383</v>
          </cell>
          <cell r="W519">
            <v>45626</v>
          </cell>
          <cell r="X519">
            <v>669261648</v>
          </cell>
          <cell r="Y519" t="str">
            <v>Lyliana Ome Cano</v>
          </cell>
          <cell r="Z519" t="str">
            <v>Coordinador centro zonal</v>
          </cell>
        </row>
        <row r="520">
          <cell r="B520" t="str">
            <v>41-179-519</v>
          </cell>
          <cell r="C520" t="str">
            <v>Huila</v>
          </cell>
          <cell r="D520" t="str">
            <v>Fundación Picachos</v>
          </cell>
          <cell r="E520" t="str">
            <v>828000312-7</v>
          </cell>
          <cell r="F520" t="str">
            <v>Miguel Angel Claros Correa</v>
          </cell>
          <cell r="G520"/>
          <cell r="H520" t="str">
            <v>Calle 58 No. 1w-65</v>
          </cell>
          <cell r="I520" t="str">
            <v>Neiva</v>
          </cell>
          <cell r="J520" t="str">
            <v>Neiva</v>
          </cell>
          <cell r="K520"/>
          <cell r="L520" t="str">
            <v>3007173732-3176681977</v>
          </cell>
          <cell r="M520" t="str">
            <v>rsfpicachos@gmail.com,  fpicachos2@gmail.com</v>
          </cell>
          <cell r="N520" t="str">
            <v>SRPA</v>
          </cell>
          <cell r="O520" t="str">
            <v>Centro transitorio</v>
          </cell>
          <cell r="P520"/>
          <cell r="Q520" t="str">
            <v>SRPA</v>
          </cell>
          <cell r="R520"/>
          <cell r="S520" t="str">
            <v>4100-208-2024</v>
          </cell>
          <cell r="T520">
            <v>2</v>
          </cell>
          <cell r="U520">
            <v>45383</v>
          </cell>
          <cell r="V520">
            <v>45383</v>
          </cell>
          <cell r="W520">
            <v>45626</v>
          </cell>
          <cell r="X520">
            <v>45463392</v>
          </cell>
          <cell r="Y520" t="str">
            <v>Lyliana Ome Cano</v>
          </cell>
          <cell r="Z520" t="str">
            <v>Coordinador centro zonal</v>
          </cell>
        </row>
        <row r="521">
          <cell r="B521" t="str">
            <v>41-179-520</v>
          </cell>
          <cell r="C521" t="str">
            <v>Huila</v>
          </cell>
          <cell r="D521" t="str">
            <v>Fundación Picachos</v>
          </cell>
          <cell r="E521" t="str">
            <v>828000312-7</v>
          </cell>
          <cell r="F521" t="str">
            <v>Miguel Angel Claros Correa</v>
          </cell>
          <cell r="G521"/>
          <cell r="H521" t="str">
            <v>Calle 58 No. 1w-65</v>
          </cell>
          <cell r="I521" t="str">
            <v>Neiva</v>
          </cell>
          <cell r="J521" t="str">
            <v>Neiva</v>
          </cell>
          <cell r="K521"/>
          <cell r="L521" t="str">
            <v>3007173732-3176681977</v>
          </cell>
          <cell r="M521" t="str">
            <v>rsfpicachos@gmail.com,  fpicachos2@gmail.com</v>
          </cell>
          <cell r="N521" t="str">
            <v>SRPA</v>
          </cell>
          <cell r="O521" t="str">
            <v>Internación en medio semicerrado</v>
          </cell>
          <cell r="P521"/>
          <cell r="Q521" t="str">
            <v>SRPA</v>
          </cell>
          <cell r="R521"/>
          <cell r="S521" t="str">
            <v>4100-209-2024</v>
          </cell>
          <cell r="T521">
            <v>31</v>
          </cell>
          <cell r="U521">
            <v>45383</v>
          </cell>
          <cell r="V521">
            <v>45383</v>
          </cell>
          <cell r="W521">
            <v>45626</v>
          </cell>
          <cell r="X521">
            <v>272112296</v>
          </cell>
          <cell r="Y521" t="str">
            <v>Lyliana Ome Cano</v>
          </cell>
          <cell r="Z521" t="str">
            <v>Coordinador centro zonal</v>
          </cell>
        </row>
        <row r="522">
          <cell r="B522" t="str">
            <v>41-179-521</v>
          </cell>
          <cell r="C522" t="str">
            <v>Huila</v>
          </cell>
          <cell r="D522" t="str">
            <v>Fundación Picachos</v>
          </cell>
          <cell r="E522" t="str">
            <v>828000312-7</v>
          </cell>
          <cell r="F522" t="str">
            <v>Miguel Angel Claros Correa</v>
          </cell>
          <cell r="G522"/>
          <cell r="H522" t="str">
            <v>Calle 58 No. 1w-65</v>
          </cell>
          <cell r="I522" t="str">
            <v>Neiva</v>
          </cell>
          <cell r="J522" t="str">
            <v>Neiva</v>
          </cell>
          <cell r="K522"/>
          <cell r="L522" t="str">
            <v>3007173732-3176681977</v>
          </cell>
          <cell r="M522" t="str">
            <v>rsfpicachos@gmail.com,  fpicachos2@gmail.com</v>
          </cell>
          <cell r="N522" t="str">
            <v>SRPA</v>
          </cell>
          <cell r="O522" t="str">
            <v>Prestación de servicios a la comunidad</v>
          </cell>
          <cell r="P522"/>
          <cell r="Q522" t="str">
            <v>SRPA</v>
          </cell>
          <cell r="R522"/>
          <cell r="S522" t="str">
            <v>4100-209-2024</v>
          </cell>
          <cell r="T522">
            <v>25</v>
          </cell>
          <cell r="U522">
            <v>45383</v>
          </cell>
          <cell r="V522">
            <v>45383</v>
          </cell>
          <cell r="W522">
            <v>45626</v>
          </cell>
          <cell r="X522">
            <v>78426200</v>
          </cell>
          <cell r="Y522" t="str">
            <v>Lyliana Ome Cano</v>
          </cell>
          <cell r="Z522" t="str">
            <v>Coordinador centro zonal</v>
          </cell>
        </row>
        <row r="523">
          <cell r="B523" t="str">
            <v>41-179-522</v>
          </cell>
          <cell r="C523" t="str">
            <v>Huila</v>
          </cell>
          <cell r="D523" t="str">
            <v>Fundación Picachos</v>
          </cell>
          <cell r="E523" t="str">
            <v>828000312-7</v>
          </cell>
          <cell r="F523" t="str">
            <v>Miguel Angel Claros Correa</v>
          </cell>
          <cell r="G523"/>
          <cell r="H523" t="str">
            <v>Calle 58 No. 1w-65</v>
          </cell>
          <cell r="I523" t="str">
            <v>Neiva</v>
          </cell>
          <cell r="J523" t="str">
            <v>Neiva</v>
          </cell>
          <cell r="K523"/>
          <cell r="L523" t="str">
            <v>3007173732-3176681977</v>
          </cell>
          <cell r="M523" t="str">
            <v>rsfpicachos@gmail.com,  fpicachos2@gmail.com</v>
          </cell>
          <cell r="N523" t="str">
            <v>SRPA</v>
          </cell>
          <cell r="O523" t="str">
            <v>Libertad vigilada – asistida</v>
          </cell>
          <cell r="P523"/>
          <cell r="Q523" t="str">
            <v>SRPA</v>
          </cell>
          <cell r="R523"/>
          <cell r="S523" t="str">
            <v>4100-209-2024</v>
          </cell>
          <cell r="T523">
            <v>25</v>
          </cell>
          <cell r="U523">
            <v>45383</v>
          </cell>
          <cell r="V523">
            <v>45383</v>
          </cell>
          <cell r="W523">
            <v>45626</v>
          </cell>
          <cell r="X523">
            <v>114842600</v>
          </cell>
          <cell r="Y523" t="str">
            <v>Lyliana Ome Cano</v>
          </cell>
          <cell r="Z523" t="str">
            <v>Coordinador centro zonal</v>
          </cell>
        </row>
        <row r="524">
          <cell r="B524" t="str">
            <v>41-179-523</v>
          </cell>
          <cell r="C524" t="str">
            <v>Huila</v>
          </cell>
          <cell r="D524" t="str">
            <v>Fundación Picachos</v>
          </cell>
          <cell r="E524" t="str">
            <v>828000312-7</v>
          </cell>
          <cell r="F524" t="str">
            <v>Miguel Angel Claros Correa</v>
          </cell>
          <cell r="G524"/>
          <cell r="H524" t="str">
            <v>Calle 10 No. 11-56 Barrio San Antonio</v>
          </cell>
          <cell r="I524" t="str">
            <v>Pitalito</v>
          </cell>
          <cell r="J524" t="str">
            <v>Pitalito</v>
          </cell>
          <cell r="K524"/>
          <cell r="L524" t="str">
            <v>3104061633-3176681977</v>
          </cell>
          <cell r="M524" t="str">
            <v xml:space="preserve">Fpicachospitalito@fundacionpicachos.org,  fpicachos2@gmail.com        </v>
          </cell>
          <cell r="N524" t="str">
            <v>SRPA</v>
          </cell>
          <cell r="O524" t="str">
            <v>Intervención de apoyo RAJ</v>
          </cell>
          <cell r="P524"/>
          <cell r="Q524" t="str">
            <v>RAJ</v>
          </cell>
          <cell r="R524"/>
          <cell r="S524" t="str">
            <v>4100-215-2024</v>
          </cell>
          <cell r="T524">
            <v>8</v>
          </cell>
          <cell r="U524">
            <v>45383</v>
          </cell>
          <cell r="V524">
            <v>45383</v>
          </cell>
          <cell r="W524">
            <v>45626</v>
          </cell>
          <cell r="X524">
            <v>27642048</v>
          </cell>
          <cell r="Y524" t="str">
            <v>Layla Yeline Betancourt Piamba</v>
          </cell>
          <cell r="Z524" t="str">
            <v>Coordinador centro zonal</v>
          </cell>
        </row>
        <row r="525">
          <cell r="B525" t="str">
            <v>41-179-524</v>
          </cell>
          <cell r="C525" t="str">
            <v>Huila</v>
          </cell>
          <cell r="D525" t="str">
            <v>Fundación Picachos</v>
          </cell>
          <cell r="E525" t="str">
            <v>828000312-7</v>
          </cell>
          <cell r="F525" t="str">
            <v>Miguel Angel Claros Correa</v>
          </cell>
          <cell r="G525"/>
          <cell r="H525" t="str">
            <v>Calle 10 No. 11-56 Barrio San Antonio</v>
          </cell>
          <cell r="I525" t="str">
            <v>Pitalito</v>
          </cell>
          <cell r="J525" t="str">
            <v>Pitalito</v>
          </cell>
          <cell r="K525"/>
          <cell r="L525" t="str">
            <v>3104061633-3176681977</v>
          </cell>
          <cell r="M525" t="str">
            <v xml:space="preserve">Fpicachospitalito@fundacionpicachos.org,  fpicachos2@gmail.com     </v>
          </cell>
          <cell r="N525" t="str">
            <v>SRPA</v>
          </cell>
          <cell r="O525" t="str">
            <v>Libertad vigilada – asistida</v>
          </cell>
          <cell r="P525"/>
          <cell r="Q525" t="str">
            <v>SRPA</v>
          </cell>
          <cell r="R525"/>
          <cell r="S525" t="str">
            <v>4100-215-2024</v>
          </cell>
          <cell r="T525">
            <v>36</v>
          </cell>
          <cell r="U525">
            <v>45383</v>
          </cell>
          <cell r="V525">
            <v>45383</v>
          </cell>
          <cell r="W525">
            <v>45626</v>
          </cell>
          <cell r="X525">
            <v>165373344</v>
          </cell>
          <cell r="Y525" t="str">
            <v>Layla Yeline Betancourt Piamba</v>
          </cell>
          <cell r="Z525" t="str">
            <v>Coordinador centro zonal</v>
          </cell>
        </row>
        <row r="526">
          <cell r="B526" t="str">
            <v>44-200-525</v>
          </cell>
          <cell r="C526" t="str">
            <v>La_Guajira</v>
          </cell>
          <cell r="D526" t="str">
            <v>Fundación Significarte</v>
          </cell>
          <cell r="E526" t="str">
            <v>901034401-5</v>
          </cell>
          <cell r="F526" t="str">
            <v>Isaira Patricia Espitia Petro</v>
          </cell>
          <cell r="G526"/>
          <cell r="H526" t="str">
            <v>Carrera 15 No. 14C-45</v>
          </cell>
          <cell r="I526" t="str">
            <v>Riohacha</v>
          </cell>
          <cell r="J526" t="str">
            <v>Centro Zonal 2 Riohacha</v>
          </cell>
          <cell r="K526"/>
          <cell r="L526">
            <v>3118613881</v>
          </cell>
          <cell r="M526" t="str">
            <v>significarteriohacha@gmail.com</v>
          </cell>
          <cell r="N526" t="str">
            <v>SRD</v>
          </cell>
          <cell r="O526" t="str">
            <v>Externado</v>
          </cell>
          <cell r="P526" t="str">
            <v>Media jornada</v>
          </cell>
          <cell r="Q526" t="str">
            <v>Con PARD</v>
          </cell>
          <cell r="R526"/>
          <cell r="S526" t="str">
            <v>4400-241-2024</v>
          </cell>
          <cell r="T526">
            <v>100</v>
          </cell>
          <cell r="U526">
            <v>45378</v>
          </cell>
          <cell r="V526">
            <v>45383</v>
          </cell>
          <cell r="W526">
            <v>45626</v>
          </cell>
          <cell r="X526">
            <v>1337446400</v>
          </cell>
          <cell r="Y526" t="str">
            <v>Maleli Fernandez Torres</v>
          </cell>
          <cell r="Z526" t="str">
            <v>Coordinador centro zonal</v>
          </cell>
        </row>
        <row r="527">
          <cell r="B527" t="str">
            <v>44-200-526</v>
          </cell>
          <cell r="C527" t="str">
            <v>La_Guajira</v>
          </cell>
          <cell r="D527" t="str">
            <v>Fundación Significarte</v>
          </cell>
          <cell r="E527" t="str">
            <v>901034401-5</v>
          </cell>
          <cell r="F527" t="str">
            <v>Isaira Patricia Espitia Petro</v>
          </cell>
          <cell r="G527"/>
          <cell r="H527" t="str">
            <v>Carrera 11a No. 5-24</v>
          </cell>
          <cell r="I527" t="str">
            <v>Maicao</v>
          </cell>
          <cell r="J527" t="str">
            <v>Centro Zonal 5 Maicao</v>
          </cell>
          <cell r="K527"/>
          <cell r="L527">
            <v>3118613881</v>
          </cell>
          <cell r="M527" t="str">
            <v>Admonexternados.significarterch@gmail.com</v>
          </cell>
          <cell r="N527" t="str">
            <v>SRD</v>
          </cell>
          <cell r="O527" t="str">
            <v>Externado</v>
          </cell>
          <cell r="P527" t="str">
            <v>Media jornada</v>
          </cell>
          <cell r="Q527" t="str">
            <v>Con PARD</v>
          </cell>
          <cell r="R527"/>
          <cell r="S527" t="str">
            <v>4400-241-2024</v>
          </cell>
          <cell r="T527">
            <v>100</v>
          </cell>
          <cell r="U527">
            <v>45378</v>
          </cell>
          <cell r="V527">
            <v>45383</v>
          </cell>
          <cell r="W527">
            <v>45626</v>
          </cell>
          <cell r="X527"/>
          <cell r="Y527" t="str">
            <v>Indira Atencio</v>
          </cell>
          <cell r="Z527" t="str">
            <v>Coordinador centro zonal</v>
          </cell>
        </row>
        <row r="528">
          <cell r="B528" t="str">
            <v>44-200-527</v>
          </cell>
          <cell r="C528" t="str">
            <v>La_Guajira</v>
          </cell>
          <cell r="D528" t="str">
            <v>Fundación Significarte</v>
          </cell>
          <cell r="E528" t="str">
            <v>901034401-5</v>
          </cell>
          <cell r="F528" t="str">
            <v>Isaira Patricia Espitia Petro</v>
          </cell>
          <cell r="G528"/>
          <cell r="H528" t="str">
            <v>Carrera 15 No. 14c-45</v>
          </cell>
          <cell r="I528" t="str">
            <v>Riohacha</v>
          </cell>
          <cell r="J528" t="str">
            <v>Centro Zonal 2 Riohacha</v>
          </cell>
          <cell r="K528"/>
          <cell r="L528">
            <v>3016213492</v>
          </cell>
          <cell r="M528" t="str">
            <v>admonce.significarterch@gmail.com</v>
          </cell>
          <cell r="N528" t="str">
            <v>SRD</v>
          </cell>
          <cell r="O528" t="str">
            <v>Centro de emergencia</v>
          </cell>
          <cell r="P528"/>
          <cell r="Q528" t="str">
            <v>Con PARD</v>
          </cell>
          <cell r="R528"/>
          <cell r="S528" t="str">
            <v>4400-243-2024</v>
          </cell>
          <cell r="T528">
            <v>50</v>
          </cell>
          <cell r="U528">
            <v>45378</v>
          </cell>
          <cell r="V528">
            <v>45383</v>
          </cell>
          <cell r="W528">
            <v>45626</v>
          </cell>
          <cell r="X528">
            <v>989967200</v>
          </cell>
          <cell r="Y528" t="str">
            <v>Maleli Fernandez Torres</v>
          </cell>
          <cell r="Z528" t="str">
            <v>Coordinador centro zonal</v>
          </cell>
        </row>
        <row r="529">
          <cell r="B529" t="str">
            <v>44-184-528</v>
          </cell>
          <cell r="C529" t="str">
            <v>La_Guajira</v>
          </cell>
          <cell r="D529" t="str">
            <v>Fundación Renacer</v>
          </cell>
          <cell r="E529" t="str">
            <v>800230838-3</v>
          </cell>
          <cell r="F529" t="str">
            <v>Luz Estella Cardenas Ovalle</v>
          </cell>
          <cell r="G529"/>
          <cell r="H529" t="str">
            <v>Carrera 7h 18 No. 34-49 Barrio 15 De Mayo</v>
          </cell>
          <cell r="I529" t="str">
            <v>Riohacha</v>
          </cell>
          <cell r="J529" t="str">
            <v>Centro Zonal 2 Riohacha</v>
          </cell>
          <cell r="K529"/>
          <cell r="L529" t="str">
            <v>3203460720 -3214373087</v>
          </cell>
          <cell r="M529" t="str">
            <v>renacerguajira@fundaciónrenacer.org</v>
          </cell>
          <cell r="N529" t="str">
            <v>SRD</v>
          </cell>
          <cell r="O529" t="str">
            <v>Internado</v>
          </cell>
          <cell r="P529"/>
          <cell r="Q529" t="str">
            <v>Victimas de violencia sexual</v>
          </cell>
          <cell r="R529"/>
          <cell r="S529" t="str">
            <v>4400-245-2024</v>
          </cell>
          <cell r="T529">
            <v>45</v>
          </cell>
          <cell r="U529">
            <v>45378</v>
          </cell>
          <cell r="V529">
            <v>45383</v>
          </cell>
          <cell r="W529">
            <v>45626</v>
          </cell>
          <cell r="X529">
            <v>767593080</v>
          </cell>
          <cell r="Y529" t="str">
            <v>Maleli Fernandez Torres</v>
          </cell>
          <cell r="Z529" t="str">
            <v>Coordinador centro zonal</v>
          </cell>
        </row>
        <row r="530">
          <cell r="B530" t="str">
            <v>44-23-529</v>
          </cell>
          <cell r="C530" t="str">
            <v>La_Guajira</v>
          </cell>
          <cell r="D530" t="str">
            <v>Asociación popular de mujeres del Cesar</v>
          </cell>
          <cell r="E530" t="str">
            <v>824002211-6</v>
          </cell>
          <cell r="F530" t="str">
            <v>Jose Rafael Vega Ariza</v>
          </cell>
          <cell r="G530"/>
          <cell r="H530" t="str">
            <v>Carrera 3 No. 08-73</v>
          </cell>
          <cell r="I530" t="str">
            <v>San Juan Del Cesar</v>
          </cell>
          <cell r="J530" t="str">
            <v>Centro Zonal Fonseca</v>
          </cell>
          <cell r="K530"/>
          <cell r="L530">
            <v>3012095557</v>
          </cell>
          <cell r="M530" t="str">
            <v>asposanjuan@hotmail.com</v>
          </cell>
          <cell r="N530" t="str">
            <v>SRD</v>
          </cell>
          <cell r="O530" t="str">
            <v>Intervención de apoyo psicosocial</v>
          </cell>
          <cell r="P530"/>
          <cell r="Q530" t="str">
            <v>Con PARD</v>
          </cell>
          <cell r="R530"/>
          <cell r="S530" t="str">
            <v>4400-246-2024</v>
          </cell>
          <cell r="T530">
            <v>70</v>
          </cell>
          <cell r="U530">
            <v>45378</v>
          </cell>
          <cell r="V530">
            <v>45383</v>
          </cell>
          <cell r="W530">
            <v>45626</v>
          </cell>
          <cell r="X530">
            <v>293158320</v>
          </cell>
          <cell r="Y530" t="str">
            <v>Luz Janeth Sastoque Martinez</v>
          </cell>
          <cell r="Z530" t="str">
            <v>Coordinador centro zonal</v>
          </cell>
        </row>
        <row r="531">
          <cell r="B531" t="str">
            <v>44-210-530</v>
          </cell>
          <cell r="C531" t="str">
            <v>La_Guajira</v>
          </cell>
          <cell r="D531" t="str">
            <v>Fundación Talid</v>
          </cell>
          <cell r="E531" t="str">
            <v>806011246-6</v>
          </cell>
          <cell r="F531" t="str">
            <v>Leidis Paola Alvarez Lopez</v>
          </cell>
          <cell r="G531"/>
          <cell r="H531" t="str">
            <v>Carrera 20 No. 13-56 13 Barrio El Carmen</v>
          </cell>
          <cell r="I531" t="str">
            <v>Maicao</v>
          </cell>
          <cell r="J531" t="str">
            <v>Centro Zonal 5 Maicao</v>
          </cell>
          <cell r="K531"/>
          <cell r="L531" t="str">
            <v>3177953627-3157314122</v>
          </cell>
          <cell r="M531" t="str">
            <v>fundatalid@gmail.com</v>
          </cell>
          <cell r="N531" t="str">
            <v>SRPA</v>
          </cell>
          <cell r="O531" t="str">
            <v>Centro transitorio</v>
          </cell>
          <cell r="P531"/>
          <cell r="Q531" t="str">
            <v>SRPA</v>
          </cell>
          <cell r="R531"/>
          <cell r="S531" t="str">
            <v>4400-240-2024</v>
          </cell>
          <cell r="T531">
            <v>4</v>
          </cell>
          <cell r="U531">
            <v>45378</v>
          </cell>
          <cell r="V531">
            <v>45383</v>
          </cell>
          <cell r="W531">
            <v>45626</v>
          </cell>
          <cell r="X531">
            <v>90926784</v>
          </cell>
          <cell r="Y531" t="str">
            <v>Indira Atencio</v>
          </cell>
          <cell r="Z531" t="str">
            <v>Coordinador centro zonal</v>
          </cell>
        </row>
        <row r="532">
          <cell r="B532" t="str">
            <v>44-163-531</v>
          </cell>
          <cell r="C532" t="str">
            <v>La_Guajira</v>
          </cell>
          <cell r="D532" t="str">
            <v>Fundación Pactos</v>
          </cell>
          <cell r="E532" t="str">
            <v>802010646-1</v>
          </cell>
          <cell r="F532" t="str">
            <v>Monica Maria Olarte Valencia</v>
          </cell>
          <cell r="G532"/>
          <cell r="H532" t="str">
            <v>Calle 33 No. 7d-27 Barrio Eurare</v>
          </cell>
          <cell r="I532" t="str">
            <v>Riohacha</v>
          </cell>
          <cell r="J532" t="str">
            <v>Centro Zonal 2 Riohacha</v>
          </cell>
          <cell r="K532"/>
          <cell r="L532" t="str">
            <v>3003050732-3022233617</v>
          </cell>
          <cell r="M532" t="str">
            <v>fundacionpactos@gmail.com</v>
          </cell>
          <cell r="N532" t="str">
            <v>SRPA</v>
          </cell>
          <cell r="O532" t="str">
            <v>Libertad vigilada – asistida</v>
          </cell>
          <cell r="P532"/>
          <cell r="Q532" t="str">
            <v>SRPA</v>
          </cell>
          <cell r="R532"/>
          <cell r="S532" t="str">
            <v>4400-244-2024</v>
          </cell>
          <cell r="T532">
            <v>20</v>
          </cell>
          <cell r="U532">
            <v>45378</v>
          </cell>
          <cell r="V532">
            <v>45383</v>
          </cell>
          <cell r="W532">
            <v>45550</v>
          </cell>
          <cell r="X532">
            <v>63163430</v>
          </cell>
          <cell r="Y532" t="str">
            <v>Maleli Fernandez Torres</v>
          </cell>
          <cell r="Z532" t="str">
            <v>Coordinador centro zonal</v>
          </cell>
        </row>
        <row r="533">
          <cell r="B533" t="str">
            <v>44-163-532</v>
          </cell>
          <cell r="C533" t="str">
            <v>La_Guajira</v>
          </cell>
          <cell r="D533" t="str">
            <v>Fundación Pactos</v>
          </cell>
          <cell r="E533" t="str">
            <v>802010646-1</v>
          </cell>
          <cell r="F533" t="str">
            <v>Monica Maria Olarte Valencia</v>
          </cell>
          <cell r="G533"/>
          <cell r="H533" t="str">
            <v>Calle 33 No. 7d-27 Barrio Eurare</v>
          </cell>
          <cell r="I533" t="str">
            <v>Riohacha</v>
          </cell>
          <cell r="J533" t="str">
            <v>Centro Zonal 2 Riohacha</v>
          </cell>
          <cell r="K533"/>
          <cell r="L533" t="str">
            <v>3003050732-3022233617</v>
          </cell>
          <cell r="M533" t="str">
            <v>fundacionpactos@gmail.com</v>
          </cell>
          <cell r="N533" t="str">
            <v>SRPA</v>
          </cell>
          <cell r="O533" t="str">
            <v>Intervención de apoyo RAJ</v>
          </cell>
          <cell r="P533"/>
          <cell r="Q533" t="str">
            <v>RAJ</v>
          </cell>
          <cell r="R533"/>
          <cell r="S533" t="str">
            <v>4400-244-2024</v>
          </cell>
          <cell r="T533">
            <v>65</v>
          </cell>
          <cell r="U533">
            <v>45378</v>
          </cell>
          <cell r="V533">
            <v>45383</v>
          </cell>
          <cell r="W533">
            <v>45550</v>
          </cell>
          <cell r="X533">
            <v>15440652</v>
          </cell>
          <cell r="Y533" t="str">
            <v>Maleli Fernandez Torres</v>
          </cell>
          <cell r="Z533" t="str">
            <v>Coordinador centro zonal</v>
          </cell>
        </row>
        <row r="534">
          <cell r="B534" t="str">
            <v>44-163-533</v>
          </cell>
          <cell r="C534" t="str">
            <v>La_Guajira</v>
          </cell>
          <cell r="D534" t="str">
            <v>Fundación Pactos</v>
          </cell>
          <cell r="E534" t="str">
            <v>802010646-1</v>
          </cell>
          <cell r="F534" t="str">
            <v>Monica Maria Olarte Valencia</v>
          </cell>
          <cell r="G534"/>
          <cell r="H534" t="str">
            <v>Calle 33 No. 7d-27 Barrio Eurare</v>
          </cell>
          <cell r="I534" t="str">
            <v>Riohacha</v>
          </cell>
          <cell r="J534" t="str">
            <v>Centro Zonal 2 Riohacha</v>
          </cell>
          <cell r="K534"/>
          <cell r="L534" t="str">
            <v>3003050732-3022233617</v>
          </cell>
          <cell r="M534" t="str">
            <v>fundacionpactos@gmail.com</v>
          </cell>
          <cell r="N534" t="str">
            <v>SRPA</v>
          </cell>
          <cell r="O534" t="str">
            <v>Prestación de servicios a la comunidad</v>
          </cell>
          <cell r="P534"/>
          <cell r="Q534" t="str">
            <v>SRPA</v>
          </cell>
          <cell r="R534"/>
          <cell r="S534" t="str">
            <v>4400-244-2024</v>
          </cell>
          <cell r="T534">
            <v>5</v>
          </cell>
          <cell r="U534">
            <v>45378</v>
          </cell>
          <cell r="V534">
            <v>45383</v>
          </cell>
          <cell r="W534">
            <v>45550</v>
          </cell>
          <cell r="X534">
            <v>10783603</v>
          </cell>
          <cell r="Y534" t="str">
            <v>Maleli Fernandez Torres</v>
          </cell>
          <cell r="Z534" t="str">
            <v>Coordinador centro zonal</v>
          </cell>
        </row>
        <row r="535">
          <cell r="B535" t="str">
            <v>44-163-534</v>
          </cell>
          <cell r="C535" t="str">
            <v>La_Guajira</v>
          </cell>
          <cell r="D535" t="str">
            <v>Fundación Pactos</v>
          </cell>
          <cell r="E535" t="str">
            <v>802010646-1</v>
          </cell>
          <cell r="F535" t="str">
            <v>Monica Maria Olarte Valencia</v>
          </cell>
          <cell r="G535"/>
          <cell r="H535" t="str">
            <v>Calle 33 No. 7d-27 Barrio Eurare</v>
          </cell>
          <cell r="I535" t="str">
            <v>Riohacha</v>
          </cell>
          <cell r="J535" t="str">
            <v>Centro Zonal 2 Riohacha</v>
          </cell>
          <cell r="K535"/>
          <cell r="L535" t="str">
            <v>3003050732-3022233617</v>
          </cell>
          <cell r="M535" t="str">
            <v>fundacionpactos@gmail.com</v>
          </cell>
          <cell r="N535" t="str">
            <v>SRPA</v>
          </cell>
          <cell r="O535" t="str">
            <v>Apoyo postinstitucional – RAJ</v>
          </cell>
          <cell r="P535"/>
          <cell r="Q535" t="str">
            <v>RAJ</v>
          </cell>
          <cell r="R535"/>
          <cell r="S535" t="str">
            <v>4400-244-2024</v>
          </cell>
          <cell r="T535">
            <v>3</v>
          </cell>
          <cell r="U535">
            <v>45378</v>
          </cell>
          <cell r="V535">
            <v>45383</v>
          </cell>
          <cell r="W535">
            <v>45550</v>
          </cell>
          <cell r="X535">
            <v>7364857</v>
          </cell>
          <cell r="Y535" t="str">
            <v>Maleli Fernandez Torres</v>
          </cell>
          <cell r="Z535" t="str">
            <v>Coordinador centro zonal</v>
          </cell>
        </row>
        <row r="536">
          <cell r="B536" t="str">
            <v>44-65-535</v>
          </cell>
          <cell r="C536" t="str">
            <v>La_Guajira</v>
          </cell>
          <cell r="D536" t="str">
            <v>Corporación para la atención integral de menores de la Colombia - CAIMEC</v>
          </cell>
          <cell r="E536" t="str">
            <v>825001822-5</v>
          </cell>
          <cell r="F536" t="str">
            <v>Indira Paola Buendia Garcia</v>
          </cell>
          <cell r="G536"/>
          <cell r="H536" t="str">
            <v>Calle 3b No. 1c-74 Barrio Arriba</v>
          </cell>
          <cell r="I536" t="str">
            <v>Riohacha</v>
          </cell>
          <cell r="J536" t="str">
            <v>Centro Zonal 2 Riohacha</v>
          </cell>
          <cell r="K536">
            <v>6057299819</v>
          </cell>
          <cell r="L536" t="str">
            <v>3183894587-3007703368</v>
          </cell>
          <cell r="M536" t="str">
            <v>caimeg@hotmail.com</v>
          </cell>
          <cell r="N536" t="str">
            <v>SRPA</v>
          </cell>
          <cell r="O536" t="str">
            <v>Apoyo postinstitucional – SRPA</v>
          </cell>
          <cell r="P536"/>
          <cell r="Q536" t="str">
            <v>SRPA</v>
          </cell>
          <cell r="R536"/>
          <cell r="S536" t="str">
            <v>4400-103-2024</v>
          </cell>
          <cell r="T536">
            <v>30</v>
          </cell>
          <cell r="U536">
            <v>45378</v>
          </cell>
          <cell r="V536">
            <v>45352</v>
          </cell>
          <cell r="W536">
            <v>45626</v>
          </cell>
          <cell r="X536">
            <v>120515850</v>
          </cell>
          <cell r="Y536" t="str">
            <v>Maleli Fernandez Torres</v>
          </cell>
          <cell r="Z536" t="str">
            <v>Coordinador centro zonal</v>
          </cell>
        </row>
        <row r="537">
          <cell r="B537" t="str">
            <v>44-65-536</v>
          </cell>
          <cell r="C537" t="str">
            <v>La_Guajira</v>
          </cell>
          <cell r="D537" t="str">
            <v>Corporación para la atención integral de menores de la Colombia - CAIMEC</v>
          </cell>
          <cell r="E537" t="str">
            <v>825001822-5</v>
          </cell>
          <cell r="F537" t="str">
            <v>Indira Paola Buendia Garcia</v>
          </cell>
          <cell r="G537"/>
          <cell r="H537" t="str">
            <v>Calle 3b No. 1c-74 Barrio Arriba</v>
          </cell>
          <cell r="I537" t="str">
            <v>Riohacha</v>
          </cell>
          <cell r="J537" t="str">
            <v>Centro Zonal 2 Riohacha</v>
          </cell>
          <cell r="K537">
            <v>6057299819</v>
          </cell>
          <cell r="L537" t="str">
            <v>3183894587-3007703368</v>
          </cell>
          <cell r="M537" t="str">
            <v>caimeg@hotmail.com</v>
          </cell>
          <cell r="N537" t="str">
            <v>SRPA</v>
          </cell>
          <cell r="O537" t="str">
            <v>Internación en medio semicerrado</v>
          </cell>
          <cell r="P537"/>
          <cell r="Q537" t="str">
            <v>SRPA</v>
          </cell>
          <cell r="R537"/>
          <cell r="S537" t="str">
            <v>4400-103-2024</v>
          </cell>
          <cell r="T537">
            <v>42</v>
          </cell>
          <cell r="U537">
            <v>45378</v>
          </cell>
          <cell r="V537">
            <v>45352</v>
          </cell>
          <cell r="W537">
            <v>45626</v>
          </cell>
          <cell r="X537">
            <v>414751806</v>
          </cell>
          <cell r="Y537" t="str">
            <v>Maleli Fernandez Torres</v>
          </cell>
          <cell r="Z537" t="str">
            <v>Coordinador centro zonal</v>
          </cell>
        </row>
        <row r="538">
          <cell r="B538" t="str">
            <v>44-65-537</v>
          </cell>
          <cell r="C538" t="str">
            <v>La_Guajira</v>
          </cell>
          <cell r="D538" t="str">
            <v>Corporación para la atención integral de menores de la Colombia - CAIMEC</v>
          </cell>
          <cell r="E538" t="str">
            <v>825001822-5</v>
          </cell>
          <cell r="F538" t="str">
            <v>Indira Paola Buendia Garcia</v>
          </cell>
          <cell r="G538"/>
          <cell r="H538" t="str">
            <v>Calle 3b No. 1c-74 Barrio Arriba</v>
          </cell>
          <cell r="I538" t="str">
            <v>Riohacha</v>
          </cell>
          <cell r="J538" t="str">
            <v>Centro Zonal 2 Riohacha</v>
          </cell>
          <cell r="K538">
            <v>6057299819</v>
          </cell>
          <cell r="L538" t="str">
            <v>3183894587-3007703368</v>
          </cell>
          <cell r="M538" t="str">
            <v>caimeg@hotmail.com</v>
          </cell>
          <cell r="N538" t="str">
            <v>SRPA</v>
          </cell>
          <cell r="O538" t="str">
            <v>Libertad vigilada – asistida</v>
          </cell>
          <cell r="P538"/>
          <cell r="Q538" t="str">
            <v>SRPA</v>
          </cell>
          <cell r="R538"/>
          <cell r="S538" t="str">
            <v>4400-103-2024</v>
          </cell>
          <cell r="T538">
            <v>50</v>
          </cell>
          <cell r="U538">
            <v>45378</v>
          </cell>
          <cell r="V538">
            <v>45352</v>
          </cell>
          <cell r="W538">
            <v>45626</v>
          </cell>
          <cell r="X538">
            <v>258395850</v>
          </cell>
          <cell r="Y538" t="str">
            <v>Maleli Fernandez Torres</v>
          </cell>
          <cell r="Z538" t="str">
            <v>Coordinador centro zonal</v>
          </cell>
        </row>
        <row r="539">
          <cell r="B539" t="str">
            <v>47-85-538</v>
          </cell>
          <cell r="C539" t="str">
            <v>Magdalena</v>
          </cell>
          <cell r="D539" t="str">
            <v>Fundación centro de desarrollo social - Cedesocial</v>
          </cell>
          <cell r="E539" t="str">
            <v>802007962-1</v>
          </cell>
          <cell r="F539" t="str">
            <v>Cristian Mulford Castro</v>
          </cell>
          <cell r="G539"/>
          <cell r="H539" t="str">
            <v>Calle 15 No. 21-29 Barrio Jardín</v>
          </cell>
          <cell r="I539" t="str">
            <v>Santa Marta</v>
          </cell>
          <cell r="J539" t="str">
            <v>Regional</v>
          </cell>
          <cell r="K539">
            <v>4394100</v>
          </cell>
          <cell r="L539">
            <v>3205439743</v>
          </cell>
          <cell r="M539" t="str">
            <v>cristian.mulford@cedesocial.org</v>
          </cell>
          <cell r="N539" t="str">
            <v>SRD</v>
          </cell>
          <cell r="O539" t="str">
            <v>Hogar sustituto entidad</v>
          </cell>
          <cell r="P539"/>
          <cell r="Q539" t="str">
            <v>HS: Vulneración - Discapacidad</v>
          </cell>
          <cell r="R539"/>
          <cell r="S539" t="str">
            <v>4700-182-2024</v>
          </cell>
          <cell r="T539">
            <v>287</v>
          </cell>
          <cell r="U539">
            <v>45377</v>
          </cell>
          <cell r="V539">
            <v>45383</v>
          </cell>
          <cell r="W539">
            <v>45626</v>
          </cell>
          <cell r="X539">
            <v>4738803533</v>
          </cell>
          <cell r="Y539" t="str">
            <v>Xiwzary Kattrina Geronimo Coba</v>
          </cell>
          <cell r="Z539" t="str">
            <v>Profesional Universitario Grupo de Asistencia Técnica</v>
          </cell>
        </row>
        <row r="540">
          <cell r="B540" t="str">
            <v>47-85-539</v>
          </cell>
          <cell r="C540" t="str">
            <v>Magdalena</v>
          </cell>
          <cell r="D540" t="str">
            <v>Fundación centro de desarrollo social - Cedesocial</v>
          </cell>
          <cell r="E540" t="str">
            <v>802007962-1</v>
          </cell>
          <cell r="F540" t="str">
            <v>Cristian Mulford Castro</v>
          </cell>
          <cell r="G540"/>
          <cell r="H540" t="str">
            <v>Calle 15 No. 21-29 Barrio Jardín</v>
          </cell>
          <cell r="I540" t="str">
            <v>Santa Marta</v>
          </cell>
          <cell r="J540" t="str">
            <v>Santa Marta 1</v>
          </cell>
          <cell r="K540">
            <v>4394100</v>
          </cell>
          <cell r="L540">
            <v>3205439743</v>
          </cell>
          <cell r="M540" t="str">
            <v>cristian.mulford@cedesocial.org</v>
          </cell>
          <cell r="N540" t="str">
            <v>SRD</v>
          </cell>
          <cell r="O540" t="str">
            <v>Intervención de apoyo psicosocial</v>
          </cell>
          <cell r="P540"/>
          <cell r="Q540" t="str">
            <v>Con PARD</v>
          </cell>
          <cell r="R540"/>
          <cell r="S540" t="str">
            <v>4700-183-2024</v>
          </cell>
          <cell r="T540">
            <v>150</v>
          </cell>
          <cell r="U540">
            <v>45377</v>
          </cell>
          <cell r="V540">
            <v>45383</v>
          </cell>
          <cell r="W540">
            <v>45626</v>
          </cell>
          <cell r="X540">
            <v>628196400</v>
          </cell>
          <cell r="Y540" t="str">
            <v>Magalys Beatriz Candelario Martínez</v>
          </cell>
          <cell r="Z540" t="str">
            <v>Coordinador centro zonal</v>
          </cell>
        </row>
        <row r="541">
          <cell r="B541" t="str">
            <v>47-65-540</v>
          </cell>
          <cell r="C541" t="str">
            <v>Magdalena</v>
          </cell>
          <cell r="D541" t="str">
            <v>Corporación para la atención integral de menores de la Colombia - CAIMEC</v>
          </cell>
          <cell r="E541" t="str">
            <v>825001822-5</v>
          </cell>
          <cell r="F541" t="str">
            <v>Indira Paola Buendia Garcia</v>
          </cell>
          <cell r="G541"/>
          <cell r="H541" t="str">
            <v>Calle 16 No. 15-152 Barrio El Cundi</v>
          </cell>
          <cell r="I541" t="str">
            <v>Santa Marta</v>
          </cell>
          <cell r="J541" t="str">
            <v>Santa Marta 2</v>
          </cell>
          <cell r="K541">
            <v>4372053</v>
          </cell>
          <cell r="L541" t="str">
            <v>3158902633- 3012325038</v>
          </cell>
          <cell r="M541" t="str">
            <v>caimeclibertador2019@gmail.com</v>
          </cell>
          <cell r="N541" t="str">
            <v>SRPA</v>
          </cell>
          <cell r="O541" t="str">
            <v>Centro transitorio</v>
          </cell>
          <cell r="P541"/>
          <cell r="Q541" t="str">
            <v>SRPA</v>
          </cell>
          <cell r="R541"/>
          <cell r="S541" t="str">
            <v>4700-184-2024</v>
          </cell>
          <cell r="T541">
            <v>5</v>
          </cell>
          <cell r="U541">
            <v>45378</v>
          </cell>
          <cell r="V541">
            <v>45383</v>
          </cell>
          <cell r="W541">
            <v>45626</v>
          </cell>
          <cell r="X541">
            <v>113658480</v>
          </cell>
          <cell r="Y541" t="str">
            <v>Maria Del Socorro Pabón Castañeda</v>
          </cell>
          <cell r="Z541" t="str">
            <v>Coordinador centro zonal</v>
          </cell>
        </row>
        <row r="542">
          <cell r="B542" t="str">
            <v>47-65-541</v>
          </cell>
          <cell r="C542" t="str">
            <v>Magdalena</v>
          </cell>
          <cell r="D542" t="str">
            <v>Corporación para la atención integral de menores de la Colombia - CAIMEC</v>
          </cell>
          <cell r="E542" t="str">
            <v>825001822-5</v>
          </cell>
          <cell r="F542" t="str">
            <v>Indira Paola Buendia Garcia</v>
          </cell>
          <cell r="G542"/>
          <cell r="H542" t="str">
            <v>Diagonal 33 Bis No. 9a-70</v>
          </cell>
          <cell r="I542" t="str">
            <v>Santa Marta</v>
          </cell>
          <cell r="J542" t="str">
            <v>Santa Marta 2</v>
          </cell>
          <cell r="K542">
            <v>4372053</v>
          </cell>
          <cell r="L542" t="str">
            <v>3158902633- 3012325038</v>
          </cell>
          <cell r="M542" t="str">
            <v>caimeclibertador2019@gmail.com</v>
          </cell>
          <cell r="N542" t="str">
            <v>SRPA</v>
          </cell>
          <cell r="O542" t="str">
            <v>Externado RAJ</v>
          </cell>
          <cell r="P542" t="str">
            <v>Media jornada</v>
          </cell>
          <cell r="Q542" t="str">
            <v>RAJ</v>
          </cell>
          <cell r="R542"/>
          <cell r="S542" t="str">
            <v>4700-185-2024</v>
          </cell>
          <cell r="T542">
            <v>35</v>
          </cell>
          <cell r="U542">
            <v>45383</v>
          </cell>
          <cell r="V542">
            <v>45383</v>
          </cell>
          <cell r="W542">
            <v>45626</v>
          </cell>
          <cell r="X542">
            <v>188091400</v>
          </cell>
          <cell r="Y542" t="str">
            <v>Rebeca Duarte Sierra</v>
          </cell>
          <cell r="Z542" t="str">
            <v>Profesional centro zonal</v>
          </cell>
        </row>
        <row r="543">
          <cell r="B543" t="str">
            <v>47-65-542</v>
          </cell>
          <cell r="C543" t="str">
            <v>Magdalena</v>
          </cell>
          <cell r="D543" t="str">
            <v>Corporación para la atención integral de menores de la Colombia - CAIMEC</v>
          </cell>
          <cell r="E543" t="str">
            <v>825001822-5</v>
          </cell>
          <cell r="F543" t="str">
            <v>Indira Paola Buendia Garcia</v>
          </cell>
          <cell r="G543"/>
          <cell r="H543" t="str">
            <v>Diagonal 33 Bis No. 9a-22 Urbanizacion Los Trupillos</v>
          </cell>
          <cell r="I543" t="str">
            <v>Santa Marta</v>
          </cell>
          <cell r="J543" t="str">
            <v>Santa Marta 2</v>
          </cell>
          <cell r="K543">
            <v>4372053</v>
          </cell>
          <cell r="L543" t="str">
            <v>3158902633- 3012325038</v>
          </cell>
          <cell r="M543" t="str">
            <v>caimeclibertador2019@gmail.com</v>
          </cell>
          <cell r="N543" t="str">
            <v>SRPA</v>
          </cell>
          <cell r="O543" t="str">
            <v>Libertad vigilada – asistida</v>
          </cell>
          <cell r="P543"/>
          <cell r="Q543" t="str">
            <v>SRPA</v>
          </cell>
          <cell r="R543"/>
          <cell r="S543" t="str">
            <v>4700-186-2024</v>
          </cell>
          <cell r="T543">
            <v>100</v>
          </cell>
          <cell r="U543">
            <v>45383</v>
          </cell>
          <cell r="V543">
            <v>45383</v>
          </cell>
          <cell r="W543">
            <v>45626</v>
          </cell>
          <cell r="X543">
            <v>459370400</v>
          </cell>
          <cell r="Y543" t="str">
            <v>Rebeca Duarte Sierra</v>
          </cell>
          <cell r="Z543" t="str">
            <v>Profesional centro zonal</v>
          </cell>
        </row>
        <row r="544">
          <cell r="B544" t="str">
            <v>47-65-543</v>
          </cell>
          <cell r="C544" t="str">
            <v>Magdalena</v>
          </cell>
          <cell r="D544" t="str">
            <v>Corporación para la atención integral de menores de la Colombia - CAIMEC</v>
          </cell>
          <cell r="E544" t="str">
            <v>825001822-5</v>
          </cell>
          <cell r="F544" t="str">
            <v>Indira Paola Buendia Garcia</v>
          </cell>
          <cell r="G544"/>
          <cell r="H544" t="str">
            <v>Diagonal 33 Bis No. 9a-70</v>
          </cell>
          <cell r="I544" t="str">
            <v>Santa Marta</v>
          </cell>
          <cell r="J544" t="str">
            <v>Santa Marta 2</v>
          </cell>
          <cell r="K544">
            <v>4372053</v>
          </cell>
          <cell r="L544" t="str">
            <v>3158902633- 3012325038</v>
          </cell>
          <cell r="M544" t="str">
            <v>caimeclibertador2019@gmail.com</v>
          </cell>
          <cell r="N544" t="str">
            <v>SRPA</v>
          </cell>
          <cell r="O544" t="str">
            <v>Intervención de apoyo RAJ</v>
          </cell>
          <cell r="P544"/>
          <cell r="Q544" t="str">
            <v>RAJ</v>
          </cell>
          <cell r="R544"/>
          <cell r="S544" t="str">
            <v>4700-187-2024</v>
          </cell>
          <cell r="T544">
            <v>100</v>
          </cell>
          <cell r="U544">
            <v>45383</v>
          </cell>
          <cell r="V544">
            <v>45383</v>
          </cell>
          <cell r="W544">
            <v>45626</v>
          </cell>
          <cell r="X544">
            <v>345525600</v>
          </cell>
          <cell r="Y544" t="str">
            <v>Rebeca Duarte Sierra</v>
          </cell>
          <cell r="Z544" t="str">
            <v>Profesional centro zonal</v>
          </cell>
        </row>
        <row r="545">
          <cell r="B545" t="str">
            <v>47-65-544</v>
          </cell>
          <cell r="C545" t="str">
            <v>Magdalena</v>
          </cell>
          <cell r="D545" t="str">
            <v>Corporación para la atención integral de menores de la Colombia - CAIMEC</v>
          </cell>
          <cell r="E545" t="str">
            <v>825001822-5</v>
          </cell>
          <cell r="F545" t="str">
            <v>Indira Paola Buendia Garcia</v>
          </cell>
          <cell r="G545"/>
          <cell r="H545" t="str">
            <v>Diagonal 33 Bis No. 9a-70</v>
          </cell>
          <cell r="I545" t="str">
            <v>Santa Marta</v>
          </cell>
          <cell r="J545" t="str">
            <v>Santa Marta 2</v>
          </cell>
          <cell r="K545">
            <v>4372053</v>
          </cell>
          <cell r="L545" t="str">
            <v>3158902633- 3012325038</v>
          </cell>
          <cell r="M545" t="str">
            <v>caimeclibertador2019@gmail.com</v>
          </cell>
          <cell r="N545" t="str">
            <v>SRPA</v>
          </cell>
          <cell r="O545" t="str">
            <v>Internación en medio semicerrado</v>
          </cell>
          <cell r="P545"/>
          <cell r="Q545" t="str">
            <v>SRPA</v>
          </cell>
          <cell r="R545"/>
          <cell r="S545" t="str">
            <v>4700-188-2024</v>
          </cell>
          <cell r="T545">
            <v>25</v>
          </cell>
          <cell r="U545">
            <v>45383</v>
          </cell>
          <cell r="V545">
            <v>45383</v>
          </cell>
          <cell r="W545">
            <v>45626</v>
          </cell>
          <cell r="X545">
            <v>219455400</v>
          </cell>
          <cell r="Y545" t="str">
            <v>Maria Del Socorro Pabón Castañeda</v>
          </cell>
          <cell r="Z545" t="str">
            <v>Coordinador centro zonal</v>
          </cell>
        </row>
        <row r="546">
          <cell r="B546" t="str">
            <v>47-65-545</v>
          </cell>
          <cell r="C546" t="str">
            <v>Magdalena</v>
          </cell>
          <cell r="D546" t="str">
            <v>Corporación para la atención integral de menores de la Colombia - CAIMEC</v>
          </cell>
          <cell r="E546" t="str">
            <v>825001822-5</v>
          </cell>
          <cell r="F546" t="str">
            <v>Indira Paola Buendia Garcia</v>
          </cell>
          <cell r="G546"/>
          <cell r="H546" t="str">
            <v>Diagonal 33 Bis No. 9a-70</v>
          </cell>
          <cell r="I546" t="str">
            <v>Santa Marta</v>
          </cell>
          <cell r="J546" t="str">
            <v>Santa Marta 2</v>
          </cell>
          <cell r="K546">
            <v>4372053</v>
          </cell>
          <cell r="L546" t="str">
            <v>3158902633- 3012325038</v>
          </cell>
          <cell r="M546" t="str">
            <v>caimeclibertador2019@gmail.com</v>
          </cell>
          <cell r="N546" t="str">
            <v>SRPA</v>
          </cell>
          <cell r="O546" t="str">
            <v>Prestación de servicios a la comunidad</v>
          </cell>
          <cell r="P546"/>
          <cell r="Q546" t="str">
            <v>SRPA</v>
          </cell>
          <cell r="R546"/>
          <cell r="S546" t="str">
            <v>4700-189-2024</v>
          </cell>
          <cell r="T546">
            <v>25</v>
          </cell>
          <cell r="U546">
            <v>45383</v>
          </cell>
          <cell r="V546">
            <v>45383</v>
          </cell>
          <cell r="W546">
            <v>45626</v>
          </cell>
          <cell r="X546">
            <v>78426200</v>
          </cell>
          <cell r="Y546" t="str">
            <v>Maria Del Socorro Pabón Castañeda</v>
          </cell>
          <cell r="Z546" t="str">
            <v>Coordinador centro zonal</v>
          </cell>
        </row>
        <row r="547">
          <cell r="B547" t="str">
            <v>47-65-546</v>
          </cell>
          <cell r="C547" t="str">
            <v>Magdalena</v>
          </cell>
          <cell r="D547" t="str">
            <v>Corporación para la atención integral de menores de la Colombia - CAIMEC</v>
          </cell>
          <cell r="E547" t="str">
            <v>825001822-5</v>
          </cell>
          <cell r="F547" t="str">
            <v>Indira Paola Buendia Garcia</v>
          </cell>
          <cell r="G547"/>
          <cell r="H547" t="str">
            <v>Diagonal 33 Bis No. 9a-22 Urbanizacion Los Trupillos</v>
          </cell>
          <cell r="I547" t="str">
            <v>Santa Marta</v>
          </cell>
          <cell r="J547" t="str">
            <v>Santa Marta 2</v>
          </cell>
          <cell r="K547">
            <v>4372053</v>
          </cell>
          <cell r="L547" t="str">
            <v>3158902633- 3012325038</v>
          </cell>
          <cell r="M547" t="str">
            <v>caimeclibertador2019@gmail.com</v>
          </cell>
          <cell r="N547" t="str">
            <v>SRPA</v>
          </cell>
          <cell r="O547" t="str">
            <v>Apoyo postinstitucional – SRPA</v>
          </cell>
          <cell r="P547"/>
          <cell r="Q547" t="str">
            <v>SRPA</v>
          </cell>
          <cell r="R547"/>
          <cell r="S547" t="str">
            <v>4700-190-2024</v>
          </cell>
          <cell r="T547">
            <v>35</v>
          </cell>
          <cell r="U547">
            <v>45384</v>
          </cell>
          <cell r="V547">
            <v>45383</v>
          </cell>
          <cell r="W547">
            <v>45626</v>
          </cell>
          <cell r="X547">
            <v>124979400</v>
          </cell>
          <cell r="Y547" t="str">
            <v>Rebeca Duarte Sierra</v>
          </cell>
          <cell r="Z547" t="str">
            <v>Profesional centro zonal</v>
          </cell>
        </row>
        <row r="548">
          <cell r="B548" t="str">
            <v>50-172-547</v>
          </cell>
          <cell r="C548" t="str">
            <v>Meta</v>
          </cell>
          <cell r="D548" t="str">
            <v>Fundación para el progreso de la Orinoquia - FUNDEPRO</v>
          </cell>
          <cell r="E548" t="str">
            <v>822002132-5</v>
          </cell>
          <cell r="F548" t="str">
            <v>Martha Mejia De Romero</v>
          </cell>
          <cell r="G548" t="str">
            <v>Isamar</v>
          </cell>
          <cell r="H548" t="str">
            <v>Vereda Vanguardia-Villa Martha</v>
          </cell>
          <cell r="I548" t="str">
            <v>Villavicencio</v>
          </cell>
          <cell r="J548" t="str">
            <v>Villavicencio 3</v>
          </cell>
          <cell r="K548"/>
          <cell r="L548">
            <v>3222114260</v>
          </cell>
          <cell r="M548" t="str">
            <v>fundepro@gmail.com</v>
          </cell>
          <cell r="N548" t="str">
            <v>SRD</v>
          </cell>
          <cell r="O548" t="str">
            <v>Internado</v>
          </cell>
          <cell r="P548"/>
          <cell r="Q548" t="str">
            <v>Con PARD</v>
          </cell>
          <cell r="R548"/>
          <cell r="S548" t="str">
            <v>5000-178-2024</v>
          </cell>
          <cell r="T548">
            <v>50</v>
          </cell>
          <cell r="U548">
            <v>45374</v>
          </cell>
          <cell r="V548">
            <v>45383</v>
          </cell>
          <cell r="W548">
            <v>45626</v>
          </cell>
          <cell r="X548">
            <v>851742000</v>
          </cell>
          <cell r="Y548" t="str">
            <v>Luz Angela Cruz Vargas</v>
          </cell>
          <cell r="Z548" t="str">
            <v>Profesional coordinación técnica Protección</v>
          </cell>
        </row>
        <row r="549">
          <cell r="B549" t="str">
            <v>50-240-548</v>
          </cell>
          <cell r="C549" t="str">
            <v>Meta</v>
          </cell>
          <cell r="D549" t="str">
            <v>ONG Crecer en familia</v>
          </cell>
          <cell r="E549" t="str">
            <v>805020621-1</v>
          </cell>
          <cell r="F549" t="str">
            <v>Zulamita Ana Liliana Kaim Torres</v>
          </cell>
          <cell r="G549"/>
          <cell r="H549" t="str">
            <v>Calle 38 No. 33-54 Barrio Centro</v>
          </cell>
          <cell r="I549" t="str">
            <v>Villavicencio</v>
          </cell>
          <cell r="J549" t="str">
            <v>Villavicencio 2</v>
          </cell>
          <cell r="K549">
            <v>6620494</v>
          </cell>
          <cell r="L549">
            <v>3146803557</v>
          </cell>
          <cell r="M549" t="str">
            <v>metahsustituto@crecefamilia.org</v>
          </cell>
          <cell r="N549" t="str">
            <v>SRD</v>
          </cell>
          <cell r="O549" t="str">
            <v>Hogar sustituto entidad</v>
          </cell>
          <cell r="P549"/>
          <cell r="Q549" t="str">
            <v>HS: Vulneración - Discapacidad</v>
          </cell>
          <cell r="R549"/>
          <cell r="S549" t="str">
            <v>5000-179-2024</v>
          </cell>
          <cell r="T549">
            <v>800</v>
          </cell>
          <cell r="U549">
            <v>45377</v>
          </cell>
          <cell r="V549">
            <v>45383</v>
          </cell>
          <cell r="W549">
            <v>45626</v>
          </cell>
          <cell r="X549">
            <v>13265297584</v>
          </cell>
          <cell r="Y549" t="str">
            <v>Diana Marcela Ruiz Castellanos</v>
          </cell>
          <cell r="Z549" t="str">
            <v>Profesional coordinación técnica Protección</v>
          </cell>
        </row>
        <row r="550">
          <cell r="B550" t="str">
            <v>50-240-549</v>
          </cell>
          <cell r="C550" t="str">
            <v>Meta</v>
          </cell>
          <cell r="D550" t="str">
            <v>ONG Crecer en familia</v>
          </cell>
          <cell r="E550" t="str">
            <v>805020621-1</v>
          </cell>
          <cell r="F550" t="str">
            <v>Zulamita Ana Liliana Kaim Torres</v>
          </cell>
          <cell r="G550"/>
          <cell r="H550" t="str">
            <v>Calle 38 No. 33-54 Barrio Centro</v>
          </cell>
          <cell r="I550" t="str">
            <v>Villavicencio</v>
          </cell>
          <cell r="J550" t="str">
            <v>Villavicencio 3</v>
          </cell>
          <cell r="K550">
            <v>6620494</v>
          </cell>
          <cell r="L550">
            <v>3146803557</v>
          </cell>
          <cell r="M550" t="str">
            <v>metahsustitutotutor@crecefamilia.org</v>
          </cell>
          <cell r="N550" t="str">
            <v>SRD</v>
          </cell>
          <cell r="O550" t="str">
            <v>Hogar sustituto tutor entidad</v>
          </cell>
          <cell r="P550"/>
          <cell r="Q550" t="str">
            <v>Desvinculados</v>
          </cell>
          <cell r="R550"/>
          <cell r="S550" t="str">
            <v>5000-180-2024</v>
          </cell>
          <cell r="T550">
            <v>27</v>
          </cell>
          <cell r="U550">
            <v>45377</v>
          </cell>
          <cell r="V550">
            <v>45383</v>
          </cell>
          <cell r="W550">
            <v>45626</v>
          </cell>
          <cell r="X550">
            <v>614454392</v>
          </cell>
          <cell r="Y550" t="str">
            <v>Diana Marcela Ruiz Castellanos</v>
          </cell>
          <cell r="Z550" t="str">
            <v>Profesional coordinación técnica Protección</v>
          </cell>
        </row>
        <row r="551">
          <cell r="B551" t="str">
            <v>50-62-550</v>
          </cell>
          <cell r="C551" t="str">
            <v>Meta</v>
          </cell>
          <cell r="D551" t="str">
            <v>Corporación nueva vida para el menor de y en la calle - CONVIDAME</v>
          </cell>
          <cell r="E551" t="str">
            <v>800215666-0</v>
          </cell>
          <cell r="F551" t="str">
            <v>Edna Nohemy Diaz Rey</v>
          </cell>
          <cell r="G551"/>
          <cell r="H551" t="str">
            <v>Calle 29 No. 21e-14 Barrio 20 De Julio</v>
          </cell>
          <cell r="I551" t="str">
            <v>Villavicencio</v>
          </cell>
          <cell r="J551" t="str">
            <v>Villavicencio 2</v>
          </cell>
          <cell r="K551">
            <v>6636417</v>
          </cell>
          <cell r="L551">
            <v>3175104879</v>
          </cell>
          <cell r="M551" t="str">
            <v>mediajornadaexternado@gmail.com</v>
          </cell>
          <cell r="N551" t="str">
            <v>SRD</v>
          </cell>
          <cell r="O551" t="str">
            <v>Intervención de apoyo psicosocial</v>
          </cell>
          <cell r="P551"/>
          <cell r="Q551" t="str">
            <v>Con PARD</v>
          </cell>
          <cell r="R551"/>
          <cell r="S551" t="str">
            <v>5000-183-2024</v>
          </cell>
          <cell r="T551">
            <v>130</v>
          </cell>
          <cell r="U551">
            <v>45374</v>
          </cell>
          <cell r="V551">
            <v>45383</v>
          </cell>
          <cell r="W551">
            <v>45626</v>
          </cell>
          <cell r="X551">
            <v>544436880</v>
          </cell>
          <cell r="Y551" t="str">
            <v>Lady Andrea Galvis Moreno</v>
          </cell>
          <cell r="Z551" t="str">
            <v>Profesional coordinación técnica Protección</v>
          </cell>
        </row>
        <row r="552">
          <cell r="B552" t="str">
            <v>50-62-551</v>
          </cell>
          <cell r="C552" t="str">
            <v>Meta</v>
          </cell>
          <cell r="D552" t="str">
            <v>Corporación nueva vida para el menor de y en la calle - CONVIDAME</v>
          </cell>
          <cell r="E552" t="str">
            <v>800215666-0</v>
          </cell>
          <cell r="F552" t="str">
            <v>Edna Nohemy Diaz Rey</v>
          </cell>
          <cell r="G552"/>
          <cell r="H552" t="str">
            <v>Calle 33b No. 27a-36 Barrio Las Ferias</v>
          </cell>
          <cell r="I552" t="str">
            <v>Villavicencio</v>
          </cell>
          <cell r="J552" t="str">
            <v>Villavicencio 2</v>
          </cell>
          <cell r="K552">
            <v>6636417</v>
          </cell>
          <cell r="L552">
            <v>3175104879</v>
          </cell>
          <cell r="M552" t="str">
            <v>mediajornadaexternado@gmail.com</v>
          </cell>
          <cell r="N552" t="str">
            <v>SRD</v>
          </cell>
          <cell r="O552" t="str">
            <v>Externado</v>
          </cell>
          <cell r="P552" t="str">
            <v>Media jornada</v>
          </cell>
          <cell r="Q552" t="str">
            <v>Con PARD</v>
          </cell>
          <cell r="R552"/>
          <cell r="S552" t="str">
            <v>5000-184-2024</v>
          </cell>
          <cell r="T552">
            <v>92</v>
          </cell>
          <cell r="U552">
            <v>45374</v>
          </cell>
          <cell r="V552">
            <v>45383</v>
          </cell>
          <cell r="W552">
            <v>45626</v>
          </cell>
          <cell r="X552">
            <v>615225344</v>
          </cell>
          <cell r="Y552" t="str">
            <v>Lady Andrea Galvis Moreno</v>
          </cell>
          <cell r="Z552" t="str">
            <v>Profesional coordinación técnica Protección</v>
          </cell>
        </row>
        <row r="553">
          <cell r="B553" t="str">
            <v>50-219-552</v>
          </cell>
          <cell r="C553" t="str">
            <v>Meta</v>
          </cell>
          <cell r="D553" t="str">
            <v>Hogar comunitario asociación Crecer</v>
          </cell>
          <cell r="E553" t="str">
            <v>822006227-4</v>
          </cell>
          <cell r="F553" t="str">
            <v>Yolanda Toledo Perez</v>
          </cell>
          <cell r="G553" t="str">
            <v>Villa Blanca</v>
          </cell>
          <cell r="H553" t="str">
            <v>Kilometro 2.5 Via Antigua Restrepo-Sector Los Naranjos-Quinta Villa Blanca-Vereda Vanguardia</v>
          </cell>
          <cell r="I553" t="str">
            <v>Villavicencio</v>
          </cell>
          <cell r="J553" t="str">
            <v>Villavicencio 2</v>
          </cell>
          <cell r="K553">
            <v>6648493</v>
          </cell>
          <cell r="L553">
            <v>3006306050</v>
          </cell>
          <cell r="M553" t="str">
            <v>asocrecer1995@asociacioncrecer.co</v>
          </cell>
          <cell r="N553" t="str">
            <v>SRD</v>
          </cell>
          <cell r="O553" t="str">
            <v>Internado</v>
          </cell>
          <cell r="P553"/>
          <cell r="Q553" t="str">
            <v>Discapacidad</v>
          </cell>
          <cell r="R553" t="str">
            <v>Psicosocial</v>
          </cell>
          <cell r="S553" t="str">
            <v>5000-185-2024</v>
          </cell>
          <cell r="T553">
            <v>40</v>
          </cell>
          <cell r="U553">
            <v>45374</v>
          </cell>
          <cell r="V553">
            <v>45383</v>
          </cell>
          <cell r="W553">
            <v>45626</v>
          </cell>
          <cell r="X553">
            <v>3672641440</v>
          </cell>
          <cell r="Y553" t="str">
            <v>Lady Andrea Galvis Moreno</v>
          </cell>
          <cell r="Z553" t="str">
            <v>Profesional coordinación técnica Protección</v>
          </cell>
        </row>
        <row r="554">
          <cell r="B554" t="str">
            <v>50-219-553</v>
          </cell>
          <cell r="C554" t="str">
            <v>Meta</v>
          </cell>
          <cell r="D554" t="str">
            <v>Hogar comunitario asociación Crecer</v>
          </cell>
          <cell r="E554" t="str">
            <v>822006227-4</v>
          </cell>
          <cell r="F554" t="str">
            <v>Yolanda Toledo Perez</v>
          </cell>
          <cell r="G554" t="str">
            <v>Villa Adriana</v>
          </cell>
          <cell r="H554" t="str">
            <v>Kilometro 2.0 Via Antigua Restrepo-Vereda Vanguardia</v>
          </cell>
          <cell r="I554" t="str">
            <v>Villavicencio</v>
          </cell>
          <cell r="J554" t="str">
            <v>Villavicencio 2</v>
          </cell>
          <cell r="K554">
            <v>6648493</v>
          </cell>
          <cell r="L554">
            <v>3006306050</v>
          </cell>
          <cell r="M554" t="str">
            <v>asocrecer1995@asociacioncrecer.co</v>
          </cell>
          <cell r="N554" t="str">
            <v>SRD</v>
          </cell>
          <cell r="O554" t="str">
            <v>Internado</v>
          </cell>
          <cell r="P554"/>
          <cell r="Q554" t="str">
            <v>Discapacidad</v>
          </cell>
          <cell r="R554" t="str">
            <v>Psicosocial</v>
          </cell>
          <cell r="S554" t="str">
            <v>5000-185-2024</v>
          </cell>
          <cell r="T554">
            <v>100</v>
          </cell>
          <cell r="U554">
            <v>45374</v>
          </cell>
          <cell r="V554">
            <v>45383</v>
          </cell>
          <cell r="W554">
            <v>45626</v>
          </cell>
          <cell r="X554"/>
          <cell r="Y554" t="str">
            <v>Lady Andrea Galvis Moreno</v>
          </cell>
          <cell r="Z554" t="str">
            <v>Profesional coordinación técnica Protección</v>
          </cell>
        </row>
        <row r="555">
          <cell r="B555" t="str">
            <v>50-219-554</v>
          </cell>
          <cell r="C555" t="str">
            <v>Meta</v>
          </cell>
          <cell r="D555" t="str">
            <v>Hogar comunitario asociación Crecer</v>
          </cell>
          <cell r="E555" t="str">
            <v>822006227-4</v>
          </cell>
          <cell r="F555" t="str">
            <v>Yolanda Toledo Perez</v>
          </cell>
          <cell r="G555" t="str">
            <v>Villa Jimena</v>
          </cell>
          <cell r="H555" t="str">
            <v>Kilometro 2.5 Via Antigua Restrepo-Sector Los Naranjos-Vereda Vanguardia</v>
          </cell>
          <cell r="I555" t="str">
            <v>Villavicencio</v>
          </cell>
          <cell r="J555" t="str">
            <v>Villavicencio 2</v>
          </cell>
          <cell r="K555">
            <v>6648493</v>
          </cell>
          <cell r="L555">
            <v>3006306050</v>
          </cell>
          <cell r="M555" t="str">
            <v>asocrecer1995@asociacioncrecer.co</v>
          </cell>
          <cell r="N555" t="str">
            <v>SRD</v>
          </cell>
          <cell r="O555" t="str">
            <v>Internado</v>
          </cell>
          <cell r="P555"/>
          <cell r="Q555" t="str">
            <v>Discapacidad</v>
          </cell>
          <cell r="R555" t="str">
            <v>Intelectual</v>
          </cell>
          <cell r="S555" t="str">
            <v>5000-187-2024</v>
          </cell>
          <cell r="T555">
            <v>50</v>
          </cell>
          <cell r="U555">
            <v>45377</v>
          </cell>
          <cell r="V555">
            <v>45383</v>
          </cell>
          <cell r="W555">
            <v>45626</v>
          </cell>
          <cell r="X555">
            <v>2867982000</v>
          </cell>
          <cell r="Y555" t="str">
            <v>Lady Andrea Galvis Moreno</v>
          </cell>
          <cell r="Z555" t="str">
            <v>Profesional coordinación técnica Protección</v>
          </cell>
        </row>
        <row r="556">
          <cell r="B556" t="str">
            <v>50-219-555</v>
          </cell>
          <cell r="C556" t="str">
            <v>Meta</v>
          </cell>
          <cell r="D556" t="str">
            <v>Hogar comunitario asociación Crecer</v>
          </cell>
          <cell r="E556" t="str">
            <v>822006227-4</v>
          </cell>
          <cell r="F556" t="str">
            <v>Yolanda Toledo Perez</v>
          </cell>
          <cell r="G556" t="str">
            <v>Arcoiris</v>
          </cell>
          <cell r="H556" t="str">
            <v>Lote Santa Maria-Vereda Caney Alto A 1 Kilometro Del Municipio De Restrepo</v>
          </cell>
          <cell r="I556" t="str">
            <v>Restrepo</v>
          </cell>
          <cell r="J556" t="str">
            <v>Villavicencio 2</v>
          </cell>
          <cell r="K556">
            <v>6648493</v>
          </cell>
          <cell r="L556">
            <v>3006306050</v>
          </cell>
          <cell r="M556" t="str">
            <v>asocrecer1995@asociacioncrecer.co</v>
          </cell>
          <cell r="N556" t="str">
            <v>SRD</v>
          </cell>
          <cell r="O556" t="str">
            <v>Internado</v>
          </cell>
          <cell r="P556"/>
          <cell r="Q556" t="str">
            <v>Discapacidad</v>
          </cell>
          <cell r="R556" t="str">
            <v>Intelectual</v>
          </cell>
          <cell r="S556" t="str">
            <v>5000-187-2024</v>
          </cell>
          <cell r="T556">
            <v>100</v>
          </cell>
          <cell r="U556">
            <v>45377</v>
          </cell>
          <cell r="V556">
            <v>45383</v>
          </cell>
          <cell r="W556">
            <v>45626</v>
          </cell>
          <cell r="X556"/>
          <cell r="Y556" t="str">
            <v>Lady Andrea Galvis Moreno</v>
          </cell>
          <cell r="Z556" t="str">
            <v>Profesional coordinación técnica Protección</v>
          </cell>
        </row>
        <row r="557">
          <cell r="B557" t="str">
            <v>50-70-556</v>
          </cell>
          <cell r="C557" t="str">
            <v>Meta</v>
          </cell>
          <cell r="D557" t="str">
            <v>Corporación social fé y futuro - Corpofé</v>
          </cell>
          <cell r="E557" t="str">
            <v>900552478-1</v>
          </cell>
          <cell r="F557" t="str">
            <v>Paola Andrea Gomez Gonzalez</v>
          </cell>
          <cell r="G557" t="str">
            <v>Agora</v>
          </cell>
          <cell r="H557" t="str">
            <v>Kilómetro 4 Vía Restrepo-Hacienda San Carlos</v>
          </cell>
          <cell r="I557" t="str">
            <v>Villavicencio</v>
          </cell>
          <cell r="J557" t="str">
            <v>Villavicencio 2</v>
          </cell>
          <cell r="K557">
            <v>6636417</v>
          </cell>
          <cell r="L557">
            <v>3144601572</v>
          </cell>
          <cell r="M557" t="str">
            <v>centrokairosvillavicencio@corpofe.org</v>
          </cell>
          <cell r="N557" t="str">
            <v>SRPA</v>
          </cell>
          <cell r="O557" t="str">
            <v>Centro de atención especializada</v>
          </cell>
          <cell r="P557"/>
          <cell r="Q557" t="str">
            <v>SRPA</v>
          </cell>
          <cell r="R557"/>
          <cell r="S557" t="str">
            <v>5000-181-2024</v>
          </cell>
          <cell r="T557">
            <v>20</v>
          </cell>
          <cell r="U557">
            <v>45374</v>
          </cell>
          <cell r="V557">
            <v>45383</v>
          </cell>
          <cell r="W557">
            <v>45626</v>
          </cell>
          <cell r="X557">
            <v>2355248296</v>
          </cell>
          <cell r="Y557" t="str">
            <v>Luz Angela Cruz Vargas</v>
          </cell>
          <cell r="Z557" t="str">
            <v>Profesional coordinación técnica Protección</v>
          </cell>
        </row>
        <row r="558">
          <cell r="B558" t="str">
            <v>50-70-557</v>
          </cell>
          <cell r="C558" t="str">
            <v>Meta</v>
          </cell>
          <cell r="D558" t="str">
            <v>Corporación social fé y futuro - Corpofé</v>
          </cell>
          <cell r="E558" t="str">
            <v>900552478-1</v>
          </cell>
          <cell r="F558" t="str">
            <v>Paola Andrea Gomez Gonzalez</v>
          </cell>
          <cell r="G558" t="str">
            <v>Yari</v>
          </cell>
          <cell r="H558" t="str">
            <v>Lote El Yari Vereda La Union</v>
          </cell>
          <cell r="I558" t="str">
            <v>Villavicencio</v>
          </cell>
          <cell r="J558" t="str">
            <v>Villavicencio 2</v>
          </cell>
          <cell r="K558">
            <v>6636417</v>
          </cell>
          <cell r="L558">
            <v>3144601572</v>
          </cell>
          <cell r="M558" t="str">
            <v>centrokairosvillavicencio@corpofe.org</v>
          </cell>
          <cell r="N558" t="str">
            <v>SRPA</v>
          </cell>
          <cell r="O558" t="str">
            <v>Centro de atención especializada</v>
          </cell>
          <cell r="P558"/>
          <cell r="Q558" t="str">
            <v>SRPA</v>
          </cell>
          <cell r="R558"/>
          <cell r="S558" t="str">
            <v>5000-181-2024</v>
          </cell>
          <cell r="T558">
            <v>51</v>
          </cell>
          <cell r="U558">
            <v>45374</v>
          </cell>
          <cell r="V558">
            <v>45383</v>
          </cell>
          <cell r="W558">
            <v>45626</v>
          </cell>
          <cell r="X558"/>
          <cell r="Y558" t="str">
            <v>Luz Angela Cruz Vargas</v>
          </cell>
          <cell r="Z558" t="str">
            <v>Profesional coordinación técnica Protección</v>
          </cell>
        </row>
        <row r="559">
          <cell r="B559" t="str">
            <v>50-70-558</v>
          </cell>
          <cell r="C559" t="str">
            <v>Meta</v>
          </cell>
          <cell r="D559" t="str">
            <v>Corporación social fé y futuro - Corpofé</v>
          </cell>
          <cell r="E559" t="str">
            <v>900552478-1</v>
          </cell>
          <cell r="F559" t="str">
            <v>Paola Andrea Gomez Gonzalez</v>
          </cell>
          <cell r="G559" t="str">
            <v>Yari</v>
          </cell>
          <cell r="H559" t="str">
            <v>Lote El Yari Vereda La Union</v>
          </cell>
          <cell r="I559" t="str">
            <v>Villavicencio</v>
          </cell>
          <cell r="J559" t="str">
            <v>Villavicencio 2</v>
          </cell>
          <cell r="K559">
            <v>6636417</v>
          </cell>
          <cell r="L559">
            <v>3144601572</v>
          </cell>
          <cell r="M559" t="str">
            <v>centrokairosvillavicencio@corpofe.org</v>
          </cell>
          <cell r="N559" t="str">
            <v>SRPA</v>
          </cell>
          <cell r="O559" t="str">
            <v>Centro de internamiento preventivo</v>
          </cell>
          <cell r="P559"/>
          <cell r="Q559" t="str">
            <v>SRPA</v>
          </cell>
          <cell r="R559"/>
          <cell r="S559" t="str">
            <v>5000-181-2024</v>
          </cell>
          <cell r="T559">
            <v>21</v>
          </cell>
          <cell r="U559">
            <v>45374</v>
          </cell>
          <cell r="V559">
            <v>45383</v>
          </cell>
          <cell r="W559">
            <v>45626</v>
          </cell>
          <cell r="X559"/>
          <cell r="Y559" t="str">
            <v>Luz Angela Cruz Vargas</v>
          </cell>
          <cell r="Z559" t="str">
            <v>Profesional coordinación técnica Protección</v>
          </cell>
        </row>
        <row r="560">
          <cell r="B560" t="str">
            <v>50-70-559</v>
          </cell>
          <cell r="C560" t="str">
            <v>Meta</v>
          </cell>
          <cell r="D560" t="str">
            <v>Corporación social fé y futuro - Corpofé</v>
          </cell>
          <cell r="E560" t="str">
            <v>900552478-1</v>
          </cell>
          <cell r="F560" t="str">
            <v>Paola Andrea Gomez Gonzalez</v>
          </cell>
          <cell r="G560" t="str">
            <v>Yari</v>
          </cell>
          <cell r="H560" t="str">
            <v>Lote El Yari Vereda La Union</v>
          </cell>
          <cell r="I560" t="str">
            <v>Villavicencio</v>
          </cell>
          <cell r="J560" t="str">
            <v>Villavicencio 2</v>
          </cell>
          <cell r="K560">
            <v>6636417</v>
          </cell>
          <cell r="L560">
            <v>3144601572</v>
          </cell>
          <cell r="M560" t="str">
            <v>centrokairosvillavicencio@corpofe.org</v>
          </cell>
          <cell r="N560" t="str">
            <v>SRPA</v>
          </cell>
          <cell r="O560" t="str">
            <v>Centro transitorio</v>
          </cell>
          <cell r="P560"/>
          <cell r="Q560" t="str">
            <v>SRPA</v>
          </cell>
          <cell r="R560"/>
          <cell r="S560" t="str">
            <v>5000-181-2024</v>
          </cell>
          <cell r="T560">
            <v>2</v>
          </cell>
          <cell r="U560">
            <v>45374</v>
          </cell>
          <cell r="V560">
            <v>45383</v>
          </cell>
          <cell r="W560">
            <v>45626</v>
          </cell>
          <cell r="X560"/>
          <cell r="Y560" t="str">
            <v>Luz Angela Cruz Vargas</v>
          </cell>
          <cell r="Z560" t="str">
            <v>Profesional coordinación técnica Protección</v>
          </cell>
        </row>
        <row r="561">
          <cell r="B561" t="str">
            <v>50-70-560</v>
          </cell>
          <cell r="C561" t="str">
            <v>Meta</v>
          </cell>
          <cell r="D561" t="str">
            <v>Corporación social fé y futuro - Corpofé</v>
          </cell>
          <cell r="E561" t="str">
            <v>900552478-1</v>
          </cell>
          <cell r="F561" t="str">
            <v>Paola Andrea Gomez Gonzalez</v>
          </cell>
          <cell r="G561" t="str">
            <v>Domiciliaria</v>
          </cell>
          <cell r="H561" t="str">
            <v>Domiciliaria</v>
          </cell>
          <cell r="I561" t="str">
            <v>Villavicencio</v>
          </cell>
          <cell r="J561" t="str">
            <v>Villavicencio 2</v>
          </cell>
          <cell r="K561">
            <v>6636417</v>
          </cell>
          <cell r="L561">
            <v>3144601572</v>
          </cell>
          <cell r="M561" t="str">
            <v>centrokairosvillavicencio@corpofe.org</v>
          </cell>
          <cell r="N561" t="str">
            <v>SRPA</v>
          </cell>
          <cell r="O561" t="str">
            <v>Atención domiciliaria en privación de la libertad</v>
          </cell>
          <cell r="P561"/>
          <cell r="Q561" t="str">
            <v>SRPA</v>
          </cell>
          <cell r="R561"/>
          <cell r="S561" t="str">
            <v>5000-181-2024</v>
          </cell>
          <cell r="T561">
            <v>8</v>
          </cell>
          <cell r="U561">
            <v>45374</v>
          </cell>
          <cell r="V561">
            <v>45383</v>
          </cell>
          <cell r="W561">
            <v>45626</v>
          </cell>
          <cell r="X561"/>
          <cell r="Y561" t="str">
            <v>Luz Angela Cruz Vargas</v>
          </cell>
          <cell r="Z561" t="str">
            <v>Profesional coordinación técnica Protección</v>
          </cell>
        </row>
        <row r="562">
          <cell r="B562" t="str">
            <v>50-70-561</v>
          </cell>
          <cell r="C562" t="str">
            <v>Meta</v>
          </cell>
          <cell r="D562" t="str">
            <v>Corporación social fé y futuro - Corpofé</v>
          </cell>
          <cell r="E562" t="str">
            <v>900552478-1</v>
          </cell>
          <cell r="F562" t="str">
            <v>Paola Andrea Gomez Gonzalez</v>
          </cell>
          <cell r="G562" t="str">
            <v>Montes de Horeb</v>
          </cell>
          <cell r="H562" t="str">
            <v>Kilómetro 2 Vía Antigua A Restrepo-Vereda Argentina-Finca Montes De Horeb</v>
          </cell>
          <cell r="I562" t="str">
            <v>Villavicencio</v>
          </cell>
          <cell r="J562" t="str">
            <v>Villavicencio 2</v>
          </cell>
          <cell r="K562">
            <v>6636417</v>
          </cell>
          <cell r="L562">
            <v>3144601572</v>
          </cell>
          <cell r="M562" t="str">
            <v>internado.horeb@corpofe.org</v>
          </cell>
          <cell r="N562" t="str">
            <v>SRPA</v>
          </cell>
          <cell r="O562" t="str">
            <v>Internado RAJ</v>
          </cell>
          <cell r="P562"/>
          <cell r="Q562" t="str">
            <v>RAJ</v>
          </cell>
          <cell r="R562"/>
          <cell r="S562" t="str">
            <v>5000-182-2024</v>
          </cell>
          <cell r="T562">
            <v>50</v>
          </cell>
          <cell r="U562">
            <v>45374</v>
          </cell>
          <cell r="V562">
            <v>45383</v>
          </cell>
          <cell r="W562">
            <v>45626</v>
          </cell>
          <cell r="X562">
            <v>992190400</v>
          </cell>
          <cell r="Y562" t="str">
            <v>Luz Angela Cruz Vargas</v>
          </cell>
          <cell r="Z562" t="str">
            <v>Profesional coordinación técnica Protección</v>
          </cell>
        </row>
        <row r="563">
          <cell r="B563" t="str">
            <v>50-62-562</v>
          </cell>
          <cell r="C563" t="str">
            <v>Meta</v>
          </cell>
          <cell r="D563" t="str">
            <v>Corporación nueva vida para el menor de y en la calle - CONVIDAME</v>
          </cell>
          <cell r="E563" t="str">
            <v>800215666-0</v>
          </cell>
          <cell r="F563" t="str">
            <v>Edna Nohemy Diaz Rey</v>
          </cell>
          <cell r="G563"/>
          <cell r="H563" t="str">
            <v>Carrera 23 No. 23-25 Barrio El Retiro</v>
          </cell>
          <cell r="I563" t="str">
            <v>Villavicencio</v>
          </cell>
          <cell r="J563" t="str">
            <v>Villavicencio 2</v>
          </cell>
          <cell r="K563">
            <v>6636417</v>
          </cell>
          <cell r="L563">
            <v>3175104879</v>
          </cell>
          <cell r="M563" t="str">
            <v>coordinacionlvapssc@gmail.com</v>
          </cell>
          <cell r="N563" t="str">
            <v>SRPA</v>
          </cell>
          <cell r="O563" t="str">
            <v>Libertad vigilada – asistida</v>
          </cell>
          <cell r="P563"/>
          <cell r="Q563" t="str">
            <v>SRPA</v>
          </cell>
          <cell r="R563"/>
          <cell r="S563" t="str">
            <v>5000-186-2024</v>
          </cell>
          <cell r="T563">
            <v>55</v>
          </cell>
          <cell r="U563">
            <v>45374</v>
          </cell>
          <cell r="V563">
            <v>45383</v>
          </cell>
          <cell r="W563">
            <v>45626</v>
          </cell>
          <cell r="X563">
            <v>265201912</v>
          </cell>
          <cell r="Y563" t="str">
            <v>Lady Andrea Galvis Moreno</v>
          </cell>
          <cell r="Z563" t="str">
            <v>Profesional coordinación técnica Protección</v>
          </cell>
        </row>
        <row r="564">
          <cell r="B564" t="str">
            <v>50-62-563</v>
          </cell>
          <cell r="C564" t="str">
            <v>Meta</v>
          </cell>
          <cell r="D564" t="str">
            <v>Corporación nueva vida para el menor de y en la calle - CONVIDAME</v>
          </cell>
          <cell r="E564" t="str">
            <v>800215666-0</v>
          </cell>
          <cell r="F564" t="str">
            <v>Edna Nohemy Diaz Rey</v>
          </cell>
          <cell r="G564"/>
          <cell r="H564" t="str">
            <v>Carrera 23 No. 23-25 Barrio El Retiro</v>
          </cell>
          <cell r="I564" t="str">
            <v>Villavicencio</v>
          </cell>
          <cell r="J564" t="str">
            <v>Villavicencio 2</v>
          </cell>
          <cell r="K564">
            <v>6636417</v>
          </cell>
          <cell r="L564">
            <v>3175104879</v>
          </cell>
          <cell r="M564" t="str">
            <v>coordinacionlvapssc@gmail.com</v>
          </cell>
          <cell r="N564" t="str">
            <v>SRPA</v>
          </cell>
          <cell r="O564" t="str">
            <v>Prestación de servicios a la comunidad</v>
          </cell>
          <cell r="P564"/>
          <cell r="Q564" t="str">
            <v>SRPA</v>
          </cell>
          <cell r="R564"/>
          <cell r="S564" t="str">
            <v>5000-186-2024</v>
          </cell>
          <cell r="T564">
            <v>4</v>
          </cell>
          <cell r="U564">
            <v>45374</v>
          </cell>
          <cell r="V564">
            <v>45383</v>
          </cell>
          <cell r="W564">
            <v>45626</v>
          </cell>
          <cell r="X564"/>
          <cell r="Y564" t="str">
            <v>Lady Andrea Galvis Moreno</v>
          </cell>
          <cell r="Z564" t="str">
            <v>Profesional coordinación técnica Protección</v>
          </cell>
        </row>
        <row r="565">
          <cell r="B565" t="str">
            <v>52-199-564</v>
          </cell>
          <cell r="C565" t="str">
            <v>Nariño</v>
          </cell>
          <cell r="D565" t="str">
            <v>Fundación servicio juvenil</v>
          </cell>
          <cell r="E565" t="str">
            <v>860038537-8</v>
          </cell>
          <cell r="F565" t="str">
            <v>Leonardo Gomez Hernandez</v>
          </cell>
          <cell r="G565"/>
          <cell r="H565" t="str">
            <v>Barrio 20 De Julio</v>
          </cell>
          <cell r="I565" t="str">
            <v>San Andres De Tumaco</v>
          </cell>
          <cell r="J565" t="str">
            <v>tumaco</v>
          </cell>
          <cell r="K565"/>
          <cell r="L565">
            <v>3155279986</v>
          </cell>
          <cell r="M565" t="str">
            <v>fundacionbosconiatumaco@gmail.com</v>
          </cell>
          <cell r="N565" t="str">
            <v>SRD</v>
          </cell>
          <cell r="O565" t="str">
            <v>Intervención de apoyo psicosocial</v>
          </cell>
          <cell r="P565"/>
          <cell r="Q565" t="str">
            <v>Con PARD</v>
          </cell>
          <cell r="R565"/>
          <cell r="S565" t="str">
            <v>5200-272-2024</v>
          </cell>
          <cell r="T565">
            <v>35</v>
          </cell>
          <cell r="U565">
            <v>45373</v>
          </cell>
          <cell r="V565">
            <v>45383</v>
          </cell>
          <cell r="W565">
            <v>45626</v>
          </cell>
          <cell r="X565">
            <v>146579160</v>
          </cell>
          <cell r="Y565" t="str">
            <v>Ketty Zamira Landazury Segura</v>
          </cell>
          <cell r="Z565" t="str">
            <v>Profesional centro zonal</v>
          </cell>
        </row>
        <row r="566">
          <cell r="B566" t="str">
            <v>52-249-565</v>
          </cell>
          <cell r="C566" t="str">
            <v>Nariño</v>
          </cell>
          <cell r="D566" t="str">
            <v>Secretariado diocesano de pastoral social</v>
          </cell>
          <cell r="E566" t="str">
            <v>837000332-7</v>
          </cell>
          <cell r="F566" t="str">
            <v>Padre Vicente Everardo Legarda Revelo</v>
          </cell>
          <cell r="G566"/>
          <cell r="H566" t="str">
            <v>Carrera 3d No. 3a-39 Pinares De Santa Ana</v>
          </cell>
          <cell r="I566" t="str">
            <v>Túquerres</v>
          </cell>
          <cell r="J566" t="str">
            <v>Tuquerres</v>
          </cell>
          <cell r="K566"/>
          <cell r="L566">
            <v>3153463405</v>
          </cell>
          <cell r="M566" t="str">
            <v>psipialesdireccion@gmail.com</v>
          </cell>
          <cell r="N566" t="str">
            <v>SRD</v>
          </cell>
          <cell r="O566" t="str">
            <v>Intervención de apoyo psicosocial</v>
          </cell>
          <cell r="P566"/>
          <cell r="Q566" t="str">
            <v>Con PARD</v>
          </cell>
          <cell r="R566"/>
          <cell r="S566" t="str">
            <v>5200-276-2024</v>
          </cell>
          <cell r="T566">
            <v>100</v>
          </cell>
          <cell r="U566">
            <v>45373</v>
          </cell>
          <cell r="V566">
            <v>45383</v>
          </cell>
          <cell r="W566">
            <v>45626</v>
          </cell>
          <cell r="X566">
            <v>418797600</v>
          </cell>
          <cell r="Y566" t="str">
            <v>Lucy Nidia Mainguez Sanchez</v>
          </cell>
          <cell r="Z566" t="str">
            <v>Profesional centro zonal</v>
          </cell>
        </row>
        <row r="567">
          <cell r="B567" t="str">
            <v>52-123-566</v>
          </cell>
          <cell r="C567" t="str">
            <v>Nariño</v>
          </cell>
          <cell r="D567" t="str">
            <v>Fundación H2O y Paz</v>
          </cell>
          <cell r="E567" t="str">
            <v>900979916-8</v>
          </cell>
          <cell r="F567" t="str">
            <v>Joan Edisson Muñoz Mosquera</v>
          </cell>
          <cell r="G567"/>
          <cell r="H567" t="str">
            <v>Calle 16 A No. 31-11 Barrio Maridiaz</v>
          </cell>
          <cell r="I567" t="str">
            <v>La Unión</v>
          </cell>
          <cell r="J567" t="str">
            <v>La Union</v>
          </cell>
          <cell r="K567"/>
          <cell r="L567" t="str">
            <v>3014774871-3226693027</v>
          </cell>
          <cell r="M567" t="str">
            <v>fundacionh2opaz@gmail.com</v>
          </cell>
          <cell r="N567" t="str">
            <v>SRD</v>
          </cell>
          <cell r="O567" t="str">
            <v>Intervención de apoyo psicosocial</v>
          </cell>
          <cell r="P567"/>
          <cell r="Q567" t="str">
            <v>Con PARD</v>
          </cell>
          <cell r="R567"/>
          <cell r="S567" t="str">
            <v>5200-277-2024</v>
          </cell>
          <cell r="T567">
            <v>100</v>
          </cell>
          <cell r="U567">
            <v>45376</v>
          </cell>
          <cell r="V567">
            <v>45383</v>
          </cell>
          <cell r="W567">
            <v>45626</v>
          </cell>
          <cell r="X567">
            <v>418797600</v>
          </cell>
          <cell r="Y567" t="str">
            <v>Julietta Mabel Ojeda Andrade</v>
          </cell>
          <cell r="Z567" t="str">
            <v>Profesional centro zonal</v>
          </cell>
        </row>
        <row r="568">
          <cell r="B568" t="str">
            <v>52-199-567</v>
          </cell>
          <cell r="C568" t="str">
            <v>Nariño</v>
          </cell>
          <cell r="D568" t="str">
            <v>Fundación servicio juvenil</v>
          </cell>
          <cell r="E568" t="str">
            <v>860038537-8</v>
          </cell>
          <cell r="F568" t="str">
            <v>Leonardo Gomez Hernandez</v>
          </cell>
          <cell r="G568"/>
          <cell r="H568" t="str">
            <v>Barrio 20 De Julio</v>
          </cell>
          <cell r="I568" t="str">
            <v>San Andres De Tumaco</v>
          </cell>
          <cell r="J568" t="str">
            <v>Tumaco</v>
          </cell>
          <cell r="K568"/>
          <cell r="L568">
            <v>3155279986</v>
          </cell>
          <cell r="M568" t="str">
            <v>fundacionbosconiatumaco@gmail.com</v>
          </cell>
          <cell r="N568" t="str">
            <v>SRD</v>
          </cell>
          <cell r="O568" t="str">
            <v>Externado</v>
          </cell>
          <cell r="P568" t="str">
            <v>Media jornada</v>
          </cell>
          <cell r="Q568" t="str">
            <v>Con PARD</v>
          </cell>
          <cell r="R568"/>
          <cell r="S568" t="str">
            <v>5200-278-2024</v>
          </cell>
          <cell r="T568">
            <v>50</v>
          </cell>
          <cell r="U568">
            <v>45373</v>
          </cell>
          <cell r="V568">
            <v>45383</v>
          </cell>
          <cell r="W568">
            <v>45626</v>
          </cell>
          <cell r="X568">
            <v>447836400</v>
          </cell>
          <cell r="Y568" t="str">
            <v>Ketty Zamira Landazury Segura</v>
          </cell>
          <cell r="Z568" t="str">
            <v>Profesional centro zonal</v>
          </cell>
        </row>
        <row r="569">
          <cell r="B569" t="str">
            <v>52-243-568</v>
          </cell>
          <cell r="C569" t="str">
            <v>Nariño</v>
          </cell>
          <cell r="D569" t="str">
            <v>Parroquia santa María de Barbacoas</v>
          </cell>
          <cell r="E569" t="str">
            <v>840000940-6</v>
          </cell>
          <cell r="F569" t="str">
            <v>Padre Miller Marquez</v>
          </cell>
          <cell r="G569"/>
          <cell r="H569" t="str">
            <v>Calle El Comercio</v>
          </cell>
          <cell r="I569" t="str">
            <v>Barbacoas</v>
          </cell>
          <cell r="J569" t="str">
            <v>Barbacoas</v>
          </cell>
          <cell r="K569">
            <v>7468466</v>
          </cell>
          <cell r="L569">
            <v>3216881265</v>
          </cell>
          <cell r="M569" t="str">
            <v>parroquiasantamariabarbacoas@hotmail.com</v>
          </cell>
          <cell r="N569" t="str">
            <v>SRD</v>
          </cell>
          <cell r="O569" t="str">
            <v>Intervención de apoyo psicosocial</v>
          </cell>
          <cell r="P569"/>
          <cell r="Q569" t="str">
            <v>Con PARD</v>
          </cell>
          <cell r="R569"/>
          <cell r="S569" t="str">
            <v>5200-279-2024</v>
          </cell>
          <cell r="T569">
            <v>50</v>
          </cell>
          <cell r="U569">
            <v>45372</v>
          </cell>
          <cell r="V569">
            <v>45383</v>
          </cell>
          <cell r="W569">
            <v>45626</v>
          </cell>
          <cell r="X569">
            <v>209398800</v>
          </cell>
          <cell r="Y569" t="str">
            <v>Juana Angulo Reina</v>
          </cell>
          <cell r="Z569" t="str">
            <v>Profesional centro zonal</v>
          </cell>
        </row>
        <row r="570">
          <cell r="B570" t="str">
            <v>52-249-569</v>
          </cell>
          <cell r="C570" t="str">
            <v>Nariño</v>
          </cell>
          <cell r="D570" t="str">
            <v>Secretariado diocesano de pastoral social</v>
          </cell>
          <cell r="E570" t="str">
            <v>837000332-7</v>
          </cell>
          <cell r="F570" t="str">
            <v>Padre Vicente Everardo Legarda Revelo</v>
          </cell>
          <cell r="G570"/>
          <cell r="H570" t="str">
            <v>Carrera 3d No. 3a-39 Pinares De Santa Ana</v>
          </cell>
          <cell r="I570" t="str">
            <v>Ipiales</v>
          </cell>
          <cell r="J570" t="str">
            <v>Ipiales</v>
          </cell>
          <cell r="K570"/>
          <cell r="L570">
            <v>3183150085</v>
          </cell>
          <cell r="M570" t="str">
            <v>psipialescoordinacionicbf@gmail.com ipialespastoralsocial@gmail.com</v>
          </cell>
          <cell r="N570" t="str">
            <v>SRD</v>
          </cell>
          <cell r="O570" t="str">
            <v>Intervención de apoyo psicosocial</v>
          </cell>
          <cell r="P570"/>
          <cell r="Q570" t="str">
            <v>Con PARD</v>
          </cell>
          <cell r="R570"/>
          <cell r="S570" t="str">
            <v>5200-280-2024</v>
          </cell>
          <cell r="T570">
            <v>325</v>
          </cell>
          <cell r="U570">
            <v>45373</v>
          </cell>
          <cell r="V570">
            <v>45383</v>
          </cell>
          <cell r="W570">
            <v>45626</v>
          </cell>
          <cell r="X570">
            <v>1361092200</v>
          </cell>
          <cell r="Y570" t="str">
            <v>Liliana De Jesus Quiñonez Yepez</v>
          </cell>
          <cell r="Z570" t="str">
            <v>Profesional centro zonal</v>
          </cell>
        </row>
        <row r="571">
          <cell r="B571" t="str">
            <v>52-104-570</v>
          </cell>
          <cell r="C571" t="str">
            <v>Nariño</v>
          </cell>
          <cell r="D571" t="str">
            <v>Fundación de promoción integral y trabajo comunitario corazón de María - PROINCO</v>
          </cell>
          <cell r="E571" t="str">
            <v>891200242-7</v>
          </cell>
          <cell r="F571" t="str">
            <v>Zuleima Cristina Baron Porras</v>
          </cell>
          <cell r="G571"/>
          <cell r="H571" t="str">
            <v>Calle 8 No. 22f-85 Barrio Obrero</v>
          </cell>
          <cell r="I571" t="str">
            <v>Pasto</v>
          </cell>
          <cell r="J571" t="str">
            <v>Pasto 2</v>
          </cell>
          <cell r="K571"/>
          <cell r="L571" t="str">
            <v>3168336862-3176437305</v>
          </cell>
          <cell r="M571" t="str">
            <v>cbaron@funproinco.org</v>
          </cell>
          <cell r="N571" t="str">
            <v>SRD</v>
          </cell>
          <cell r="O571" t="str">
            <v>Intervención de apoyo psicosocial</v>
          </cell>
          <cell r="P571"/>
          <cell r="Q571" t="str">
            <v>Con PARD</v>
          </cell>
          <cell r="R571"/>
          <cell r="S571" t="str">
            <v>5200-281-2024</v>
          </cell>
          <cell r="T571">
            <v>300</v>
          </cell>
          <cell r="U571">
            <v>45373</v>
          </cell>
          <cell r="V571">
            <v>45383</v>
          </cell>
          <cell r="W571">
            <v>45626</v>
          </cell>
          <cell r="X571">
            <v>1256392800</v>
          </cell>
          <cell r="Y571" t="str">
            <v>Karol Eliana Castro Botero</v>
          </cell>
          <cell r="Z571" t="str">
            <v>Profesional centro zonal</v>
          </cell>
        </row>
        <row r="572">
          <cell r="B572" t="str">
            <v>52-145-571</v>
          </cell>
          <cell r="C572" t="str">
            <v>Nariño</v>
          </cell>
          <cell r="D572" t="str">
            <v>Fundación Más Innovación Mas Social</v>
          </cell>
          <cell r="E572" t="str">
            <v>814006325-9</v>
          </cell>
          <cell r="F572" t="str">
            <v>Maria Celia Montenegro Tulcanaza</v>
          </cell>
          <cell r="G572"/>
          <cell r="H572" t="str">
            <v>Calle 12 No. 37-113 Barrio San Felipe</v>
          </cell>
          <cell r="I572" t="str">
            <v>Pasto</v>
          </cell>
          <cell r="J572" t="str">
            <v>Pasto 1 - Pasto 2 - Tumaco - Barbacoas - La Union - Remolino</v>
          </cell>
          <cell r="K572">
            <v>7224559</v>
          </cell>
          <cell r="L572"/>
          <cell r="M572" t="str">
            <v>hsmasinnovacionmassocial@gmail.com</v>
          </cell>
          <cell r="N572" t="str">
            <v>SRD</v>
          </cell>
          <cell r="O572" t="str">
            <v>Hogar sustituto entidad</v>
          </cell>
          <cell r="P572"/>
          <cell r="Q572" t="str">
            <v>HS: Vulneración - Discapacidad</v>
          </cell>
          <cell r="R572"/>
          <cell r="S572" t="str">
            <v>5200-283-2024</v>
          </cell>
          <cell r="T572">
            <v>965</v>
          </cell>
          <cell r="U572">
            <v>45374</v>
          </cell>
          <cell r="V572">
            <v>45383</v>
          </cell>
          <cell r="W572">
            <v>45626</v>
          </cell>
          <cell r="X572">
            <v>16458409463</v>
          </cell>
          <cell r="Y572" t="str">
            <v>Martha Narvaez Obando</v>
          </cell>
          <cell r="Z572" t="str">
            <v>Profesional universitario de la Dirección Regional</v>
          </cell>
        </row>
        <row r="573">
          <cell r="B573" t="str">
            <v>52-42-572</v>
          </cell>
          <cell r="C573" t="str">
            <v>Nariño</v>
          </cell>
          <cell r="D573" t="str">
            <v>Congregación religiosas misioneras somascas hijas de san Jerónimo Emiliani</v>
          </cell>
          <cell r="E573" t="str">
            <v>814005335-8</v>
          </cell>
          <cell r="F573" t="str">
            <v>Emma Navarijo Veron</v>
          </cell>
          <cell r="G573"/>
          <cell r="H573" t="str">
            <v>Carrera 22b No. 11 Sur-110 Via Estadio La Pastusidad</v>
          </cell>
          <cell r="I573" t="str">
            <v>Pasto</v>
          </cell>
          <cell r="J573" t="str">
            <v>Regional</v>
          </cell>
          <cell r="K573"/>
          <cell r="L573" t="str">
            <v>7225254 -72981593117579043 - 3113865211</v>
          </cell>
          <cell r="M573" t="str">
            <v>somascaspasto@gmail.com</v>
          </cell>
          <cell r="N573" t="str">
            <v>SRD</v>
          </cell>
          <cell r="O573" t="str">
            <v>Internado</v>
          </cell>
          <cell r="P573"/>
          <cell r="Q573" t="str">
            <v>Con PARD</v>
          </cell>
          <cell r="R573"/>
          <cell r="S573" t="str">
            <v>5200-285-2024</v>
          </cell>
          <cell r="T573">
            <v>35</v>
          </cell>
          <cell r="U573">
            <v>45373</v>
          </cell>
          <cell r="V573">
            <v>45383</v>
          </cell>
          <cell r="W573">
            <v>45626</v>
          </cell>
          <cell r="X573">
            <v>601219400</v>
          </cell>
          <cell r="Y573" t="str">
            <v>Martha Narvaez Obando</v>
          </cell>
          <cell r="Z573" t="str">
            <v>Profesional universitario de la Dirección Regional</v>
          </cell>
        </row>
        <row r="574">
          <cell r="B574" t="str">
            <v>52-3-573</v>
          </cell>
          <cell r="C574" t="str">
            <v>Nariño</v>
          </cell>
          <cell r="D574" t="str">
            <v>Aldeas infantiles SOS Colombia</v>
          </cell>
          <cell r="E574" t="str">
            <v>860024041-6</v>
          </cell>
          <cell r="F574" t="str">
            <v>Angela Maria Rosales Rodriguez</v>
          </cell>
          <cell r="G574"/>
          <cell r="H574" t="str">
            <v>Kilometro 2 Via Aeropuerto Al Respaldo Del Patinodromo</v>
          </cell>
          <cell r="I574" t="str">
            <v>Ipiales</v>
          </cell>
          <cell r="J574" t="str">
            <v>Ipiales</v>
          </cell>
          <cell r="K574"/>
          <cell r="L574" t="str">
            <v>3168336862-
3176437305</v>
          </cell>
          <cell r="M574" t="str">
            <v>yamidmabesoy.aldeasinfantiles.org.co</v>
          </cell>
          <cell r="N574" t="str">
            <v>SRD</v>
          </cell>
          <cell r="O574" t="str">
            <v>Casa hogar</v>
          </cell>
          <cell r="P574"/>
          <cell r="Q574" t="str">
            <v>Con PARD</v>
          </cell>
          <cell r="R574"/>
          <cell r="S574" t="str">
            <v>5200-286-2024</v>
          </cell>
          <cell r="T574">
            <v>34</v>
          </cell>
          <cell r="U574">
            <v>45377</v>
          </cell>
          <cell r="V574">
            <v>45383</v>
          </cell>
          <cell r="W574">
            <v>45626</v>
          </cell>
          <cell r="X574">
            <v>586014032</v>
          </cell>
          <cell r="Y574" t="str">
            <v>Natalia Jurado Romero</v>
          </cell>
          <cell r="Z574" t="str">
            <v>Profesional centro zonal</v>
          </cell>
        </row>
        <row r="575">
          <cell r="B575" t="str">
            <v>52-3-574</v>
          </cell>
          <cell r="C575" t="str">
            <v>Nariño</v>
          </cell>
          <cell r="D575" t="str">
            <v>Aldeas infantiles SOS Colombia</v>
          </cell>
          <cell r="E575" t="str">
            <v>860024041-6</v>
          </cell>
          <cell r="F575" t="str">
            <v>Angela Maria Rosales Rodriguez</v>
          </cell>
          <cell r="G575"/>
          <cell r="H575" t="str">
            <v>Calle 20 No. 14-53 Barrio La Pailera</v>
          </cell>
          <cell r="I575" t="str">
            <v>Ipiales</v>
          </cell>
          <cell r="J575" t="str">
            <v>Ipiales-Tuquerres</v>
          </cell>
          <cell r="K575"/>
          <cell r="L575" t="str">
            <v>3168336862-3176437305</v>
          </cell>
          <cell r="M575" t="str">
            <v>yamidmabesoy.aldeasinfantiles.org.co</v>
          </cell>
          <cell r="N575" t="str">
            <v>SRD</v>
          </cell>
          <cell r="O575" t="str">
            <v>Hogar sustituto entidad</v>
          </cell>
          <cell r="P575"/>
          <cell r="Q575" t="str">
            <v>HS: Vulneración - Discapacidad</v>
          </cell>
          <cell r="R575"/>
          <cell r="S575" t="str">
            <v>5200-287-2024</v>
          </cell>
          <cell r="T575">
            <v>207</v>
          </cell>
          <cell r="U575">
            <v>45377</v>
          </cell>
          <cell r="V575">
            <v>45383</v>
          </cell>
          <cell r="W575">
            <v>45626</v>
          </cell>
          <cell r="X575">
            <v>3485816855</v>
          </cell>
          <cell r="Y575" t="str">
            <v>Natalia Jurado Romero</v>
          </cell>
          <cell r="Z575" t="str">
            <v>Profesional centro zonal</v>
          </cell>
        </row>
        <row r="576">
          <cell r="B576" t="str">
            <v>52-207-575</v>
          </cell>
          <cell r="C576" t="str">
            <v>Nariño</v>
          </cell>
          <cell r="D576" t="str">
            <v>Fundación sol de invierno</v>
          </cell>
          <cell r="E576" t="str">
            <v>814002471-8</v>
          </cell>
          <cell r="F576" t="str">
            <v>Elvia Cecilia Castro Oritz</v>
          </cell>
          <cell r="G576"/>
          <cell r="H576" t="str">
            <v>Calle 21 H Carrera 26 Este No. 1-26 Del Barrio Las Brisas</v>
          </cell>
          <cell r="I576" t="str">
            <v>Pasto</v>
          </cell>
          <cell r="J576" t="str">
            <v>Pasto 1</v>
          </cell>
          <cell r="K576">
            <v>7203995</v>
          </cell>
          <cell r="L576"/>
          <cell r="M576" t="str">
            <v>fundacionsoldeinvierno@gmail.com</v>
          </cell>
          <cell r="N576" t="str">
            <v>SRD</v>
          </cell>
          <cell r="O576" t="str">
            <v>Intervención de apoyo psicosocial</v>
          </cell>
          <cell r="P576"/>
          <cell r="Q576" t="str">
            <v>Con PARD</v>
          </cell>
          <cell r="R576"/>
          <cell r="S576" t="str">
            <v>5200-293-2024</v>
          </cell>
          <cell r="T576">
            <v>55</v>
          </cell>
          <cell r="U576">
            <v>45377</v>
          </cell>
          <cell r="V576">
            <v>45383</v>
          </cell>
          <cell r="W576">
            <v>45626</v>
          </cell>
          <cell r="X576">
            <v>251278560</v>
          </cell>
          <cell r="Y576" t="str">
            <v>Paola Andrea Narvaez Mejia</v>
          </cell>
          <cell r="Z576" t="str">
            <v>Profesional centro zonal</v>
          </cell>
        </row>
        <row r="577">
          <cell r="B577" t="str">
            <v>52-203-576</v>
          </cell>
          <cell r="C577" t="str">
            <v>Nariño</v>
          </cell>
          <cell r="D577" t="str">
            <v>Fundación social gestar futuro</v>
          </cell>
          <cell r="E577" t="str">
            <v>814005779-4</v>
          </cell>
          <cell r="F577" t="str">
            <v>Arelys Fajardo Ibarra</v>
          </cell>
          <cell r="G577"/>
          <cell r="H577" t="str">
            <v>Carrera 38 No. 18-36 Barrio Palermo</v>
          </cell>
          <cell r="I577" t="str">
            <v>Pasto</v>
          </cell>
          <cell r="J577" t="str">
            <v>Pasto 1</v>
          </cell>
          <cell r="K577">
            <v>7221591</v>
          </cell>
          <cell r="L577">
            <v>3164016889</v>
          </cell>
          <cell r="M577" t="str">
            <v>gestarfuturoong@gmail.com</v>
          </cell>
          <cell r="N577" t="str">
            <v>SRD</v>
          </cell>
          <cell r="O577" t="str">
            <v>Intervención de apoyo psicosocial</v>
          </cell>
          <cell r="P577"/>
          <cell r="Q577" t="str">
            <v>Con PARD</v>
          </cell>
          <cell r="R577"/>
          <cell r="S577" t="str">
            <v>5200-294-2024</v>
          </cell>
          <cell r="T577">
            <v>310</v>
          </cell>
          <cell r="U577">
            <v>45377</v>
          </cell>
          <cell r="V577">
            <v>45383</v>
          </cell>
          <cell r="W577">
            <v>45626</v>
          </cell>
          <cell r="X577">
            <v>1298272560</v>
          </cell>
          <cell r="Y577" t="str">
            <v>Paola Andrea Narvaez Mejia</v>
          </cell>
          <cell r="Z577" t="str">
            <v>Profesional centro zonal</v>
          </cell>
        </row>
        <row r="578">
          <cell r="B578" t="str">
            <v>52-187-577</v>
          </cell>
          <cell r="C578" t="str">
            <v>Nariño</v>
          </cell>
          <cell r="D578" t="str">
            <v>Fundación Righetto</v>
          </cell>
          <cell r="E578" t="str">
            <v>900137906-1</v>
          </cell>
          <cell r="F578" t="str">
            <v>Jose Luis Estrada Oliva</v>
          </cell>
          <cell r="G578"/>
          <cell r="H578" t="str">
            <v>Carrera 29a No. 18-35 Parque Infantil</v>
          </cell>
          <cell r="I578" t="str">
            <v>Pasto</v>
          </cell>
          <cell r="J578" t="str">
            <v>Regional</v>
          </cell>
          <cell r="K578"/>
          <cell r="L578">
            <v>3152408764</v>
          </cell>
          <cell r="M578" t="str">
            <v>fundacionrighetto@hotmail.com</v>
          </cell>
          <cell r="N578" t="str">
            <v>SRD</v>
          </cell>
          <cell r="O578" t="str">
            <v>Internado</v>
          </cell>
          <cell r="P578"/>
          <cell r="Q578" t="str">
            <v>Con PARD</v>
          </cell>
          <cell r="R578"/>
          <cell r="S578" t="str">
            <v>5200-295-2024</v>
          </cell>
          <cell r="T578">
            <v>25</v>
          </cell>
          <cell r="U578">
            <v>45377</v>
          </cell>
          <cell r="V578">
            <v>45383</v>
          </cell>
          <cell r="W578">
            <v>45626</v>
          </cell>
          <cell r="X578">
            <v>430871000</v>
          </cell>
          <cell r="Y578" t="str">
            <v>Blanca Lucia Hurtado Chaves</v>
          </cell>
          <cell r="Z578" t="str">
            <v>Profesional universitario de la Dirección Regional</v>
          </cell>
        </row>
        <row r="579">
          <cell r="B579" t="str">
            <v>52-105-578</v>
          </cell>
          <cell r="C579" t="str">
            <v>Nariño</v>
          </cell>
          <cell r="D579" t="str">
            <v>Fundación de protección nueva vida</v>
          </cell>
          <cell r="E579" t="str">
            <v>900233046-3</v>
          </cell>
          <cell r="F579" t="str">
            <v>Francisco Jose Baquero Herrera</v>
          </cell>
          <cell r="G579"/>
          <cell r="H579" t="str">
            <v>Carrera 24 No. 5 Sur-51 Barrio Santa Isabel</v>
          </cell>
          <cell r="I579" t="str">
            <v>Pasto</v>
          </cell>
          <cell r="J579" t="str">
            <v>Regional</v>
          </cell>
          <cell r="K579"/>
          <cell r="L579">
            <v>3155279986</v>
          </cell>
          <cell r="M579" t="str">
            <v>fpnv2009@yahoo.es</v>
          </cell>
          <cell r="N579" t="str">
            <v>SRD</v>
          </cell>
          <cell r="O579" t="str">
            <v>Internado</v>
          </cell>
          <cell r="P579"/>
          <cell r="Q579" t="str">
            <v>Con PARD</v>
          </cell>
          <cell r="R579"/>
          <cell r="S579" t="str">
            <v>5200-296-2024</v>
          </cell>
          <cell r="T579">
            <v>33</v>
          </cell>
          <cell r="U579">
            <v>45377</v>
          </cell>
          <cell r="V579">
            <v>45383</v>
          </cell>
          <cell r="W579">
            <v>45626</v>
          </cell>
          <cell r="X579">
            <v>567149720</v>
          </cell>
          <cell r="Y579" t="str">
            <v>Blanca Lucia Hurtado Chaves</v>
          </cell>
          <cell r="Z579" t="str">
            <v>Profesional universitario de la Dirección Regional</v>
          </cell>
        </row>
        <row r="580">
          <cell r="B580" t="str">
            <v>52-196-579</v>
          </cell>
          <cell r="C580" t="str">
            <v>Nariño</v>
          </cell>
          <cell r="D580" t="str">
            <v>Fundación sentido de vida</v>
          </cell>
          <cell r="E580" t="str">
            <v>900932561-4</v>
          </cell>
          <cell r="F580" t="str">
            <v>Oswaldo Navarro Arteaga</v>
          </cell>
          <cell r="G580"/>
          <cell r="H580" t="str">
            <v>Casco Urbano Municipio De Chachagui</v>
          </cell>
          <cell r="I580" t="str">
            <v>Chachagüí</v>
          </cell>
          <cell r="J580" t="str">
            <v>Regional</v>
          </cell>
          <cell r="K580">
            <v>7377407</v>
          </cell>
          <cell r="L580">
            <v>3117579043</v>
          </cell>
          <cell r="M580" t="str">
            <v>fsentidodevidainternado@hotmail.com</v>
          </cell>
          <cell r="N580" t="str">
            <v>SRD</v>
          </cell>
          <cell r="O580" t="str">
            <v>Internado</v>
          </cell>
          <cell r="P580"/>
          <cell r="Q580" t="str">
            <v>Con PARD</v>
          </cell>
          <cell r="R580"/>
          <cell r="S580" t="str">
            <v>5200-297-2024</v>
          </cell>
          <cell r="T580">
            <v>40</v>
          </cell>
          <cell r="U580">
            <v>45377</v>
          </cell>
          <cell r="V580">
            <v>45383</v>
          </cell>
          <cell r="W580">
            <v>45626</v>
          </cell>
          <cell r="X580">
            <v>686393600</v>
          </cell>
          <cell r="Y580" t="str">
            <v>Blanca Lucia Hurtado Chaves</v>
          </cell>
          <cell r="Z580" t="str">
            <v>Profesional universitario de la Dirección Regional</v>
          </cell>
        </row>
        <row r="581">
          <cell r="B581" t="str">
            <v>52-178-580</v>
          </cell>
          <cell r="C581" t="str">
            <v>Nariño</v>
          </cell>
          <cell r="D581" t="str">
            <v>Fundación peldaños</v>
          </cell>
          <cell r="E581" t="str">
            <v>900835131-5</v>
          </cell>
          <cell r="F581" t="str">
            <v>Vbilly Damian Bastidas Quintero</v>
          </cell>
          <cell r="G581"/>
          <cell r="H581" t="str">
            <v>Vereda Cano Alto Sector Arizona Chachagui</v>
          </cell>
          <cell r="I581" t="str">
            <v>Chachagüí</v>
          </cell>
          <cell r="J581" t="str">
            <v>Regional</v>
          </cell>
          <cell r="K581"/>
          <cell r="L581" t="str">
            <v>3137147023 - 3022557924 - 3014311753 - 3023743867</v>
          </cell>
          <cell r="M581" t="str">
            <v>fundacionpeldanos@gmail.com</v>
          </cell>
          <cell r="N581" t="str">
            <v>SRD</v>
          </cell>
          <cell r="O581" t="str">
            <v>Internado</v>
          </cell>
          <cell r="P581"/>
          <cell r="Q581" t="str">
            <v>Discapacidad</v>
          </cell>
          <cell r="R581" t="str">
            <v>Psicosocial</v>
          </cell>
          <cell r="S581" t="str">
            <v>5200-298-2024</v>
          </cell>
          <cell r="T581">
            <v>63</v>
          </cell>
          <cell r="U581">
            <v>45377</v>
          </cell>
          <cell r="V581">
            <v>45383</v>
          </cell>
          <cell r="W581">
            <v>45626</v>
          </cell>
          <cell r="X581">
            <v>1658138648</v>
          </cell>
          <cell r="Y581" t="str">
            <v>Blanca Lucia Hurtado Chaves</v>
          </cell>
          <cell r="Z581" t="str">
            <v>Profesional universitario de la Dirección Regional</v>
          </cell>
        </row>
        <row r="582">
          <cell r="B582" t="str">
            <v>52-149-581</v>
          </cell>
          <cell r="C582" t="str">
            <v>Nariño</v>
          </cell>
          <cell r="D582" t="str">
            <v>Fundación MUNAY</v>
          </cell>
          <cell r="E582" t="str">
            <v>900276174-2</v>
          </cell>
          <cell r="F582" t="str">
            <v>Jose Miguel Mendez Tavera</v>
          </cell>
          <cell r="G582"/>
          <cell r="H582" t="str">
            <v>Kilometro 4 Via Oriente Barrio La Estrella</v>
          </cell>
          <cell r="I582" t="str">
            <v>Pasto</v>
          </cell>
          <cell r="J582" t="str">
            <v>Regional</v>
          </cell>
          <cell r="K582"/>
          <cell r="L582">
            <v>3214395771</v>
          </cell>
          <cell r="M582" t="str">
            <v>munaysantoangel@gmail.com</v>
          </cell>
          <cell r="N582" t="str">
            <v>SRPA</v>
          </cell>
          <cell r="O582" t="str">
            <v>Centro de atención especializada</v>
          </cell>
          <cell r="P582"/>
          <cell r="Q582" t="str">
            <v>SRPA</v>
          </cell>
          <cell r="R582"/>
          <cell r="S582" t="str">
            <v>5200-212-2024</v>
          </cell>
          <cell r="T582">
            <v>40</v>
          </cell>
          <cell r="U582">
            <v>45352</v>
          </cell>
          <cell r="V582">
            <v>45352</v>
          </cell>
          <cell r="W582">
            <v>45535</v>
          </cell>
          <cell r="X582">
            <v>741088000</v>
          </cell>
          <cell r="Y582" t="str">
            <v>Jeimy Carolina Caicedo Maturana</v>
          </cell>
          <cell r="Z582" t="str">
            <v>Profesional universitario de la Dirección Regional</v>
          </cell>
        </row>
        <row r="583">
          <cell r="B583" t="str">
            <v>52-149-582</v>
          </cell>
          <cell r="C583" t="str">
            <v>Nariño</v>
          </cell>
          <cell r="D583" t="str">
            <v>Fundación MUNAY</v>
          </cell>
          <cell r="E583" t="str">
            <v>900276174-2</v>
          </cell>
          <cell r="F583" t="str">
            <v>Jose Miguel Mendez Tavera</v>
          </cell>
          <cell r="G583"/>
          <cell r="H583" t="str">
            <v>Kilometro 4 Via Oriente Barrio La Estrella</v>
          </cell>
          <cell r="I583" t="str">
            <v>Pasto</v>
          </cell>
          <cell r="J583" t="str">
            <v>Regional</v>
          </cell>
          <cell r="K583"/>
          <cell r="L583">
            <v>3214395771</v>
          </cell>
          <cell r="M583" t="str">
            <v>munaysantoangel@gmail.com</v>
          </cell>
          <cell r="N583" t="str">
            <v>SRPA</v>
          </cell>
          <cell r="O583" t="str">
            <v>Internado RAJ</v>
          </cell>
          <cell r="P583"/>
          <cell r="Q583" t="str">
            <v>RAJ</v>
          </cell>
          <cell r="R583"/>
          <cell r="S583" t="str">
            <v>5200-212-2024</v>
          </cell>
          <cell r="T583">
            <v>45</v>
          </cell>
          <cell r="U583">
            <v>45352</v>
          </cell>
          <cell r="V583">
            <v>45352</v>
          </cell>
          <cell r="W583">
            <v>45535</v>
          </cell>
          <cell r="X583">
            <v>665678520</v>
          </cell>
          <cell r="Y583" t="str">
            <v>Jeimy Carolina Caicedo Maturana</v>
          </cell>
          <cell r="Z583" t="str">
            <v>Profesional universitario de la Dirección Regional</v>
          </cell>
        </row>
        <row r="584">
          <cell r="B584" t="str">
            <v>52-149-583</v>
          </cell>
          <cell r="C584" t="str">
            <v>Nariño</v>
          </cell>
          <cell r="D584" t="str">
            <v>Fundación MUNAY</v>
          </cell>
          <cell r="E584" t="str">
            <v>900276174-2</v>
          </cell>
          <cell r="F584" t="str">
            <v>Jose Miguel Mendez Tavera</v>
          </cell>
          <cell r="G584"/>
          <cell r="H584" t="str">
            <v>Kilometro 4 Via Oriente Barrio La Estrella</v>
          </cell>
          <cell r="I584" t="str">
            <v>Pasto</v>
          </cell>
          <cell r="J584" t="str">
            <v>Regional</v>
          </cell>
          <cell r="K584"/>
          <cell r="L584">
            <v>3214395771</v>
          </cell>
          <cell r="M584" t="str">
            <v>munaysantoangel@gmail.com</v>
          </cell>
          <cell r="N584" t="str">
            <v>SRPA</v>
          </cell>
          <cell r="O584" t="str">
            <v>Centro de internamiento preventivo</v>
          </cell>
          <cell r="P584"/>
          <cell r="Q584" t="str">
            <v>SRPA</v>
          </cell>
          <cell r="R584"/>
          <cell r="S584" t="str">
            <v>5200-212-2024</v>
          </cell>
          <cell r="T584">
            <v>12</v>
          </cell>
          <cell r="U584">
            <v>45352</v>
          </cell>
          <cell r="V584">
            <v>45352</v>
          </cell>
          <cell r="W584">
            <v>45535</v>
          </cell>
          <cell r="X584">
            <v>219087216</v>
          </cell>
          <cell r="Y584" t="str">
            <v>Jeimy Carolina Caicedo Maturana</v>
          </cell>
          <cell r="Z584" t="str">
            <v>Profesional universitario de la Dirección Regional</v>
          </cell>
        </row>
        <row r="585">
          <cell r="B585" t="str">
            <v>52-149-584</v>
          </cell>
          <cell r="C585" t="str">
            <v>Nariño</v>
          </cell>
          <cell r="D585" t="str">
            <v>Fundación MUNAY</v>
          </cell>
          <cell r="E585" t="str">
            <v>900276174-2</v>
          </cell>
          <cell r="F585" t="str">
            <v>Jose Miguel Mendez Tavera</v>
          </cell>
          <cell r="G585"/>
          <cell r="H585" t="str">
            <v>Kilometro 4 Via Oriente Barrio La Estrella</v>
          </cell>
          <cell r="I585" t="str">
            <v>Pasto</v>
          </cell>
          <cell r="J585" t="str">
            <v>Regional</v>
          </cell>
          <cell r="K585"/>
          <cell r="L585">
            <v>3214395771</v>
          </cell>
          <cell r="M585" t="str">
            <v>munaysantoangel@gmail.com</v>
          </cell>
          <cell r="N585" t="str">
            <v>SRPA</v>
          </cell>
          <cell r="O585" t="str">
            <v>Centro transitorio</v>
          </cell>
          <cell r="P585"/>
          <cell r="Q585" t="str">
            <v>SRPA</v>
          </cell>
          <cell r="R585"/>
          <cell r="S585" t="str">
            <v>5200-212-2024</v>
          </cell>
          <cell r="T585">
            <v>4</v>
          </cell>
          <cell r="U585">
            <v>45352</v>
          </cell>
          <cell r="V585">
            <v>45352</v>
          </cell>
          <cell r="W585">
            <v>45535</v>
          </cell>
          <cell r="X585">
            <v>68195088</v>
          </cell>
          <cell r="Y585" t="str">
            <v>Jeimy Carolina Caicedo Maturana</v>
          </cell>
          <cell r="Z585" t="str">
            <v>Profesional universitario de la Dirección Regional</v>
          </cell>
        </row>
        <row r="586">
          <cell r="B586" t="str">
            <v>52-249-585</v>
          </cell>
          <cell r="C586" t="str">
            <v>Nariño</v>
          </cell>
          <cell r="D586" t="str">
            <v>Secretariado diocesano de pastoral social</v>
          </cell>
          <cell r="E586" t="str">
            <v>837000332-7</v>
          </cell>
          <cell r="F586" t="str">
            <v>Padre Vicente Everardo Legarda Revelo</v>
          </cell>
          <cell r="G586"/>
          <cell r="H586" t="str">
            <v>Carrera 3d No. 3a-39 Pinares De Santa Ana</v>
          </cell>
          <cell r="I586" t="str">
            <v>Ipiales</v>
          </cell>
          <cell r="J586" t="str">
            <v>Ipiales</v>
          </cell>
          <cell r="K586"/>
          <cell r="L586">
            <v>3183150085</v>
          </cell>
          <cell r="M586" t="str">
            <v>psipialescoordinacionicbf@gmail.com ipialespastoralsocial@gmail.com</v>
          </cell>
          <cell r="N586" t="str">
            <v>SRPA</v>
          </cell>
          <cell r="O586" t="str">
            <v>Libertad vigilada – asistida</v>
          </cell>
          <cell r="P586"/>
          <cell r="Q586" t="str">
            <v>SRPA</v>
          </cell>
          <cell r="R586"/>
          <cell r="S586" t="str">
            <v>5200-273-2024</v>
          </cell>
          <cell r="T586">
            <v>15</v>
          </cell>
          <cell r="U586">
            <v>45377</v>
          </cell>
          <cell r="V586">
            <v>45383</v>
          </cell>
          <cell r="W586">
            <v>45626</v>
          </cell>
          <cell r="X586">
            <v>68905560</v>
          </cell>
          <cell r="Y586" t="str">
            <v>Liliana De Jesus Quiñonez Yepez</v>
          </cell>
          <cell r="Z586" t="str">
            <v>Profesional centro zonal</v>
          </cell>
        </row>
        <row r="587">
          <cell r="B587" t="str">
            <v>52-104-586</v>
          </cell>
          <cell r="C587" t="str">
            <v>Nariño</v>
          </cell>
          <cell r="D587" t="str">
            <v>Fundación de promoción integral y trabajo comunitario corazón de María - PROINCO</v>
          </cell>
          <cell r="E587" t="str">
            <v>891200242-7</v>
          </cell>
          <cell r="F587" t="str">
            <v>Zuleima Cristina Baron Porras</v>
          </cell>
          <cell r="G587"/>
          <cell r="H587" t="str">
            <v>Calle 8 No. 22f-85 Barrio Obrero</v>
          </cell>
          <cell r="I587" t="str">
            <v>Pasto</v>
          </cell>
          <cell r="J587" t="str">
            <v>Pasto 2</v>
          </cell>
          <cell r="K587"/>
          <cell r="L587" t="str">
            <v>3168336862-3176437305</v>
          </cell>
          <cell r="M587" t="str">
            <v>cbaron@funproinco.org</v>
          </cell>
          <cell r="N587" t="str">
            <v>SRPA</v>
          </cell>
          <cell r="O587" t="str">
            <v>Externado RAJ</v>
          </cell>
          <cell r="P587" t="str">
            <v>Media jornada</v>
          </cell>
          <cell r="Q587" t="str">
            <v>RAJ</v>
          </cell>
          <cell r="R587"/>
          <cell r="S587" t="str">
            <v>5200-274-2024</v>
          </cell>
          <cell r="T587">
            <v>18</v>
          </cell>
          <cell r="U587">
            <v>45373</v>
          </cell>
          <cell r="V587">
            <v>45383</v>
          </cell>
          <cell r="W587">
            <v>45626</v>
          </cell>
          <cell r="X587">
            <v>96732720</v>
          </cell>
          <cell r="Y587" t="str">
            <v>Estefanie Marcela Peña Enriquez</v>
          </cell>
          <cell r="Z587" t="str">
            <v>Profesional centro zonal</v>
          </cell>
        </row>
        <row r="588">
          <cell r="B588" t="str">
            <v>52-249-587</v>
          </cell>
          <cell r="C588" t="str">
            <v>Nariño</v>
          </cell>
          <cell r="D588" t="str">
            <v>Secretariado diocesano de pastoral social</v>
          </cell>
          <cell r="E588" t="str">
            <v>837000332-7</v>
          </cell>
          <cell r="F588" t="str">
            <v>Padre Vicente Everardo Legarda Revelo</v>
          </cell>
          <cell r="G588"/>
          <cell r="H588" t="str">
            <v>Carrera 3d No. 3a-39 Pinares De Santa Ana</v>
          </cell>
          <cell r="I588" t="str">
            <v>Ipiales</v>
          </cell>
          <cell r="J588" t="str">
            <v>Ipiales</v>
          </cell>
          <cell r="K588"/>
          <cell r="L588">
            <v>3183150085</v>
          </cell>
          <cell r="M588" t="str">
            <v>psipialescoordinacionicbf@gmail.com ipialespastoralsocial@gmail.com</v>
          </cell>
          <cell r="N588" t="str">
            <v>SRPA</v>
          </cell>
          <cell r="O588" t="str">
            <v>Intervención de apoyo RAJ</v>
          </cell>
          <cell r="P588"/>
          <cell r="Q588" t="str">
            <v>RAJ</v>
          </cell>
          <cell r="R588"/>
          <cell r="S588" t="str">
            <v>5200-275-2024</v>
          </cell>
          <cell r="T588">
            <v>18</v>
          </cell>
          <cell r="U588">
            <v>45373</v>
          </cell>
          <cell r="V588">
            <v>45383</v>
          </cell>
          <cell r="W588">
            <v>45626</v>
          </cell>
          <cell r="X588">
            <v>62194608</v>
          </cell>
          <cell r="Y588" t="str">
            <v>Liliana De Jesus Quiñonez Yepez</v>
          </cell>
          <cell r="Z588" t="str">
            <v>Profesional centro zonal</v>
          </cell>
        </row>
        <row r="589">
          <cell r="B589" t="str">
            <v>52-187-588</v>
          </cell>
          <cell r="C589" t="str">
            <v>Nariño</v>
          </cell>
          <cell r="D589" t="str">
            <v>Fundación Righetto</v>
          </cell>
          <cell r="E589" t="str">
            <v>900137906-1</v>
          </cell>
          <cell r="F589" t="str">
            <v>Jose Luis Estrada Oliva</v>
          </cell>
          <cell r="G589"/>
          <cell r="H589" t="str">
            <v>Carrera 35 No. 17-26 Barrio Palermo</v>
          </cell>
          <cell r="I589" t="str">
            <v>Pasto</v>
          </cell>
          <cell r="J589" t="str">
            <v>Pasto 2</v>
          </cell>
          <cell r="K589"/>
          <cell r="L589">
            <v>3165257238</v>
          </cell>
          <cell r="M589" t="str">
            <v>fundacionrighetto@hotmail.com</v>
          </cell>
          <cell r="N589" t="str">
            <v>SRPA</v>
          </cell>
          <cell r="O589" t="str">
            <v>Internación en medio semicerrado</v>
          </cell>
          <cell r="P589"/>
          <cell r="Q589" t="str">
            <v>SRPA</v>
          </cell>
          <cell r="R589"/>
          <cell r="S589" t="str">
            <v>5200-299-2024</v>
          </cell>
          <cell r="T589">
            <v>38</v>
          </cell>
          <cell r="U589">
            <v>45377</v>
          </cell>
          <cell r="V589">
            <v>45383</v>
          </cell>
          <cell r="W589">
            <v>45626</v>
          </cell>
          <cell r="X589">
            <v>333557008</v>
          </cell>
          <cell r="Y589" t="str">
            <v>Estefanie Marcela Peña Enriquez</v>
          </cell>
          <cell r="Z589" t="str">
            <v>Profesional centro zonal</v>
          </cell>
        </row>
        <row r="590">
          <cell r="B590" t="str">
            <v>52-187-589</v>
          </cell>
          <cell r="C590" t="str">
            <v>Nariño</v>
          </cell>
          <cell r="D590" t="str">
            <v>Fundación Righetto</v>
          </cell>
          <cell r="E590" t="str">
            <v>900137906-1</v>
          </cell>
          <cell r="F590" t="str">
            <v>Jose Luis Estrada Oliva</v>
          </cell>
          <cell r="G590"/>
          <cell r="H590" t="str">
            <v>Carrera 35 No. 17-26 Barrio Palermo</v>
          </cell>
          <cell r="I590" t="str">
            <v>Pasto</v>
          </cell>
          <cell r="J590" t="str">
            <v>Pasto 2</v>
          </cell>
          <cell r="K590"/>
          <cell r="L590">
            <v>3165257238</v>
          </cell>
          <cell r="M590" t="str">
            <v>fundacionrighetto@hotmail.com</v>
          </cell>
          <cell r="N590" t="str">
            <v>SRPA</v>
          </cell>
          <cell r="O590" t="str">
            <v>Intervención de apoyo RAJ</v>
          </cell>
          <cell r="P590"/>
          <cell r="Q590" t="str">
            <v>RAJ</v>
          </cell>
          <cell r="R590"/>
          <cell r="S590" t="str">
            <v>5200-300-2024</v>
          </cell>
          <cell r="T590">
            <v>55</v>
          </cell>
          <cell r="U590">
            <v>45377</v>
          </cell>
          <cell r="V590">
            <v>45383</v>
          </cell>
          <cell r="W590">
            <v>45626</v>
          </cell>
          <cell r="X590">
            <v>190039080</v>
          </cell>
          <cell r="Y590" t="str">
            <v>Estefanie Marcela Peña Enriquez</v>
          </cell>
          <cell r="Z590" t="str">
            <v>Profesional centro zonal</v>
          </cell>
        </row>
        <row r="591">
          <cell r="B591" t="str">
            <v>52-187-590</v>
          </cell>
          <cell r="C591" t="str">
            <v>Nariño</v>
          </cell>
          <cell r="D591" t="str">
            <v>Fundación Righetto</v>
          </cell>
          <cell r="E591" t="str">
            <v>900137906-1</v>
          </cell>
          <cell r="F591" t="str">
            <v>Jose Luis Estrada Oliva</v>
          </cell>
          <cell r="G591"/>
          <cell r="H591" t="str">
            <v>Carrera 35 No. 17-26 Barrio Palermo</v>
          </cell>
          <cell r="I591" t="str">
            <v>Pasto</v>
          </cell>
          <cell r="J591" t="str">
            <v>Pasto 2</v>
          </cell>
          <cell r="K591"/>
          <cell r="L591">
            <v>3165257238</v>
          </cell>
          <cell r="M591" t="str">
            <v>fundacionrighetto@hotmail.com</v>
          </cell>
          <cell r="N591" t="str">
            <v>SRPA</v>
          </cell>
          <cell r="O591" t="str">
            <v>Apoyo postinstitucional – RAJ</v>
          </cell>
          <cell r="P591"/>
          <cell r="Q591" t="str">
            <v>RAJ</v>
          </cell>
          <cell r="R591"/>
          <cell r="S591" t="str">
            <v>5200-301-2024</v>
          </cell>
          <cell r="T591">
            <v>40</v>
          </cell>
          <cell r="U591">
            <v>45377</v>
          </cell>
          <cell r="V591">
            <v>45383</v>
          </cell>
          <cell r="W591">
            <v>45626</v>
          </cell>
          <cell r="X591">
            <v>142833600</v>
          </cell>
          <cell r="Y591" t="str">
            <v>Estefanie Marcela Peña Enriquez</v>
          </cell>
          <cell r="Z591" t="str">
            <v>Profesional centro zonal</v>
          </cell>
        </row>
        <row r="592">
          <cell r="B592" t="str">
            <v>52-187-591</v>
          </cell>
          <cell r="C592" t="str">
            <v>Nariño</v>
          </cell>
          <cell r="D592" t="str">
            <v>Fundación Righetto</v>
          </cell>
          <cell r="E592" t="str">
            <v>900137906-1</v>
          </cell>
          <cell r="F592" t="str">
            <v>Jose Luis Estrada Oliva</v>
          </cell>
          <cell r="G592"/>
          <cell r="H592" t="str">
            <v>Carrera 35 No. 17-26 Barrio Palermo</v>
          </cell>
          <cell r="I592" t="str">
            <v>Pasto</v>
          </cell>
          <cell r="J592" t="str">
            <v>Pasto 2</v>
          </cell>
          <cell r="K592"/>
          <cell r="L592">
            <v>3165257238</v>
          </cell>
          <cell r="M592" t="str">
            <v>fundacionrighetto@hotmail.com</v>
          </cell>
          <cell r="N592" t="str">
            <v>SRPA</v>
          </cell>
          <cell r="O592" t="str">
            <v>Libertad vigilada – asistida</v>
          </cell>
          <cell r="P592"/>
          <cell r="Q592" t="str">
            <v>SRPA</v>
          </cell>
          <cell r="R592"/>
          <cell r="S592" t="str">
            <v>5200-302-2024</v>
          </cell>
          <cell r="T592">
            <v>33</v>
          </cell>
          <cell r="U592">
            <v>45377</v>
          </cell>
          <cell r="V592">
            <v>45383</v>
          </cell>
          <cell r="W592">
            <v>45626</v>
          </cell>
          <cell r="X592">
            <v>151592232</v>
          </cell>
          <cell r="Y592" t="str">
            <v>Estefanie Marcela Peña Enriquez</v>
          </cell>
          <cell r="Z592" t="str">
            <v>Profesional centro zonal</v>
          </cell>
        </row>
        <row r="593">
          <cell r="B593" t="str">
            <v>54-230-592</v>
          </cell>
          <cell r="C593" t="str">
            <v>Norte_de_Santander</v>
          </cell>
          <cell r="D593" t="str">
            <v>Instituto la esperanza</v>
          </cell>
          <cell r="E593" t="str">
            <v>890500623-3</v>
          </cell>
          <cell r="F593" t="str">
            <v>Ana Helena Vega De Camargo</v>
          </cell>
          <cell r="G593"/>
          <cell r="H593" t="str">
            <v>Kilómetro 1.5 Altos Del Trapiche Anillo Vial</v>
          </cell>
          <cell r="I593" t="str">
            <v>Villa Del Rosario</v>
          </cell>
          <cell r="J593" t="str">
            <v>GAT</v>
          </cell>
          <cell r="K593">
            <v>5751239</v>
          </cell>
          <cell r="L593">
            <v>3132844042</v>
          </cell>
          <cell r="M593" t="str">
            <v>internadolaesperanza@hotmail.com</v>
          </cell>
          <cell r="N593" t="str">
            <v>SRD</v>
          </cell>
          <cell r="O593" t="str">
            <v>Internado</v>
          </cell>
          <cell r="P593"/>
          <cell r="Q593" t="str">
            <v>Discapacidad</v>
          </cell>
          <cell r="R593" t="str">
            <v>Intelectual</v>
          </cell>
          <cell r="S593" t="str">
            <v>5400-207-2024</v>
          </cell>
          <cell r="T593">
            <v>75</v>
          </cell>
          <cell r="U593">
            <v>45374</v>
          </cell>
          <cell r="V593">
            <v>45383</v>
          </cell>
          <cell r="W593">
            <v>45626</v>
          </cell>
          <cell r="X593">
            <v>1465991000</v>
          </cell>
          <cell r="Y593" t="str">
            <v>Diana Jazmin Rodriguez Hernández</v>
          </cell>
          <cell r="Z593" t="str">
            <v>Profesional coordinación técnica Protección</v>
          </cell>
        </row>
        <row r="594">
          <cell r="B594" t="str">
            <v>54-52-593</v>
          </cell>
          <cell r="C594" t="str">
            <v>Norte_de_Santander</v>
          </cell>
          <cell r="D594" t="str">
            <v>Corporación de profesionales para el desarrollo integral comunitario</v>
          </cell>
          <cell r="E594" t="str">
            <v>804003003-2</v>
          </cell>
          <cell r="F594" t="str">
            <v>Maria Estela Contreras Antolinez</v>
          </cell>
          <cell r="G594"/>
          <cell r="H594" t="str">
            <v>Calle 6n No. 5-14 Barrio Colpet</v>
          </cell>
          <cell r="I594" t="str">
            <v>Cúcuta</v>
          </cell>
          <cell r="J594" t="str">
            <v>GAT</v>
          </cell>
          <cell r="K594">
            <v>5723422</v>
          </cell>
          <cell r="L594">
            <v>3158020261</v>
          </cell>
          <cell r="M594" t="str">
            <v>maritza.hernandez@corprodinco.org</v>
          </cell>
          <cell r="N594" t="str">
            <v>SRD</v>
          </cell>
          <cell r="O594" t="str">
            <v>Externado</v>
          </cell>
          <cell r="P594" t="str">
            <v>Media jornada</v>
          </cell>
          <cell r="Q594" t="str">
            <v>Con PARD</v>
          </cell>
          <cell r="R594"/>
          <cell r="S594" t="str">
            <v>5400-208-2024</v>
          </cell>
          <cell r="T594">
            <v>100</v>
          </cell>
          <cell r="U594">
            <v>45373</v>
          </cell>
          <cell r="V594">
            <v>45383</v>
          </cell>
          <cell r="W594">
            <v>45626</v>
          </cell>
          <cell r="X594">
            <v>668723200</v>
          </cell>
          <cell r="Y594" t="str">
            <v>Jessika Danitza Florez Torres</v>
          </cell>
          <cell r="Z594" t="str">
            <v>Profesional coordinación técnica Protección</v>
          </cell>
        </row>
        <row r="595">
          <cell r="B595" t="str">
            <v>54-240-594</v>
          </cell>
          <cell r="C595" t="str">
            <v>Norte_de_Santander</v>
          </cell>
          <cell r="D595" t="str">
            <v>ONG Crecer en familia</v>
          </cell>
          <cell r="E595" t="str">
            <v>805020621-1</v>
          </cell>
          <cell r="F595" t="str">
            <v>Zulamita Ana Liliana Kaim Torres</v>
          </cell>
          <cell r="G595"/>
          <cell r="H595" t="str">
            <v>Avenida 7 No. 22-54 Barrio Once De Noviembre</v>
          </cell>
          <cell r="I595" t="str">
            <v>Los Patios</v>
          </cell>
          <cell r="J595" t="str">
            <v>GAT</v>
          </cell>
          <cell r="K595"/>
          <cell r="L595">
            <v>3154436895</v>
          </cell>
          <cell r="M595" t="str">
            <v>nsantandercemergencia@crecefamilia.org</v>
          </cell>
          <cell r="N595" t="str">
            <v>SRD</v>
          </cell>
          <cell r="O595" t="str">
            <v>Centro de emergencia</v>
          </cell>
          <cell r="P595"/>
          <cell r="Q595" t="str">
            <v>Con PARD</v>
          </cell>
          <cell r="R595"/>
          <cell r="S595" t="str">
            <v>5400-212-2024</v>
          </cell>
          <cell r="T595">
            <v>35</v>
          </cell>
          <cell r="U595">
            <v>45375</v>
          </cell>
          <cell r="V595">
            <v>45383</v>
          </cell>
          <cell r="W595">
            <v>45504</v>
          </cell>
          <cell r="X595">
            <v>352488520</v>
          </cell>
          <cell r="Y595" t="str">
            <v>Martha Liliana Alvarez Blanco</v>
          </cell>
          <cell r="Z595" t="str">
            <v>Profesional coordinación técnica Protección</v>
          </cell>
        </row>
        <row r="596">
          <cell r="B596" t="str">
            <v>54-240-595</v>
          </cell>
          <cell r="C596" t="str">
            <v>Norte_de_Santander</v>
          </cell>
          <cell r="D596" t="str">
            <v>ONG Crecer en familia</v>
          </cell>
          <cell r="E596" t="str">
            <v>805020621-1</v>
          </cell>
          <cell r="F596" t="str">
            <v>Zulamita Ana Liliana Kaim Torres</v>
          </cell>
          <cell r="G596"/>
          <cell r="H596" t="str">
            <v>Calle 21 No. 0b-40 Barrio Blanco</v>
          </cell>
          <cell r="I596" t="str">
            <v>Cúcuta</v>
          </cell>
          <cell r="J596" t="str">
            <v>GAT</v>
          </cell>
          <cell r="K596"/>
          <cell r="L596">
            <v>3154436895</v>
          </cell>
          <cell r="M596" t="str">
            <v>nsantanderhsustituto@crecefamilia.org</v>
          </cell>
          <cell r="N596" t="str">
            <v>SRD</v>
          </cell>
          <cell r="O596" t="str">
            <v>Hogar sustituto entidad</v>
          </cell>
          <cell r="P596"/>
          <cell r="Q596" t="str">
            <v>HS: Vulneración - Discapacidad</v>
          </cell>
          <cell r="R596"/>
          <cell r="S596" t="str">
            <v>5400-213-2024</v>
          </cell>
          <cell r="T596">
            <v>437</v>
          </cell>
          <cell r="U596">
            <v>45377</v>
          </cell>
          <cell r="V596">
            <v>45383</v>
          </cell>
          <cell r="W596">
            <v>45443</v>
          </cell>
          <cell r="X596">
            <v>1802450720</v>
          </cell>
          <cell r="Y596" t="str">
            <v>Martha Liliana Alvarez Blanco</v>
          </cell>
          <cell r="Z596" t="str">
            <v>Profesional coordinación técnica Protección</v>
          </cell>
        </row>
        <row r="597">
          <cell r="B597" t="str">
            <v>54-240-596</v>
          </cell>
          <cell r="C597" t="str">
            <v>Norte_de_Santander</v>
          </cell>
          <cell r="D597" t="str">
            <v>ONG Crecer en familia</v>
          </cell>
          <cell r="E597" t="str">
            <v>805020621-1</v>
          </cell>
          <cell r="F597" t="str">
            <v>Zulamita Ana Liliana Kaim Torres</v>
          </cell>
          <cell r="G597" t="str">
            <v>Sede niñas</v>
          </cell>
          <cell r="H597" t="str">
            <v>Calle 4 No. 1-45 Barrio Colsag</v>
          </cell>
          <cell r="I597" t="str">
            <v>Cúcuta</v>
          </cell>
          <cell r="J597" t="str">
            <v>GAT</v>
          </cell>
          <cell r="K597"/>
          <cell r="L597">
            <v>3154436895</v>
          </cell>
          <cell r="M597" t="str">
            <v>nsantanderinternadopard@crecefamilia.org</v>
          </cell>
          <cell r="N597" t="str">
            <v>SRD</v>
          </cell>
          <cell r="O597" t="str">
            <v>Internado</v>
          </cell>
          <cell r="P597"/>
          <cell r="Q597" t="str">
            <v>Con PARD</v>
          </cell>
          <cell r="R597"/>
          <cell r="S597" t="str">
            <v>5400-215-2024</v>
          </cell>
          <cell r="T597">
            <v>80</v>
          </cell>
          <cell r="U597">
            <v>45377</v>
          </cell>
          <cell r="V597">
            <v>45383</v>
          </cell>
          <cell r="W597">
            <v>45504</v>
          </cell>
          <cell r="X597">
            <v>687393600</v>
          </cell>
          <cell r="Y597" t="str">
            <v>Beatriz Fiallo Martinez</v>
          </cell>
          <cell r="Z597" t="str">
            <v>Coordinador técnico/Protección</v>
          </cell>
        </row>
        <row r="598">
          <cell r="B598" t="str">
            <v>54-240-597</v>
          </cell>
          <cell r="C598" t="str">
            <v>Norte_de_Santander</v>
          </cell>
          <cell r="D598" t="str">
            <v>ONG Crecer en familia</v>
          </cell>
          <cell r="E598" t="str">
            <v>805020621-1</v>
          </cell>
          <cell r="F598" t="str">
            <v>Zulamita Ana Liliana Kaim Torres</v>
          </cell>
          <cell r="G598" t="str">
            <v>Sede niños</v>
          </cell>
          <cell r="H598" t="str">
            <v>Avenida 16 No. 9-62 Barrio San Miguel</v>
          </cell>
          <cell r="I598" t="str">
            <v>Cúcuta</v>
          </cell>
          <cell r="J598" t="str">
            <v>GAT</v>
          </cell>
          <cell r="K598"/>
          <cell r="L598">
            <v>3154436895</v>
          </cell>
          <cell r="M598" t="str">
            <v>nsantanderinternadopard@crecefamilia.org</v>
          </cell>
          <cell r="N598" t="str">
            <v>SRD</v>
          </cell>
          <cell r="O598" t="str">
            <v>Internado</v>
          </cell>
          <cell r="P598"/>
          <cell r="Q598" t="str">
            <v>Con PARD</v>
          </cell>
          <cell r="R598"/>
          <cell r="S598" t="str">
            <v>5400-215-2024</v>
          </cell>
          <cell r="T598"/>
          <cell r="U598">
            <v>45377</v>
          </cell>
          <cell r="V598">
            <v>45383</v>
          </cell>
          <cell r="W598">
            <v>45504</v>
          </cell>
          <cell r="X598"/>
          <cell r="Y598" t="str">
            <v>Beatriz Fiallo Martinez</v>
          </cell>
          <cell r="Z598" t="str">
            <v>Coordinador técnico/Protección</v>
          </cell>
        </row>
        <row r="599">
          <cell r="B599" t="str">
            <v>54-116-598</v>
          </cell>
          <cell r="C599" t="str">
            <v>Norte_de_Santander</v>
          </cell>
          <cell r="D599" t="str">
            <v>Fundación familiar pro rehabilitación de farmacodependientes FFARO</v>
          </cell>
          <cell r="E599" t="str">
            <v>800034694-1</v>
          </cell>
          <cell r="F599" t="str">
            <v>Luis Edier Usma Osorio</v>
          </cell>
          <cell r="G599" t="str">
            <v>Santiago Apostol</v>
          </cell>
          <cell r="H599" t="str">
            <v>Casa A Lote 11 Urbanización La Carolina-Via Bocono Cúcuta</v>
          </cell>
          <cell r="I599" t="str">
            <v>Cúcuta</v>
          </cell>
          <cell r="J599" t="str">
            <v>GAT</v>
          </cell>
          <cell r="K599"/>
          <cell r="L599">
            <v>3005551913</v>
          </cell>
          <cell r="M599" t="str">
            <v>sedesantiago@fundacionfaro.org</v>
          </cell>
          <cell r="N599" t="str">
            <v>SRPA</v>
          </cell>
          <cell r="O599" t="str">
            <v>Centro de emergencia RAJ</v>
          </cell>
          <cell r="P599"/>
          <cell r="Q599" t="str">
            <v>RAJ</v>
          </cell>
          <cell r="R599"/>
          <cell r="S599" t="str">
            <v>5400-206-2024</v>
          </cell>
          <cell r="T599">
            <v>5</v>
          </cell>
          <cell r="U599">
            <v>45377</v>
          </cell>
          <cell r="V599">
            <v>45383</v>
          </cell>
          <cell r="W599">
            <v>45626</v>
          </cell>
          <cell r="X599">
            <v>1236890616</v>
          </cell>
          <cell r="Y599" t="str">
            <v>Beatriz Fiallo Martinez</v>
          </cell>
          <cell r="Z599" t="str">
            <v>Coordinador técnico/Protección</v>
          </cell>
        </row>
        <row r="600">
          <cell r="B600" t="str">
            <v>54-116-599</v>
          </cell>
          <cell r="C600" t="str">
            <v>Norte_de_Santander</v>
          </cell>
          <cell r="D600" t="str">
            <v>Fundación familiar pro rehabilitación de farmacodependientes FFARO</v>
          </cell>
          <cell r="E600" t="str">
            <v>800034694-1</v>
          </cell>
          <cell r="F600" t="str">
            <v>Luis Edier Usma Osorio</v>
          </cell>
          <cell r="G600" t="str">
            <v>Santiago Apostol</v>
          </cell>
          <cell r="H600" t="str">
            <v>Casa A Lote 11 Urbanización La Carolina-Via Bocono Cúcuta</v>
          </cell>
          <cell r="I600" t="str">
            <v>Cúcuta</v>
          </cell>
          <cell r="J600" t="str">
            <v>GAT</v>
          </cell>
          <cell r="K600"/>
          <cell r="L600">
            <v>3005551913</v>
          </cell>
          <cell r="M600" t="str">
            <v>sedesantiago@fundacionfaro.org</v>
          </cell>
          <cell r="N600" t="str">
            <v>SRPA</v>
          </cell>
          <cell r="O600" t="str">
            <v>Internado RAJ</v>
          </cell>
          <cell r="P600"/>
          <cell r="Q600" t="str">
            <v>RAJ</v>
          </cell>
          <cell r="R600"/>
          <cell r="S600" t="str">
            <v>5400-206-2024</v>
          </cell>
          <cell r="T600">
            <v>57</v>
          </cell>
          <cell r="U600">
            <v>45377</v>
          </cell>
          <cell r="V600">
            <v>45383</v>
          </cell>
          <cell r="W600">
            <v>45626</v>
          </cell>
          <cell r="X600"/>
          <cell r="Y600" t="str">
            <v>Beatriz Fiallo Martinez</v>
          </cell>
          <cell r="Z600" t="str">
            <v>Coordinador técnico/Protección</v>
          </cell>
        </row>
        <row r="601">
          <cell r="B601" t="str">
            <v>54-116-600</v>
          </cell>
          <cell r="C601" t="str">
            <v>Norte_de_Santander</v>
          </cell>
          <cell r="D601" t="str">
            <v>Fundación familiar pro rehabilitación de farmacodependientes FFARO</v>
          </cell>
          <cell r="E601" t="str">
            <v>800034694-1</v>
          </cell>
          <cell r="F601" t="str">
            <v>Luis Edier Usma Osorio</v>
          </cell>
          <cell r="G601" t="str">
            <v>San Jose</v>
          </cell>
          <cell r="H601" t="str">
            <v>Calle 4 No. 1e-32 Local 2 Ceiba</v>
          </cell>
          <cell r="I601" t="str">
            <v>Cúcuta</v>
          </cell>
          <cell r="J601" t="str">
            <v>GAT</v>
          </cell>
          <cell r="K601"/>
          <cell r="L601">
            <v>3005551913</v>
          </cell>
          <cell r="M601" t="str">
            <v>sanjose@fundacionfaro.org</v>
          </cell>
          <cell r="N601" t="str">
            <v>SRPA</v>
          </cell>
          <cell r="O601" t="str">
            <v>Internación en medio semicerrado</v>
          </cell>
          <cell r="P601"/>
          <cell r="Q601" t="str">
            <v>SRPA</v>
          </cell>
          <cell r="R601"/>
          <cell r="S601" t="str">
            <v>5400-209-2024</v>
          </cell>
          <cell r="T601">
            <v>50</v>
          </cell>
          <cell r="U601">
            <v>45377</v>
          </cell>
          <cell r="V601">
            <v>45383</v>
          </cell>
          <cell r="W601">
            <v>45626</v>
          </cell>
          <cell r="X601">
            <v>438890800</v>
          </cell>
          <cell r="Y601" t="str">
            <v>Beatriz Fiallo Martinez</v>
          </cell>
          <cell r="Z601" t="str">
            <v>Coordinador técnico/Protección</v>
          </cell>
        </row>
        <row r="602">
          <cell r="B602" t="str">
            <v>54-240-601</v>
          </cell>
          <cell r="C602" t="str">
            <v>Norte_de_Santander</v>
          </cell>
          <cell r="D602" t="str">
            <v>ONG Crecer en familia</v>
          </cell>
          <cell r="E602" t="str">
            <v>805020621-1</v>
          </cell>
          <cell r="F602" t="str">
            <v>Zulamita Ana Liliana Kaim Torres</v>
          </cell>
          <cell r="G602"/>
          <cell r="H602" t="str">
            <v>Calle 2b No. 10-46 Barrio Portal</v>
          </cell>
          <cell r="I602" t="str">
            <v>Los Patios</v>
          </cell>
          <cell r="J602" t="str">
            <v>GAT</v>
          </cell>
          <cell r="K602"/>
          <cell r="L602">
            <v>3154436895</v>
          </cell>
          <cell r="M602" t="str">
            <v>nortesantandercfjpatios@crecefamilia.org</v>
          </cell>
          <cell r="N602" t="str">
            <v>SRPA</v>
          </cell>
          <cell r="O602" t="str">
            <v>Centro de atención especializada</v>
          </cell>
          <cell r="P602"/>
          <cell r="Q602" t="str">
            <v>SRPA</v>
          </cell>
          <cell r="R602"/>
          <cell r="S602" t="str">
            <v>5400-210-2024</v>
          </cell>
          <cell r="T602">
            <v>97</v>
          </cell>
          <cell r="U602">
            <v>45377</v>
          </cell>
          <cell r="V602">
            <v>45383</v>
          </cell>
          <cell r="W602">
            <v>45443</v>
          </cell>
          <cell r="X602">
            <v>682855390</v>
          </cell>
          <cell r="Y602" t="str">
            <v>Martha Liliana Alvarez Blanco</v>
          </cell>
          <cell r="Z602" t="str">
            <v>Profesional coordinación técnica Protección</v>
          </cell>
        </row>
        <row r="603">
          <cell r="B603" t="str">
            <v>54-240-602</v>
          </cell>
          <cell r="C603" t="str">
            <v>Norte_de_Santander</v>
          </cell>
          <cell r="D603" t="str">
            <v>ONG Crecer en familia</v>
          </cell>
          <cell r="E603" t="str">
            <v>805020621-1</v>
          </cell>
          <cell r="F603" t="str">
            <v>Zulamita Ana Liliana Kaim Torres</v>
          </cell>
          <cell r="G603"/>
          <cell r="H603" t="str">
            <v>Calle 2b No. 10-46 Barrio Portal</v>
          </cell>
          <cell r="I603" t="str">
            <v>Los Patios</v>
          </cell>
          <cell r="J603" t="str">
            <v>GAT</v>
          </cell>
          <cell r="K603"/>
          <cell r="L603">
            <v>3154436895</v>
          </cell>
          <cell r="M603" t="str">
            <v>nortesantandercfjpatios@crecefamilia.org</v>
          </cell>
          <cell r="N603" t="str">
            <v>SRPA</v>
          </cell>
          <cell r="O603" t="str">
            <v>Centro de internamiento preventivo</v>
          </cell>
          <cell r="P603"/>
          <cell r="Q603" t="str">
            <v>SRPA</v>
          </cell>
          <cell r="R603"/>
          <cell r="S603" t="str">
            <v>5400-210-2024</v>
          </cell>
          <cell r="T603">
            <v>15</v>
          </cell>
          <cell r="U603">
            <v>45377</v>
          </cell>
          <cell r="V603">
            <v>45383</v>
          </cell>
          <cell r="W603">
            <v>45443</v>
          </cell>
          <cell r="X603"/>
          <cell r="Y603" t="str">
            <v>Martha Liliana Alvarez Blanco</v>
          </cell>
          <cell r="Z603" t="str">
            <v>Profesional coordinación técnica Protección</v>
          </cell>
        </row>
        <row r="604">
          <cell r="B604" t="str">
            <v>54-240-603</v>
          </cell>
          <cell r="C604" t="str">
            <v>Norte_de_Santander</v>
          </cell>
          <cell r="D604" t="str">
            <v>ONG Crecer en familia</v>
          </cell>
          <cell r="E604" t="str">
            <v>805020621-1</v>
          </cell>
          <cell r="F604" t="str">
            <v>Zulamita Ana Liliana Kaim Torres</v>
          </cell>
          <cell r="G604"/>
          <cell r="H604" t="str">
            <v>Calle 13 No. 1-48 Barrio Centro</v>
          </cell>
          <cell r="I604" t="str">
            <v>Cúcuta</v>
          </cell>
          <cell r="J604" t="str">
            <v>GAT</v>
          </cell>
          <cell r="K604"/>
          <cell r="L604">
            <v>3154436895</v>
          </cell>
          <cell r="M604" t="str">
            <v>nsantanderctransitorio@crecefamilia.org</v>
          </cell>
          <cell r="N604" t="str">
            <v>SRPA</v>
          </cell>
          <cell r="O604" t="str">
            <v>Centro transitorio</v>
          </cell>
          <cell r="P604"/>
          <cell r="Q604" t="str">
            <v>SRPA</v>
          </cell>
          <cell r="R604"/>
          <cell r="S604" t="str">
            <v>5400-211-2024</v>
          </cell>
          <cell r="T604">
            <v>6</v>
          </cell>
          <cell r="U604">
            <v>45377</v>
          </cell>
          <cell r="V604">
            <v>45383</v>
          </cell>
          <cell r="W604">
            <v>45596</v>
          </cell>
          <cell r="X604">
            <v>119341404</v>
          </cell>
          <cell r="Y604" t="str">
            <v>Diana Jazmin Rodriguez Hernández</v>
          </cell>
          <cell r="Z604" t="str">
            <v>Profesional coordinación técnica Protección</v>
          </cell>
        </row>
        <row r="605">
          <cell r="B605" t="str">
            <v>54-240-604</v>
          </cell>
          <cell r="C605" t="str">
            <v>Norte_de_Santander</v>
          </cell>
          <cell r="D605" t="str">
            <v>ONG Crecer en familia</v>
          </cell>
          <cell r="E605" t="str">
            <v>805020621-1</v>
          </cell>
          <cell r="F605" t="str">
            <v>Zulamita Ana Liliana Kaim Torres</v>
          </cell>
          <cell r="G605"/>
          <cell r="H605" t="str">
            <v>Calle 7a No. 34-19 Barrio La Primavera</v>
          </cell>
          <cell r="I605" t="str">
            <v>Ocaña</v>
          </cell>
          <cell r="J605" t="str">
            <v>GAT</v>
          </cell>
          <cell r="K605"/>
          <cell r="L605">
            <v>3154436895</v>
          </cell>
          <cell r="M605" t="str">
            <v>nsantanderctransitorio@crecefamilia.org</v>
          </cell>
          <cell r="N605" t="str">
            <v>SRPA</v>
          </cell>
          <cell r="O605" t="str">
            <v>Centro transitorio</v>
          </cell>
          <cell r="P605"/>
          <cell r="Q605" t="str">
            <v>SRPA</v>
          </cell>
          <cell r="R605"/>
          <cell r="S605" t="str">
            <v>5400-211-2024</v>
          </cell>
          <cell r="T605"/>
          <cell r="U605">
            <v>45377</v>
          </cell>
          <cell r="V605">
            <v>45383</v>
          </cell>
          <cell r="W605">
            <v>45596</v>
          </cell>
          <cell r="X605"/>
          <cell r="Y605" t="str">
            <v>Diana Jazmin Rodriguez Hernández</v>
          </cell>
          <cell r="Z605" t="str">
            <v>Profesional coordinación técnica Protección</v>
          </cell>
        </row>
        <row r="606">
          <cell r="B606" t="str">
            <v>54-240-605</v>
          </cell>
          <cell r="C606" t="str">
            <v>Norte_de_Santander</v>
          </cell>
          <cell r="D606" t="str">
            <v>ONG Crecer en familia</v>
          </cell>
          <cell r="E606" t="str">
            <v>805020621-1</v>
          </cell>
          <cell r="F606" t="str">
            <v>Zulamita Ana Liliana Kaim Torres</v>
          </cell>
          <cell r="G606"/>
          <cell r="H606" t="str">
            <v>Carrera 5 Calle 6 Esquina</v>
          </cell>
          <cell r="I606" t="str">
            <v>Pamplona</v>
          </cell>
          <cell r="J606" t="str">
            <v>GAT</v>
          </cell>
          <cell r="K606"/>
          <cell r="L606">
            <v>3154436895</v>
          </cell>
          <cell r="M606" t="str">
            <v>nsantanderctransitorio@crecefamilia.org</v>
          </cell>
          <cell r="N606" t="str">
            <v>SRPA</v>
          </cell>
          <cell r="O606" t="str">
            <v>Centro transitorio</v>
          </cell>
          <cell r="P606"/>
          <cell r="Q606" t="str">
            <v>SRPA</v>
          </cell>
          <cell r="R606"/>
          <cell r="S606" t="str">
            <v>5400-211-2024</v>
          </cell>
          <cell r="T606"/>
          <cell r="U606">
            <v>45377</v>
          </cell>
          <cell r="V606">
            <v>45383</v>
          </cell>
          <cell r="W606">
            <v>45596</v>
          </cell>
          <cell r="X606"/>
          <cell r="Y606" t="str">
            <v>Diana Jazmin Rodriguez Hernández</v>
          </cell>
          <cell r="Z606" t="str">
            <v>Profesional coordinación técnica Protección</v>
          </cell>
        </row>
        <row r="607">
          <cell r="B607" t="str">
            <v>54-240-606</v>
          </cell>
          <cell r="C607" t="str">
            <v>Norte_de_Santander</v>
          </cell>
          <cell r="D607" t="str">
            <v>ONG Crecer en familia</v>
          </cell>
          <cell r="E607" t="str">
            <v>805020621-1</v>
          </cell>
          <cell r="F607" t="str">
            <v>Zulamita Ana Liliana Kaim Torres</v>
          </cell>
          <cell r="G607"/>
          <cell r="H607" t="str">
            <v>Calle 21 No. 0b-39 Barrio Blanco</v>
          </cell>
          <cell r="I607" t="str">
            <v>Cúcuta</v>
          </cell>
          <cell r="J607" t="str">
            <v>GAT</v>
          </cell>
          <cell r="K607"/>
          <cell r="L607">
            <v>3154436895</v>
          </cell>
          <cell r="M607" t="str">
            <v>nsantanderlibertadvigilada@crecefamilia.org</v>
          </cell>
          <cell r="N607" t="str">
            <v>SRPA</v>
          </cell>
          <cell r="O607" t="str">
            <v>Libertad vigilada – asistida</v>
          </cell>
          <cell r="P607"/>
          <cell r="Q607" t="str">
            <v>SRPA</v>
          </cell>
          <cell r="R607"/>
          <cell r="S607" t="str">
            <v>5400-214-2024</v>
          </cell>
          <cell r="T607">
            <v>75</v>
          </cell>
          <cell r="U607">
            <v>45377</v>
          </cell>
          <cell r="V607">
            <v>45383</v>
          </cell>
          <cell r="W607">
            <v>45596</v>
          </cell>
          <cell r="X607">
            <v>301461825</v>
          </cell>
          <cell r="Y607" t="str">
            <v>Beatriz Fiallo Martinez</v>
          </cell>
          <cell r="Z607" t="str">
            <v>Coordinador técnico/Protección</v>
          </cell>
        </row>
        <row r="608">
          <cell r="B608" t="str">
            <v>86-149-607</v>
          </cell>
          <cell r="C608" t="str">
            <v>Putumayo</v>
          </cell>
          <cell r="D608" t="str">
            <v>Fundación MUNAY</v>
          </cell>
          <cell r="E608" t="str">
            <v>900276174-2</v>
          </cell>
          <cell r="F608" t="str">
            <v>Jose Miguel Mendez Tavera</v>
          </cell>
          <cell r="G608" t="str">
            <v>Sede San Gabriel</v>
          </cell>
          <cell r="H608" t="str">
            <v>Vereda Caliyaco, Vía Al Aguacate, Finca “san Gabriel”</v>
          </cell>
          <cell r="I608" t="str">
            <v>Mocoa</v>
          </cell>
          <cell r="J608" t="str">
            <v>Mocoa</v>
          </cell>
          <cell r="K608"/>
          <cell r="L608">
            <v>3214395771</v>
          </cell>
          <cell r="M608" t="str">
            <v>fundacionmunay@gmail.com</v>
          </cell>
          <cell r="N608" t="str">
            <v>SRD</v>
          </cell>
          <cell r="O608" t="str">
            <v>Intervención de apoyo psicosocial</v>
          </cell>
          <cell r="P608"/>
          <cell r="Q608" t="str">
            <v>Con PARD</v>
          </cell>
          <cell r="R608"/>
          <cell r="S608" t="str">
            <v>8600-116-2024</v>
          </cell>
          <cell r="T608">
            <v>200</v>
          </cell>
          <cell r="U608">
            <v>45377</v>
          </cell>
          <cell r="V608">
            <v>45383</v>
          </cell>
          <cell r="W608">
            <v>45626</v>
          </cell>
          <cell r="X608">
            <v>837595200</v>
          </cell>
          <cell r="Y608" t="str">
            <v>Cindi Daniela Caguasango Escobar</v>
          </cell>
          <cell r="Z608" t="str">
            <v>Profesional coordinación técnica Protección</v>
          </cell>
        </row>
        <row r="609">
          <cell r="B609" t="str">
            <v>86-149-608</v>
          </cell>
          <cell r="C609" t="str">
            <v>Putumayo</v>
          </cell>
          <cell r="D609" t="str">
            <v>Fundación MUNAY</v>
          </cell>
          <cell r="E609" t="str">
            <v>900276174-2</v>
          </cell>
          <cell r="F609" t="str">
            <v>Jose Miguel Mendez Tavera</v>
          </cell>
          <cell r="G609" t="str">
            <v>Sede San Rafael</v>
          </cell>
          <cell r="H609" t="str">
            <v>Vereda Caliyaco, Vía Al Aguacate, Finca “san Rafael”</v>
          </cell>
          <cell r="I609" t="str">
            <v>Mocoa</v>
          </cell>
          <cell r="J609" t="str">
            <v>Mocoa</v>
          </cell>
          <cell r="K609"/>
          <cell r="L609">
            <v>3214395771</v>
          </cell>
          <cell r="M609" t="str">
            <v>fundacionmunay@gmail.com</v>
          </cell>
          <cell r="N609" t="str">
            <v>SRPA</v>
          </cell>
          <cell r="O609" t="str">
            <v>Libertad vigilada – asistida</v>
          </cell>
          <cell r="P609"/>
          <cell r="Q609" t="str">
            <v>SRPA</v>
          </cell>
          <cell r="R609"/>
          <cell r="S609" t="str">
            <v>8600-115-2024</v>
          </cell>
          <cell r="T609">
            <v>30</v>
          </cell>
          <cell r="U609">
            <v>45377</v>
          </cell>
          <cell r="V609">
            <v>45383</v>
          </cell>
          <cell r="W609">
            <v>45626</v>
          </cell>
          <cell r="X609">
            <v>137811120</v>
          </cell>
          <cell r="Y609" t="str">
            <v>Cindi Daniela Caguasango Escobar</v>
          </cell>
          <cell r="Z609" t="str">
            <v>Profesional coordinación técnica Protección</v>
          </cell>
        </row>
        <row r="610">
          <cell r="B610" t="str">
            <v>86-149-609</v>
          </cell>
          <cell r="C610" t="str">
            <v>Putumayo</v>
          </cell>
          <cell r="D610" t="str">
            <v>Fundación MUNAY</v>
          </cell>
          <cell r="E610" t="str">
            <v>900276174-2</v>
          </cell>
          <cell r="F610" t="str">
            <v>Jose Miguel Mendez Tavera</v>
          </cell>
          <cell r="G610" t="str">
            <v>Sede San Rafael</v>
          </cell>
          <cell r="H610" t="str">
            <v>Vereda Caliyaco, Vía Al Aguacate, Finca “san Rafael”</v>
          </cell>
          <cell r="I610" t="str">
            <v>Mocoa</v>
          </cell>
          <cell r="J610" t="str">
            <v>Mocoa</v>
          </cell>
          <cell r="K610"/>
          <cell r="L610">
            <v>3214395771</v>
          </cell>
          <cell r="M610" t="str">
            <v>fundacionmunay@gmail.com</v>
          </cell>
          <cell r="N610" t="str">
            <v>SRPA</v>
          </cell>
          <cell r="O610" t="str">
            <v>Apoyo postinstitucional – SRPA</v>
          </cell>
          <cell r="P610"/>
          <cell r="Q610" t="str">
            <v>SRPA</v>
          </cell>
          <cell r="R610"/>
          <cell r="S610" t="str">
            <v>8600-115-2024</v>
          </cell>
          <cell r="T610">
            <v>15</v>
          </cell>
          <cell r="U610">
            <v>45377</v>
          </cell>
          <cell r="V610">
            <v>45383</v>
          </cell>
          <cell r="W610">
            <v>45626</v>
          </cell>
          <cell r="X610">
            <v>53562600</v>
          </cell>
          <cell r="Y610" t="str">
            <v>Cindi Daniela Caguasango Escobar</v>
          </cell>
          <cell r="Z610" t="str">
            <v>Profesional coordinación técnica Protección</v>
          </cell>
        </row>
        <row r="611">
          <cell r="B611" t="str">
            <v>86-149-610</v>
          </cell>
          <cell r="C611" t="str">
            <v>Putumayo</v>
          </cell>
          <cell r="D611" t="str">
            <v>Fundación MUNAY</v>
          </cell>
          <cell r="E611" t="str">
            <v>900276174-2</v>
          </cell>
          <cell r="F611" t="str">
            <v>Jose Miguel Mendez Tavera</v>
          </cell>
          <cell r="G611" t="str">
            <v>Sede San Rafael</v>
          </cell>
          <cell r="H611" t="str">
            <v>Vereda Caliyaco, Vía Al Aguacate, Finca “san Rafael”</v>
          </cell>
          <cell r="I611" t="str">
            <v>Mocoa</v>
          </cell>
          <cell r="J611" t="str">
            <v>Mocoa</v>
          </cell>
          <cell r="K611"/>
          <cell r="L611">
            <v>3214395771</v>
          </cell>
          <cell r="M611" t="str">
            <v>fundacionmunay@gmail.com</v>
          </cell>
          <cell r="N611" t="str">
            <v>SRPA</v>
          </cell>
          <cell r="O611" t="str">
            <v>Intervención de apoyo RAJ</v>
          </cell>
          <cell r="P611"/>
          <cell r="Q611" t="str">
            <v>RAJ</v>
          </cell>
          <cell r="R611"/>
          <cell r="S611" t="str">
            <v>8600-115-2024</v>
          </cell>
          <cell r="T611">
            <v>15</v>
          </cell>
          <cell r="U611">
            <v>45377</v>
          </cell>
          <cell r="V611">
            <v>45383</v>
          </cell>
          <cell r="W611">
            <v>45626</v>
          </cell>
          <cell r="X611">
            <v>51828840</v>
          </cell>
          <cell r="Y611" t="str">
            <v>Cindi Daniela Caguasango Escobar</v>
          </cell>
          <cell r="Z611" t="str">
            <v>Profesional coordinación técnica Protección</v>
          </cell>
        </row>
        <row r="612">
          <cell r="B612" t="str">
            <v>86-149-611</v>
          </cell>
          <cell r="C612" t="str">
            <v>Putumayo</v>
          </cell>
          <cell r="D612" t="str">
            <v>Fundación MUNAY</v>
          </cell>
          <cell r="E612" t="str">
            <v>900276174-2</v>
          </cell>
          <cell r="F612" t="str">
            <v>Jose Miguel Mendez Tavera</v>
          </cell>
          <cell r="G612" t="str">
            <v>Sede San Rafael</v>
          </cell>
          <cell r="H612" t="str">
            <v>Vereda Caliyaco, Vía Al Aguacate, Finca “san Rafael”</v>
          </cell>
          <cell r="I612" t="str">
            <v>Mocoa</v>
          </cell>
          <cell r="J612" t="str">
            <v>Mocoa</v>
          </cell>
          <cell r="K612"/>
          <cell r="L612">
            <v>3214395771</v>
          </cell>
          <cell r="M612" t="str">
            <v>fundacionmunay@gmail.com</v>
          </cell>
          <cell r="N612" t="str">
            <v>SRPA</v>
          </cell>
          <cell r="O612" t="str">
            <v>Centro transitorio</v>
          </cell>
          <cell r="P612"/>
          <cell r="Q612" t="str">
            <v>SRPA</v>
          </cell>
          <cell r="R612"/>
          <cell r="S612" t="str">
            <v>8600-115-2024</v>
          </cell>
          <cell r="T612">
            <v>2</v>
          </cell>
          <cell r="U612">
            <v>45377</v>
          </cell>
          <cell r="V612">
            <v>45383</v>
          </cell>
          <cell r="W612">
            <v>45626</v>
          </cell>
          <cell r="X612">
            <v>45463392</v>
          </cell>
          <cell r="Y612" t="str">
            <v>Cindi Daniela Caguasango Escobar</v>
          </cell>
          <cell r="Z612" t="str">
            <v>Profesional coordinación técnica Protección</v>
          </cell>
        </row>
        <row r="613">
          <cell r="B613" t="str">
            <v>86-149-612</v>
          </cell>
          <cell r="C613" t="str">
            <v>Putumayo</v>
          </cell>
          <cell r="D613" t="str">
            <v>Fundación MUNAY</v>
          </cell>
          <cell r="E613" t="str">
            <v>900276174-2</v>
          </cell>
          <cell r="F613" t="str">
            <v>Jose Miguel Mendez Tavera</v>
          </cell>
          <cell r="G613" t="str">
            <v>Sede San Rafael</v>
          </cell>
          <cell r="H613" t="str">
            <v>Vereda Caliyaco, Vía Al Aguacate, Finca “san Rafael”</v>
          </cell>
          <cell r="I613" t="str">
            <v>Mocoa</v>
          </cell>
          <cell r="J613" t="str">
            <v>Mocoa</v>
          </cell>
          <cell r="K613"/>
          <cell r="L613">
            <v>3214395771</v>
          </cell>
          <cell r="M613" t="str">
            <v>fundacionmunay@gmail.com</v>
          </cell>
          <cell r="N613" t="str">
            <v>SRPA</v>
          </cell>
          <cell r="O613" t="str">
            <v>Prestación de servicios a la comunidad</v>
          </cell>
          <cell r="P613"/>
          <cell r="Q613" t="str">
            <v>SRPA</v>
          </cell>
          <cell r="R613"/>
          <cell r="S613" t="str">
            <v>8600-115-2024</v>
          </cell>
          <cell r="T613">
            <v>6</v>
          </cell>
          <cell r="U613">
            <v>45377</v>
          </cell>
          <cell r="V613">
            <v>45383</v>
          </cell>
          <cell r="W613">
            <v>45626</v>
          </cell>
          <cell r="X613">
            <v>18822288</v>
          </cell>
          <cell r="Y613" t="str">
            <v>Cindi Daniela Caguasango Escobar</v>
          </cell>
          <cell r="Z613" t="str">
            <v>Profesional coordinación técnica Protección</v>
          </cell>
        </row>
        <row r="614">
          <cell r="B614" t="str">
            <v>86-149-613</v>
          </cell>
          <cell r="C614" t="str">
            <v>Putumayo</v>
          </cell>
          <cell r="D614" t="str">
            <v>Fundación MUNAY</v>
          </cell>
          <cell r="E614" t="str">
            <v>900276174-2</v>
          </cell>
          <cell r="F614" t="str">
            <v>Jose Miguel Mendez Tavera</v>
          </cell>
          <cell r="G614" t="str">
            <v>Sede San Rafael</v>
          </cell>
          <cell r="H614" t="str">
            <v>Vereda Caliyaco, Vía Al Aguacate, Finca “san Rafael”</v>
          </cell>
          <cell r="I614" t="str">
            <v>Mocoa</v>
          </cell>
          <cell r="J614" t="str">
            <v>Mocoa</v>
          </cell>
          <cell r="K614"/>
          <cell r="L614">
            <v>3214395771</v>
          </cell>
          <cell r="M614" t="str">
            <v>fundacionmunay@gmail.com</v>
          </cell>
          <cell r="N614" t="str">
            <v>SRPA</v>
          </cell>
          <cell r="O614" t="str">
            <v>Internación en medio semicerrado</v>
          </cell>
          <cell r="P614"/>
          <cell r="Q614" t="str">
            <v>SRPA</v>
          </cell>
          <cell r="R614"/>
          <cell r="S614" t="str">
            <v>8600-115-2024</v>
          </cell>
          <cell r="T614">
            <v>2</v>
          </cell>
          <cell r="U614">
            <v>45377</v>
          </cell>
          <cell r="V614">
            <v>45383</v>
          </cell>
          <cell r="W614">
            <v>45626</v>
          </cell>
          <cell r="X614">
            <v>17555632</v>
          </cell>
          <cell r="Y614" t="str">
            <v>Cindi Daniela Caguasango Escobar</v>
          </cell>
          <cell r="Z614" t="str">
            <v>Profesional coordinación técnica Protección</v>
          </cell>
        </row>
        <row r="615">
          <cell r="B615" t="str">
            <v>63-116-614</v>
          </cell>
          <cell r="C615" t="str">
            <v>Quindío</v>
          </cell>
          <cell r="D615" t="str">
            <v>Fundación familiar pro rehabilitación de farmacodependientes FFARO</v>
          </cell>
          <cell r="E615" t="str">
            <v>800034694-1</v>
          </cell>
          <cell r="F615" t="str">
            <v>Luis Edier Usma Osorio</v>
          </cell>
          <cell r="G615" t="str">
            <v>San Rafael</v>
          </cell>
          <cell r="H615" t="str">
            <v>Vereda San Juan De Carolina Finca Balsaliche Ca Saleciana</v>
          </cell>
          <cell r="I615" t="str">
            <v>Salento</v>
          </cell>
          <cell r="J615" t="str">
            <v>Norte</v>
          </cell>
          <cell r="K615"/>
          <cell r="L615">
            <v>3174280754</v>
          </cell>
          <cell r="M615" t="str">
            <v>sanrafael@fundacionfaro.org</v>
          </cell>
          <cell r="N615" t="str">
            <v>SRD</v>
          </cell>
          <cell r="O615" t="str">
            <v>Internado</v>
          </cell>
          <cell r="P615"/>
          <cell r="Q615" t="str">
            <v>Con PARD</v>
          </cell>
          <cell r="R615"/>
          <cell r="S615" t="str">
            <v>6300-128-2024</v>
          </cell>
          <cell r="T615">
            <v>50</v>
          </cell>
          <cell r="U615">
            <v>45383</v>
          </cell>
          <cell r="V615">
            <v>45383</v>
          </cell>
          <cell r="W615">
            <v>45626</v>
          </cell>
          <cell r="X615">
            <v>859742000</v>
          </cell>
          <cell r="Y615" t="str">
            <v>Julio Andrés Torres Báquiro</v>
          </cell>
          <cell r="Z615" t="str">
            <v>Profesional coordinación técnica Protección</v>
          </cell>
        </row>
        <row r="616">
          <cell r="B616" t="str">
            <v>63-34-615</v>
          </cell>
          <cell r="C616" t="str">
            <v>Quindío</v>
          </cell>
          <cell r="D616" t="str">
            <v>Centro Laura Vicuña - CLV</v>
          </cell>
          <cell r="E616" t="str">
            <v>801002610-8</v>
          </cell>
          <cell r="F616" t="str">
            <v>Mery Zapata Valencia</v>
          </cell>
          <cell r="G616"/>
          <cell r="H616" t="str">
            <v>Barrio Bosques De Pinares Manzana 11 No. 1</v>
          </cell>
          <cell r="I616" t="str">
            <v>Armenia</v>
          </cell>
          <cell r="J616" t="str">
            <v>Norte</v>
          </cell>
          <cell r="K616">
            <v>7398080</v>
          </cell>
          <cell r="L616">
            <v>3208593804</v>
          </cell>
          <cell r="M616" t="str">
            <v>lvcarrusel@hotmail.com</v>
          </cell>
          <cell r="N616" t="str">
            <v>SRD</v>
          </cell>
          <cell r="O616" t="str">
            <v>Externado</v>
          </cell>
          <cell r="P616" t="str">
            <v>Media jornada</v>
          </cell>
          <cell r="Q616" t="str">
            <v>Con PARD</v>
          </cell>
          <cell r="R616"/>
          <cell r="S616" t="str">
            <v>6300-129-2024</v>
          </cell>
          <cell r="T616">
            <v>75</v>
          </cell>
          <cell r="U616">
            <v>45383</v>
          </cell>
          <cell r="V616">
            <v>45383</v>
          </cell>
          <cell r="W616">
            <v>45626</v>
          </cell>
          <cell r="X616">
            <v>501542400</v>
          </cell>
          <cell r="Y616" t="str">
            <v>Julio Andrés Torres Báquiro</v>
          </cell>
          <cell r="Z616" t="str">
            <v>Profesional coordinación técnica Protección</v>
          </cell>
        </row>
        <row r="617">
          <cell r="B617" t="str">
            <v>63-31-616</v>
          </cell>
          <cell r="C617" t="str">
            <v>Quindío</v>
          </cell>
          <cell r="D617" t="str">
            <v>Centro de desarrollo comunitario Versalles</v>
          </cell>
          <cell r="E617" t="str">
            <v>800180234-1</v>
          </cell>
          <cell r="F617" t="str">
            <v>Luis Eduardo Arango Alvarez</v>
          </cell>
          <cell r="G617"/>
          <cell r="H617" t="str">
            <v>Carrera 1 Norte No. 17-24 Nueva Cecilia</v>
          </cell>
          <cell r="I617" t="str">
            <v>Armenia</v>
          </cell>
          <cell r="J617" t="str">
            <v>Norte</v>
          </cell>
          <cell r="K617">
            <v>7382601</v>
          </cell>
          <cell r="L617">
            <v>3207427304</v>
          </cell>
          <cell r="M617" t="str">
            <v>apoyopsicologicoarmenia@centroversalles.org</v>
          </cell>
          <cell r="N617" t="str">
            <v>SRD</v>
          </cell>
          <cell r="O617" t="str">
            <v>Apoyo psicológico especializado</v>
          </cell>
          <cell r="P617"/>
          <cell r="Q617" t="str">
            <v>Con PARD</v>
          </cell>
          <cell r="R617"/>
          <cell r="S617" t="str">
            <v>6300-130-2024</v>
          </cell>
          <cell r="T617">
            <v>180</v>
          </cell>
          <cell r="U617">
            <v>45383</v>
          </cell>
          <cell r="V617">
            <v>45383</v>
          </cell>
          <cell r="W617">
            <v>45626</v>
          </cell>
          <cell r="X617">
            <v>480748320</v>
          </cell>
          <cell r="Y617" t="str">
            <v>Julio Andrés Torres Báquiro</v>
          </cell>
          <cell r="Z617" t="str">
            <v>Profesional coordinación técnica Protección</v>
          </cell>
        </row>
        <row r="618">
          <cell r="B618" t="str">
            <v>63-77-617</v>
          </cell>
          <cell r="C618" t="str">
            <v>Quindío</v>
          </cell>
          <cell r="D618" t="str">
            <v>Fundación amparo de niños Juan XXIII</v>
          </cell>
          <cell r="E618" t="str">
            <v>890000444-6</v>
          </cell>
          <cell r="F618" t="str">
            <v>Jorge Antonio Sierra Díaz</v>
          </cell>
          <cell r="G618" t="str">
            <v>Internado Masculino</v>
          </cell>
          <cell r="H618" t="str">
            <v>Vereda Alto Del Rio Vía Calarcá</v>
          </cell>
          <cell r="I618" t="str">
            <v>Calarca</v>
          </cell>
          <cell r="J618" t="str">
            <v>Calarca</v>
          </cell>
          <cell r="K618"/>
          <cell r="L618">
            <v>3108255663</v>
          </cell>
          <cell r="M618" t="str">
            <v>juanxxiii@hotmail.com</v>
          </cell>
          <cell r="N618" t="str">
            <v>SRD</v>
          </cell>
          <cell r="O618" t="str">
            <v>Internado</v>
          </cell>
          <cell r="P618"/>
          <cell r="Q618" t="str">
            <v>Con PARD</v>
          </cell>
          <cell r="R618"/>
          <cell r="S618" t="str">
            <v>6300-131-2024</v>
          </cell>
          <cell r="T618">
            <v>70</v>
          </cell>
          <cell r="U618">
            <v>45383</v>
          </cell>
          <cell r="V618">
            <v>45383</v>
          </cell>
          <cell r="W618">
            <v>45626</v>
          </cell>
          <cell r="X618">
            <v>1485746664</v>
          </cell>
          <cell r="Y618" t="str">
            <v>Sandra Jimena Erazo Gomez</v>
          </cell>
          <cell r="Z618" t="str">
            <v>Profesional centro zonal</v>
          </cell>
        </row>
        <row r="619">
          <cell r="B619" t="str">
            <v>63-77-618</v>
          </cell>
          <cell r="C619" t="str">
            <v>Quindío</v>
          </cell>
          <cell r="D619" t="str">
            <v>Fundación amparo de niños Juan XXIII</v>
          </cell>
          <cell r="E619" t="str">
            <v>890000444-6</v>
          </cell>
          <cell r="F619" t="str">
            <v>Jorge Antonio Sierra Díaz</v>
          </cell>
          <cell r="G619" t="str">
            <v>Internado Femenino</v>
          </cell>
          <cell r="H619" t="str">
            <v>Vereda Alto Del Rio Vía Calarcá</v>
          </cell>
          <cell r="I619" t="str">
            <v>Calarca</v>
          </cell>
          <cell r="J619" t="str">
            <v>Calarca</v>
          </cell>
          <cell r="K619"/>
          <cell r="L619">
            <v>3108255663</v>
          </cell>
          <cell r="M619" t="str">
            <v>juanxxiii@hotmail.com</v>
          </cell>
          <cell r="N619" t="str">
            <v>SRD</v>
          </cell>
          <cell r="O619" t="str">
            <v>Internado</v>
          </cell>
          <cell r="P619"/>
          <cell r="Q619" t="str">
            <v>Con PARD</v>
          </cell>
          <cell r="R619"/>
          <cell r="S619" t="str">
            <v>6300-131-2024</v>
          </cell>
          <cell r="T619"/>
          <cell r="U619">
            <v>45383</v>
          </cell>
          <cell r="V619">
            <v>45383</v>
          </cell>
          <cell r="W619">
            <v>45626</v>
          </cell>
          <cell r="X619"/>
          <cell r="Y619" t="str">
            <v>Sandra Jimena Erazo Gomez</v>
          </cell>
          <cell r="Z619" t="str">
            <v>Profesional centro zonal</v>
          </cell>
        </row>
        <row r="620">
          <cell r="B620" t="str">
            <v>63-77-619</v>
          </cell>
          <cell r="C620" t="str">
            <v>Quindío</v>
          </cell>
          <cell r="D620" t="str">
            <v>Fundación amparo de niños Juan XXIII</v>
          </cell>
          <cell r="E620" t="str">
            <v>890000444-6</v>
          </cell>
          <cell r="F620" t="str">
            <v>Jorge Antonio Sierra Díaz</v>
          </cell>
          <cell r="G620"/>
          <cell r="H620" t="str">
            <v>Vereda Alto Del Rio Vía Calarcá</v>
          </cell>
          <cell r="I620" t="str">
            <v>Calarca</v>
          </cell>
          <cell r="J620" t="str">
            <v>Calarca</v>
          </cell>
          <cell r="K620"/>
          <cell r="L620">
            <v>3108255663</v>
          </cell>
          <cell r="M620" t="str">
            <v>juanxxiii@hotmail.com</v>
          </cell>
          <cell r="N620" t="str">
            <v>SRD</v>
          </cell>
          <cell r="O620" t="str">
            <v>Internado</v>
          </cell>
          <cell r="P620"/>
          <cell r="Q620" t="str">
            <v>Victimas de violencia sexual</v>
          </cell>
          <cell r="R620"/>
          <cell r="S620" t="str">
            <v>6300-131-2024</v>
          </cell>
          <cell r="T620">
            <v>16</v>
          </cell>
          <cell r="U620">
            <v>45383</v>
          </cell>
          <cell r="V620">
            <v>45383</v>
          </cell>
          <cell r="W620">
            <v>45626</v>
          </cell>
          <cell r="X620"/>
          <cell r="Y620" t="str">
            <v>Sandra Jimena Erazo Gomez</v>
          </cell>
          <cell r="Z620" t="str">
            <v>Profesional centro zonal</v>
          </cell>
        </row>
        <row r="621">
          <cell r="B621" t="str">
            <v>63-250-620</v>
          </cell>
          <cell r="C621" t="str">
            <v>Quindío</v>
          </cell>
          <cell r="D621" t="str">
            <v>Universidad del Quindío</v>
          </cell>
          <cell r="E621" t="str">
            <v>890000432-8</v>
          </cell>
          <cell r="F621" t="str">
            <v>Luis Fernando Polanía Obando</v>
          </cell>
          <cell r="G621"/>
          <cell r="H621" t="str">
            <v>Carrera 15 Calle 12 Norte Esquina</v>
          </cell>
          <cell r="I621" t="str">
            <v>Armenia</v>
          </cell>
          <cell r="J621" t="str">
            <v>Sur</v>
          </cell>
          <cell r="K621" t="str">
            <v>7359394 - 7359300 ext: 1044</v>
          </cell>
          <cell r="L621">
            <v>3013496737</v>
          </cell>
          <cell r="M621" t="str">
            <v>cepas@uniquindio.edu.co</v>
          </cell>
          <cell r="N621" t="str">
            <v>SRD</v>
          </cell>
          <cell r="O621" t="str">
            <v>Intervención de apoyo psicosocial</v>
          </cell>
          <cell r="P621"/>
          <cell r="Q621" t="str">
            <v>Con PARD</v>
          </cell>
          <cell r="R621"/>
          <cell r="S621" t="str">
            <v>6300-132-2024</v>
          </cell>
          <cell r="T621">
            <v>150</v>
          </cell>
          <cell r="U621">
            <v>45383</v>
          </cell>
          <cell r="V621">
            <v>45383</v>
          </cell>
          <cell r="W621">
            <v>45626</v>
          </cell>
          <cell r="X621">
            <v>628196400</v>
          </cell>
          <cell r="Y621" t="str">
            <v>Julio Andrés Torres Báquiro</v>
          </cell>
          <cell r="Z621" t="str">
            <v>Profesional coordinación técnica Protección</v>
          </cell>
        </row>
        <row r="622">
          <cell r="B622" t="str">
            <v>63-96-621</v>
          </cell>
          <cell r="C622" t="str">
            <v>Quindío</v>
          </cell>
          <cell r="D622" t="str">
            <v>Fundación Colombia una nación cívica - Fundación CONCIVICA</v>
          </cell>
          <cell r="E622" t="str">
            <v>801004709-1</v>
          </cell>
          <cell r="F622" t="str">
            <v>Fredy Giraldo Martinez</v>
          </cell>
          <cell r="G622" t="str">
            <v>Unidad De Atencion Con Discapacidad</v>
          </cell>
          <cell r="H622" t="str">
            <v>Avenida Bolívar No. 35n-30</v>
          </cell>
          <cell r="I622" t="str">
            <v>Armenia</v>
          </cell>
          <cell r="J622" t="str">
            <v>Norte</v>
          </cell>
          <cell r="K622">
            <v>7497902</v>
          </cell>
          <cell r="L622">
            <v>3232263769</v>
          </cell>
          <cell r="M622" t="str">
            <v>hogaresustitutos@Fundacionconcivica.org
concivicahs@gmail.com</v>
          </cell>
          <cell r="N622" t="str">
            <v>SRD</v>
          </cell>
          <cell r="O622" t="str">
            <v>Hogar sustituto entidad</v>
          </cell>
          <cell r="P622"/>
          <cell r="Q622" t="str">
            <v>Discapacidad</v>
          </cell>
          <cell r="R622"/>
          <cell r="S622" t="str">
            <v>6300-133-2024</v>
          </cell>
          <cell r="T622">
            <v>80</v>
          </cell>
          <cell r="U622">
            <v>45383</v>
          </cell>
          <cell r="V622">
            <v>45383</v>
          </cell>
          <cell r="W622">
            <v>45626</v>
          </cell>
          <cell r="X622">
            <v>1600772019</v>
          </cell>
          <cell r="Y622" t="str">
            <v>Sandra Jimena Erazo Gomez</v>
          </cell>
          <cell r="Z622" t="str">
            <v>Profesional centro zonal</v>
          </cell>
        </row>
        <row r="623">
          <cell r="B623" t="str">
            <v>63-171-622</v>
          </cell>
          <cell r="C623" t="str">
            <v>Quindío</v>
          </cell>
          <cell r="D623" t="str">
            <v>Fundación para el fomento de la educación, la salud, la alimentación y la nutrición de Colombia - FESANCO</v>
          </cell>
          <cell r="E623" t="str">
            <v>801001664-0</v>
          </cell>
          <cell r="F623" t="str">
            <v>Guillermo Jose Arcila Soto</v>
          </cell>
          <cell r="G623" t="str">
            <v>Profesionales</v>
          </cell>
          <cell r="H623" t="str">
            <v>Calle 5n No. 18-29 Barrio Profesionales</v>
          </cell>
          <cell r="I623" t="str">
            <v>Armenia</v>
          </cell>
          <cell r="J623" t="str">
            <v>Norte</v>
          </cell>
          <cell r="K623">
            <v>7318021</v>
          </cell>
          <cell r="L623">
            <v>3188894647</v>
          </cell>
          <cell r="M623" t="str">
            <v>fesanco98@gmail.com</v>
          </cell>
          <cell r="N623" t="str">
            <v>SRD</v>
          </cell>
          <cell r="O623" t="str">
            <v>Hogar sustituto entidad</v>
          </cell>
          <cell r="P623"/>
          <cell r="Q623" t="str">
            <v>Con PARD</v>
          </cell>
          <cell r="R623"/>
          <cell r="S623" t="str">
            <v>6300-134-2024</v>
          </cell>
          <cell r="T623">
            <v>150</v>
          </cell>
          <cell r="U623">
            <v>45383</v>
          </cell>
          <cell r="V623">
            <v>45383</v>
          </cell>
          <cell r="W623">
            <v>45626</v>
          </cell>
          <cell r="X623">
            <v>2333385596</v>
          </cell>
          <cell r="Y623" t="str">
            <v>Julio Andrés Torres Báquiro</v>
          </cell>
          <cell r="Z623" t="str">
            <v>Profesional coordinación técnica Protección</v>
          </cell>
        </row>
        <row r="624">
          <cell r="B624" t="str">
            <v>63-171-623</v>
          </cell>
          <cell r="C624" t="str">
            <v>Quindío</v>
          </cell>
          <cell r="D624" t="str">
            <v>Fundación para el fomento de la educación, la salud, la alimentación y la nutrición de Colombia - FESANCO</v>
          </cell>
          <cell r="E624" t="str">
            <v>801001664-0</v>
          </cell>
          <cell r="F624" t="str">
            <v>Guillermo Jose Arcila Soto</v>
          </cell>
          <cell r="G624" t="str">
            <v>Nueva Cecilia</v>
          </cell>
          <cell r="H624" t="str">
            <v>Carrera 17 No. 1n-42 Barrio Nueva Cecilia</v>
          </cell>
          <cell r="I624" t="str">
            <v>Armenia</v>
          </cell>
          <cell r="J624" t="str">
            <v>Norte</v>
          </cell>
          <cell r="K624">
            <v>7318625</v>
          </cell>
          <cell r="L624">
            <v>3188894647</v>
          </cell>
          <cell r="M624" t="str">
            <v>fesanco98@gmail.com</v>
          </cell>
          <cell r="N624" t="str">
            <v>SRD</v>
          </cell>
          <cell r="O624" t="str">
            <v>Hogar sustituto entidad</v>
          </cell>
          <cell r="P624"/>
          <cell r="Q624" t="str">
            <v>Con PARD</v>
          </cell>
          <cell r="R624"/>
          <cell r="S624" t="str">
            <v>6300-134-2024</v>
          </cell>
          <cell r="T624"/>
          <cell r="U624">
            <v>45383</v>
          </cell>
          <cell r="V624">
            <v>45383</v>
          </cell>
          <cell r="W624">
            <v>45626</v>
          </cell>
          <cell r="X624"/>
          <cell r="Y624" t="str">
            <v>Julio Andrés Torres Báquiro</v>
          </cell>
          <cell r="Z624" t="str">
            <v>Profesional coordinación técnica Protección</v>
          </cell>
        </row>
        <row r="625">
          <cell r="B625" t="str">
            <v>63-171-624</v>
          </cell>
          <cell r="C625" t="str">
            <v>Quindío</v>
          </cell>
          <cell r="D625" t="str">
            <v>Fundación para el fomento de la educación, la salud, la alimentación y la nutrición de Colombia - FESANCO</v>
          </cell>
          <cell r="E625" t="str">
            <v>801001664-0</v>
          </cell>
          <cell r="F625" t="str">
            <v>Guillermo Jose Arcila Soto</v>
          </cell>
          <cell r="G625" t="str">
            <v>Profesionales</v>
          </cell>
          <cell r="H625" t="str">
            <v>Calle 5n No. 18-29 Barrio Profesionales</v>
          </cell>
          <cell r="I625" t="str">
            <v>Armenia</v>
          </cell>
          <cell r="J625" t="str">
            <v>Norte</v>
          </cell>
          <cell r="K625">
            <v>7318021</v>
          </cell>
          <cell r="L625">
            <v>3188894647</v>
          </cell>
          <cell r="M625" t="str">
            <v>fesanco98@gmail.com</v>
          </cell>
          <cell r="N625" t="str">
            <v>SRD</v>
          </cell>
          <cell r="O625" t="str">
            <v>Hogar sustituto entidad</v>
          </cell>
          <cell r="P625"/>
          <cell r="Q625" t="str">
            <v>Discapacidad</v>
          </cell>
          <cell r="R625"/>
          <cell r="S625" t="str">
            <v>6300-135-2024</v>
          </cell>
          <cell r="T625">
            <v>80</v>
          </cell>
          <cell r="U625">
            <v>45383</v>
          </cell>
          <cell r="V625">
            <v>45383</v>
          </cell>
          <cell r="W625">
            <v>45626</v>
          </cell>
          <cell r="X625">
            <v>1590702080</v>
          </cell>
          <cell r="Y625" t="str">
            <v>Julio Andrés Torres Báquiro</v>
          </cell>
          <cell r="Z625" t="str">
            <v>Profesional coordinación técnica Protección</v>
          </cell>
        </row>
        <row r="626">
          <cell r="B626" t="str">
            <v>63-171-625</v>
          </cell>
          <cell r="C626" t="str">
            <v>Quindío</v>
          </cell>
          <cell r="D626" t="str">
            <v>Fundación para el fomento de la educación, la salud, la alimentación y la nutrición de Colombia - FESANCO</v>
          </cell>
          <cell r="E626" t="str">
            <v>801001664-0</v>
          </cell>
          <cell r="F626" t="str">
            <v>Guillermo Jose Arcila Soto</v>
          </cell>
          <cell r="G626" t="str">
            <v>Nueva Cecilia</v>
          </cell>
          <cell r="H626" t="str">
            <v>Carrera 17 No. 1n-42 Barrio Nueva Cecilia</v>
          </cell>
          <cell r="I626" t="str">
            <v>Armenia</v>
          </cell>
          <cell r="J626" t="str">
            <v>Norte</v>
          </cell>
          <cell r="K626">
            <v>7318625</v>
          </cell>
          <cell r="L626">
            <v>3188894647</v>
          </cell>
          <cell r="M626" t="str">
            <v>fesanco98@gmail.com</v>
          </cell>
          <cell r="N626" t="str">
            <v>SRD</v>
          </cell>
          <cell r="O626" t="str">
            <v>Hogar sustituto entidad</v>
          </cell>
          <cell r="P626"/>
          <cell r="Q626" t="str">
            <v>Discapacidad</v>
          </cell>
          <cell r="R626"/>
          <cell r="S626" t="str">
            <v>6300-135-2024</v>
          </cell>
          <cell r="T626"/>
          <cell r="U626">
            <v>45383</v>
          </cell>
          <cell r="V626">
            <v>45383</v>
          </cell>
          <cell r="W626">
            <v>45626</v>
          </cell>
          <cell r="X626"/>
          <cell r="Y626" t="str">
            <v>Julio Andrés Torres Báquiro</v>
          </cell>
          <cell r="Z626" t="str">
            <v>Profesional coordinación técnica Protección</v>
          </cell>
        </row>
        <row r="627">
          <cell r="B627" t="str">
            <v>63-96-626</v>
          </cell>
          <cell r="C627" t="str">
            <v>Quindío</v>
          </cell>
          <cell r="D627" t="str">
            <v>Fundación Colombia una nación cívica - Fundación CONCIVICA</v>
          </cell>
          <cell r="E627" t="str">
            <v>801004709-1</v>
          </cell>
          <cell r="F627" t="str">
            <v>Fredy Giraldo Martinez</v>
          </cell>
          <cell r="G627" t="str">
            <v>Unidad De Atencion Sin Discapacidad</v>
          </cell>
          <cell r="H627" t="str">
            <v>Avenida Bolívar No. 35n-30</v>
          </cell>
          <cell r="I627" t="str">
            <v>Armenia</v>
          </cell>
          <cell r="J627" t="str">
            <v>Norte</v>
          </cell>
          <cell r="K627">
            <v>7498114</v>
          </cell>
          <cell r="L627">
            <v>3232263769</v>
          </cell>
          <cell r="M627" t="str">
            <v>hogaresustitutos@Fundacionconcivica.org
concivicahs@gmail.com</v>
          </cell>
          <cell r="N627" t="str">
            <v>SRD</v>
          </cell>
          <cell r="O627" t="str">
            <v>Hogar sustituto entidad</v>
          </cell>
          <cell r="P627"/>
          <cell r="Q627" t="str">
            <v>Con PARD</v>
          </cell>
          <cell r="R627"/>
          <cell r="S627" t="str">
            <v>6300-136-2024</v>
          </cell>
          <cell r="T627">
            <v>150</v>
          </cell>
          <cell r="U627">
            <v>45383</v>
          </cell>
          <cell r="V627">
            <v>45383</v>
          </cell>
          <cell r="W627">
            <v>45626</v>
          </cell>
          <cell r="X627">
            <v>2347965202</v>
          </cell>
          <cell r="Y627" t="str">
            <v>Sandra Jimena Erazo Gomez</v>
          </cell>
          <cell r="Z627" t="str">
            <v>Profesional centro zonal</v>
          </cell>
        </row>
        <row r="628">
          <cell r="B628" t="str">
            <v>63-171-627</v>
          </cell>
          <cell r="C628" t="str">
            <v>Quindío</v>
          </cell>
          <cell r="D628" t="str">
            <v>Fundación para el fomento de la educación, la salud, la alimentación y la nutrición de Colombia - FESANCO</v>
          </cell>
          <cell r="E628" t="str">
            <v>801001664-0</v>
          </cell>
          <cell r="F628" t="str">
            <v>Guillermo Jose Arcila Soto</v>
          </cell>
          <cell r="G628" t="str">
            <v>Circasia</v>
          </cell>
          <cell r="H628" t="str">
            <v>Sector La Pizarra-Finca El Paraíso Antigua Hacienda La Pizarra</v>
          </cell>
          <cell r="I628" t="str">
            <v>Circasia</v>
          </cell>
          <cell r="J628" t="str">
            <v>Sur</v>
          </cell>
          <cell r="K628">
            <v>7381577</v>
          </cell>
          <cell r="L628">
            <v>3188894647</v>
          </cell>
          <cell r="M628" t="str">
            <v>fesanco98@gmail.com</v>
          </cell>
          <cell r="N628" t="str">
            <v>SRD</v>
          </cell>
          <cell r="O628" t="str">
            <v>Intervención de apoyo psicosocial</v>
          </cell>
          <cell r="P628"/>
          <cell r="Q628" t="str">
            <v>Con PARD</v>
          </cell>
          <cell r="R628"/>
          <cell r="S628" t="str">
            <v>6300-142-2024</v>
          </cell>
          <cell r="T628">
            <v>100</v>
          </cell>
          <cell r="U628">
            <v>45383</v>
          </cell>
          <cell r="V628">
            <v>45383</v>
          </cell>
          <cell r="W628">
            <v>45626</v>
          </cell>
          <cell r="X628">
            <v>1949360160</v>
          </cell>
          <cell r="Y628" t="str">
            <v>Julio Andrés Torres Báquiro</v>
          </cell>
          <cell r="Z628" t="str">
            <v>Profesional coordinación técnica Protección</v>
          </cell>
        </row>
        <row r="629">
          <cell r="B629" t="str">
            <v>63-171-628</v>
          </cell>
          <cell r="C629" t="str">
            <v>Quindío</v>
          </cell>
          <cell r="D629" t="str">
            <v>Fundación para el fomento de la educación, la salud, la alimentación y la nutrición de Colombia - FESANCO</v>
          </cell>
          <cell r="E629" t="str">
            <v>801001664-0</v>
          </cell>
          <cell r="F629" t="str">
            <v>Guillermo Jose Arcila Soto</v>
          </cell>
          <cell r="G629"/>
          <cell r="H629" t="str">
            <v>Sector La Pizarra-Finca El Paraíso Antigua Hacienda La Pizarra</v>
          </cell>
          <cell r="I629" t="str">
            <v>Circasia</v>
          </cell>
          <cell r="J629" t="str">
            <v>Sur</v>
          </cell>
          <cell r="K629">
            <v>7381577</v>
          </cell>
          <cell r="L629">
            <v>3188894647</v>
          </cell>
          <cell r="M629" t="str">
            <v>fesanco98@gmail.com</v>
          </cell>
          <cell r="N629" t="str">
            <v>SRD</v>
          </cell>
          <cell r="O629" t="str">
            <v>Internado</v>
          </cell>
          <cell r="P629"/>
          <cell r="Q629" t="str">
            <v>Con PARD</v>
          </cell>
          <cell r="R629"/>
          <cell r="S629" t="str">
            <v>6300-142-2024</v>
          </cell>
          <cell r="T629">
            <v>40</v>
          </cell>
          <cell r="U629">
            <v>45383</v>
          </cell>
          <cell r="V629">
            <v>45383</v>
          </cell>
          <cell r="W629">
            <v>45626</v>
          </cell>
          <cell r="X629"/>
          <cell r="Y629" t="str">
            <v>Julio Andrés Torres Báquiro</v>
          </cell>
          <cell r="Z629" t="str">
            <v>Profesional coordinación técnica Protección</v>
          </cell>
        </row>
        <row r="630">
          <cell r="B630" t="str">
            <v>63-171-629</v>
          </cell>
          <cell r="C630" t="str">
            <v>Quindío</v>
          </cell>
          <cell r="D630" t="str">
            <v>Fundación para el fomento de la educación, la salud, la alimentación y la nutrición de Colombia - FESANCO</v>
          </cell>
          <cell r="E630" t="str">
            <v>801001664-0</v>
          </cell>
          <cell r="F630" t="str">
            <v>Guillermo Jose Arcila Soto</v>
          </cell>
          <cell r="G630" t="str">
            <v>Castellana</v>
          </cell>
          <cell r="H630" t="str">
            <v>Carrera 11 No. 10n-55 Barrio La Castellana</v>
          </cell>
          <cell r="I630" t="str">
            <v>Armenia</v>
          </cell>
          <cell r="J630" t="str">
            <v>Sur</v>
          </cell>
          <cell r="K630">
            <v>7381577</v>
          </cell>
          <cell r="L630">
            <v>3188894647</v>
          </cell>
          <cell r="M630" t="str">
            <v>fesanco98@gmail.com</v>
          </cell>
          <cell r="N630" t="str">
            <v>SRD</v>
          </cell>
          <cell r="O630" t="str">
            <v>Intervención de apoyo psicosocial</v>
          </cell>
          <cell r="P630"/>
          <cell r="Q630" t="str">
            <v>Con PARD</v>
          </cell>
          <cell r="R630"/>
          <cell r="S630" t="str">
            <v>6300-142-2024</v>
          </cell>
          <cell r="T630">
            <v>100</v>
          </cell>
          <cell r="U630">
            <v>45383</v>
          </cell>
          <cell r="V630">
            <v>45383</v>
          </cell>
          <cell r="W630">
            <v>45626</v>
          </cell>
          <cell r="X630"/>
          <cell r="Y630" t="str">
            <v>Julio Andrés Torres Báquiro</v>
          </cell>
          <cell r="Z630" t="str">
            <v>Profesional coordinación técnica Protección</v>
          </cell>
        </row>
        <row r="631">
          <cell r="B631" t="str">
            <v>63-171-630</v>
          </cell>
          <cell r="C631" t="str">
            <v>Quindío</v>
          </cell>
          <cell r="D631" t="str">
            <v>Fundación para el fomento de la educación, la salud, la alimentación y la nutrición de Colombia - FESANCO</v>
          </cell>
          <cell r="E631" t="str">
            <v>801001664-0</v>
          </cell>
          <cell r="F631" t="str">
            <v>Guillermo Jose Arcila Soto</v>
          </cell>
          <cell r="G631" t="str">
            <v>Laureles</v>
          </cell>
          <cell r="H631" t="str">
            <v>Carrera 16 Calle 21 Norte No. 21-00 Barrio Laureles</v>
          </cell>
          <cell r="I631" t="str">
            <v>Armenia</v>
          </cell>
          <cell r="J631" t="str">
            <v>Sur</v>
          </cell>
          <cell r="K631">
            <v>7381577</v>
          </cell>
          <cell r="L631">
            <v>3188894647</v>
          </cell>
          <cell r="M631" t="str">
            <v>fesanco98@gmail.com</v>
          </cell>
          <cell r="N631" t="str">
            <v>SRD</v>
          </cell>
          <cell r="O631" t="str">
            <v>Intervención de apoyo psicosocial</v>
          </cell>
          <cell r="P631"/>
          <cell r="Q631" t="str">
            <v>Con PARD</v>
          </cell>
          <cell r="R631"/>
          <cell r="S631" t="str">
            <v>6300-142-2024</v>
          </cell>
          <cell r="T631">
            <v>100</v>
          </cell>
          <cell r="U631">
            <v>45383</v>
          </cell>
          <cell r="V631">
            <v>45383</v>
          </cell>
          <cell r="W631">
            <v>45626</v>
          </cell>
          <cell r="X631"/>
          <cell r="Y631" t="str">
            <v>Julio Andrés Torres Báquiro</v>
          </cell>
          <cell r="Z631" t="str">
            <v>Profesional coordinación técnica Protección</v>
          </cell>
        </row>
        <row r="632">
          <cell r="B632" t="str">
            <v>63-250-631</v>
          </cell>
          <cell r="C632" t="str">
            <v>Quindío</v>
          </cell>
          <cell r="D632" t="str">
            <v>Universidad del Quindío</v>
          </cell>
          <cell r="E632" t="str">
            <v>890000432-8</v>
          </cell>
          <cell r="F632" t="str">
            <v>Luis Fernando Polanía Obando</v>
          </cell>
          <cell r="G632"/>
          <cell r="H632" t="str">
            <v>Carrera 15 Calle 12 Norte Esquina</v>
          </cell>
          <cell r="I632" t="str">
            <v>Armenia</v>
          </cell>
          <cell r="J632" t="str">
            <v>Sur</v>
          </cell>
          <cell r="K632" t="str">
            <v>7359394 - 7359300 ext: 1045</v>
          </cell>
          <cell r="L632">
            <v>3013496737</v>
          </cell>
          <cell r="M632" t="str">
            <v>coordinacionhogartutor@uniquindio.edu.co</v>
          </cell>
          <cell r="N632" t="str">
            <v>SRD</v>
          </cell>
          <cell r="O632" t="str">
            <v>Hogar sustituto tutor entidad</v>
          </cell>
          <cell r="P632"/>
          <cell r="Q632" t="str">
            <v>Desvinculados</v>
          </cell>
          <cell r="R632"/>
          <cell r="S632" t="str">
            <v>6300-143-2024</v>
          </cell>
          <cell r="T632">
            <v>50</v>
          </cell>
          <cell r="U632">
            <v>45383</v>
          </cell>
          <cell r="V632">
            <v>45383</v>
          </cell>
          <cell r="W632">
            <v>45626</v>
          </cell>
          <cell r="X632">
            <v>990174800</v>
          </cell>
          <cell r="Y632" t="str">
            <v>Julio Andrés Torres Báquiro</v>
          </cell>
          <cell r="Z632" t="str">
            <v>Profesional coordinación técnica Protección</v>
          </cell>
        </row>
        <row r="633">
          <cell r="B633" t="str">
            <v>63-115-632</v>
          </cell>
          <cell r="C633" t="str">
            <v>Quindío</v>
          </cell>
          <cell r="D633" t="str">
            <v>Fundación familia y futuro - FUNDAFAM</v>
          </cell>
          <cell r="E633" t="str">
            <v>900916893-7</v>
          </cell>
          <cell r="F633" t="str">
            <v>Mauricio Murillo Gutierrez</v>
          </cell>
          <cell r="G633"/>
          <cell r="H633" t="str">
            <v>Kilómetro 8 Vía Armenia Club Campestre Vaga Del Cabrero-Finca El Bosque Vereda La Moya</v>
          </cell>
          <cell r="I633" t="str">
            <v>Armenia</v>
          </cell>
          <cell r="J633" t="str">
            <v>Sur</v>
          </cell>
          <cell r="K633">
            <v>7107703</v>
          </cell>
          <cell r="L633">
            <v>3165335743</v>
          </cell>
          <cell r="M633" t="str">
            <v>casauniversitariafundafam@gmail.com</v>
          </cell>
          <cell r="N633" t="str">
            <v>SRD</v>
          </cell>
          <cell r="O633" t="str">
            <v>Casa universitaria</v>
          </cell>
          <cell r="P633"/>
          <cell r="Q633" t="str">
            <v>Con PARD</v>
          </cell>
          <cell r="R633"/>
          <cell r="S633" t="str">
            <v>6300-147-2024</v>
          </cell>
          <cell r="T633">
            <v>36</v>
          </cell>
          <cell r="U633">
            <v>45323</v>
          </cell>
          <cell r="V633">
            <v>44958</v>
          </cell>
          <cell r="W633">
            <v>45412</v>
          </cell>
          <cell r="X633">
            <v>313095096</v>
          </cell>
          <cell r="Y633" t="str">
            <v>Julio Andrés Torres Báquiro</v>
          </cell>
          <cell r="Z633" t="str">
            <v>Profesional coordinación técnica Protección</v>
          </cell>
        </row>
        <row r="634">
          <cell r="B634" t="str">
            <v>63-129-633</v>
          </cell>
          <cell r="C634" t="str">
            <v>Quindío</v>
          </cell>
          <cell r="D634" t="str">
            <v>Fundación hogares Claret</v>
          </cell>
          <cell r="E634" t="str">
            <v>800098983-8</v>
          </cell>
          <cell r="F634" t="str">
            <v>Padre Gabriel Antonio Mejia Montoya</v>
          </cell>
          <cell r="G634"/>
          <cell r="H634" t="str">
            <v>Calle 5 No. 22-67 Barrio 60 Casas</v>
          </cell>
          <cell r="I634" t="str">
            <v>Armenia</v>
          </cell>
          <cell r="J634" t="str">
            <v>Norte</v>
          </cell>
          <cell r="K634">
            <v>7538994</v>
          </cell>
          <cell r="L634">
            <v>3162578408</v>
          </cell>
          <cell r="M634" t="str">
            <v>despertares@fhclaret.org</v>
          </cell>
          <cell r="N634" t="str">
            <v>SRPA</v>
          </cell>
          <cell r="O634" t="str">
            <v>Centro transitorio</v>
          </cell>
          <cell r="P634"/>
          <cell r="Q634" t="str">
            <v>SRPA</v>
          </cell>
          <cell r="R634"/>
          <cell r="S634" t="str">
            <v>6300-137-2024</v>
          </cell>
          <cell r="T634">
            <v>6</v>
          </cell>
          <cell r="U634">
            <v>45383</v>
          </cell>
          <cell r="V634">
            <v>45383</v>
          </cell>
          <cell r="W634">
            <v>45626</v>
          </cell>
          <cell r="X634">
            <v>136390176</v>
          </cell>
          <cell r="Y634" t="str">
            <v>Sandra Jimena Erazo Gomez</v>
          </cell>
          <cell r="Z634" t="str">
            <v>Profesional centro zonal</v>
          </cell>
        </row>
        <row r="635">
          <cell r="B635" t="str">
            <v>63-129-634</v>
          </cell>
          <cell r="C635" t="str">
            <v>Quindío</v>
          </cell>
          <cell r="D635" t="str">
            <v>Fundación hogares Claret</v>
          </cell>
          <cell r="E635" t="str">
            <v>800098983-8</v>
          </cell>
          <cell r="F635" t="str">
            <v>Padre Gabriel Antonio Mejia Montoya</v>
          </cell>
          <cell r="G635" t="str">
            <v>Despertares</v>
          </cell>
          <cell r="H635" t="str">
            <v>Carrera 14 No. 10-46 Norte</v>
          </cell>
          <cell r="I635" t="str">
            <v>Armenia</v>
          </cell>
          <cell r="J635" t="str">
            <v>Norte</v>
          </cell>
          <cell r="K635">
            <v>7313155</v>
          </cell>
          <cell r="L635" t="str">
            <v>3108953268 - 3108989856</v>
          </cell>
          <cell r="M635" t="str">
            <v>despertares@fhclaret.org</v>
          </cell>
          <cell r="N635" t="str">
            <v>SRPA</v>
          </cell>
          <cell r="O635" t="str">
            <v>Internación en medio semicerrado</v>
          </cell>
          <cell r="P635"/>
          <cell r="Q635" t="str">
            <v>SRPA</v>
          </cell>
          <cell r="R635"/>
          <cell r="S635" t="str">
            <v>6300-138-2024</v>
          </cell>
          <cell r="T635">
            <v>56</v>
          </cell>
          <cell r="U635">
            <v>45383</v>
          </cell>
          <cell r="V635">
            <v>45383</v>
          </cell>
          <cell r="W635">
            <v>45626</v>
          </cell>
          <cell r="X635">
            <v>616537096</v>
          </cell>
          <cell r="Y635" t="str">
            <v>Sandra Jimena Erazo Gomez</v>
          </cell>
          <cell r="Z635" t="str">
            <v>Profesional centro zonal</v>
          </cell>
        </row>
        <row r="636">
          <cell r="B636" t="str">
            <v>63-129-635</v>
          </cell>
          <cell r="C636" t="str">
            <v>Quindío</v>
          </cell>
          <cell r="D636" t="str">
            <v>Fundación hogares Claret</v>
          </cell>
          <cell r="E636" t="str">
            <v>800098983-8</v>
          </cell>
          <cell r="F636" t="str">
            <v>Padre Gabriel Antonio Mejia Montoya</v>
          </cell>
          <cell r="G636" t="str">
            <v>Despertares</v>
          </cell>
          <cell r="H636" t="str">
            <v>Carrera 14 No. 10-46 Norte</v>
          </cell>
          <cell r="I636" t="str">
            <v>Armenia</v>
          </cell>
          <cell r="J636" t="str">
            <v>Norte</v>
          </cell>
          <cell r="K636">
            <v>7313155</v>
          </cell>
          <cell r="L636" t="str">
            <v>3108953268 - 3108989856</v>
          </cell>
          <cell r="M636" t="str">
            <v>despertares@fhclaret.org</v>
          </cell>
          <cell r="N636" t="str">
            <v>SRPA</v>
          </cell>
          <cell r="O636" t="str">
            <v>Apoyo postinstitucional – RAJ</v>
          </cell>
          <cell r="P636"/>
          <cell r="Q636" t="str">
            <v>RAJ</v>
          </cell>
          <cell r="R636"/>
          <cell r="S636" t="str">
            <v>6300-138-2024</v>
          </cell>
          <cell r="T636">
            <v>35</v>
          </cell>
          <cell r="U636">
            <v>45383</v>
          </cell>
          <cell r="V636">
            <v>45383</v>
          </cell>
          <cell r="W636">
            <v>45626</v>
          </cell>
          <cell r="X636"/>
          <cell r="Y636" t="str">
            <v>Sandra Jimena Erazo Gomez</v>
          </cell>
          <cell r="Z636" t="str">
            <v>Profesional centro zonal</v>
          </cell>
        </row>
        <row r="637">
          <cell r="B637" t="str">
            <v>63-129-636</v>
          </cell>
          <cell r="C637" t="str">
            <v>Quindío</v>
          </cell>
          <cell r="D637" t="str">
            <v>Fundación hogares Claret</v>
          </cell>
          <cell r="E637" t="str">
            <v>800098983-8</v>
          </cell>
          <cell r="F637" t="str">
            <v>Padre Gabriel Antonio Mejia Montoya</v>
          </cell>
          <cell r="G637" t="str">
            <v>La Primavera</v>
          </cell>
          <cell r="H637" t="str">
            <v>Carrera 4 No. 4-85 Barrio Antonio Nariño</v>
          </cell>
          <cell r="I637" t="str">
            <v>Montenegro</v>
          </cell>
          <cell r="J637" t="str">
            <v>Norte</v>
          </cell>
          <cell r="K637">
            <v>7538994</v>
          </cell>
          <cell r="L637">
            <v>3162578408</v>
          </cell>
          <cell r="M637" t="str">
            <v>primavera.eje@fhclaret.org</v>
          </cell>
          <cell r="N637" t="str">
            <v>SRPA</v>
          </cell>
          <cell r="O637" t="str">
            <v>Centro de atención especializada</v>
          </cell>
          <cell r="P637"/>
          <cell r="Q637" t="str">
            <v>SRPA</v>
          </cell>
          <cell r="R637"/>
          <cell r="S637" t="str">
            <v>6300-139-2024</v>
          </cell>
          <cell r="T637">
            <v>64</v>
          </cell>
          <cell r="U637">
            <v>45383</v>
          </cell>
          <cell r="V637">
            <v>45383</v>
          </cell>
          <cell r="W637">
            <v>45626</v>
          </cell>
          <cell r="X637">
            <v>1958742784</v>
          </cell>
          <cell r="Y637" t="str">
            <v>Sandra Jimena Erazo Gomez</v>
          </cell>
          <cell r="Z637" t="str">
            <v>Profesional centro zonal</v>
          </cell>
        </row>
        <row r="638">
          <cell r="B638" t="str">
            <v>63-129-637</v>
          </cell>
          <cell r="C638" t="str">
            <v>Quindío</v>
          </cell>
          <cell r="D638" t="str">
            <v>Fundación hogares Claret</v>
          </cell>
          <cell r="E638" t="str">
            <v>800098983-8</v>
          </cell>
          <cell r="F638" t="str">
            <v>Padre Gabriel Antonio Mejia Montoya</v>
          </cell>
          <cell r="G638" t="str">
            <v>La Primavera</v>
          </cell>
          <cell r="H638" t="str">
            <v>Carrera 4 No. 4-85 Barrio Antonio Nariño</v>
          </cell>
          <cell r="I638" t="str">
            <v>Montenegro</v>
          </cell>
          <cell r="J638" t="str">
            <v>Norte</v>
          </cell>
          <cell r="K638">
            <v>7538994</v>
          </cell>
          <cell r="L638">
            <v>3162578408</v>
          </cell>
          <cell r="M638" t="str">
            <v>primavera.eje@fhclaret.org</v>
          </cell>
          <cell r="N638" t="str">
            <v>SRPA</v>
          </cell>
          <cell r="O638" t="str">
            <v>Centro de internamiento preventivo</v>
          </cell>
          <cell r="P638"/>
          <cell r="Q638" t="str">
            <v>SRPA</v>
          </cell>
          <cell r="R638"/>
          <cell r="S638" t="str">
            <v>6300-139-2024</v>
          </cell>
          <cell r="T638">
            <v>16</v>
          </cell>
          <cell r="U638">
            <v>45383</v>
          </cell>
          <cell r="V638">
            <v>45383</v>
          </cell>
          <cell r="W638">
            <v>45626</v>
          </cell>
          <cell r="X638"/>
          <cell r="Y638" t="str">
            <v>Sandra Jimena Erazo Gomez</v>
          </cell>
          <cell r="Z638" t="str">
            <v>Profesional centro zonal</v>
          </cell>
        </row>
        <row r="639">
          <cell r="B639" t="str">
            <v>63-116-638</v>
          </cell>
          <cell r="C639" t="str">
            <v>Quindío</v>
          </cell>
          <cell r="D639" t="str">
            <v>Fundación familiar pro rehabilitación de farmacodependientes FFARO</v>
          </cell>
          <cell r="E639" t="str">
            <v>800034694-1</v>
          </cell>
          <cell r="F639" t="str">
            <v>Luis Edier Usma Osorio</v>
          </cell>
          <cell r="G639" t="str">
            <v>San Gabriel</v>
          </cell>
          <cell r="H639" t="str">
            <v>Vía Calarcá La Virginia-Finca La Julia Llanitos De Guarala</v>
          </cell>
          <cell r="I639" t="str">
            <v>Calarca</v>
          </cell>
          <cell r="J639" t="str">
            <v>Calarca</v>
          </cell>
          <cell r="K639"/>
          <cell r="L639">
            <v>3174280754</v>
          </cell>
          <cell r="M639" t="str">
            <v>sangabriel@fundacionfaro.org</v>
          </cell>
          <cell r="N639" t="str">
            <v>SRPA</v>
          </cell>
          <cell r="O639" t="str">
            <v>Internado RAJ</v>
          </cell>
          <cell r="P639"/>
          <cell r="Q639" t="str">
            <v>RAJ</v>
          </cell>
          <cell r="R639"/>
          <cell r="S639" t="str">
            <v>6300-140-2024</v>
          </cell>
          <cell r="T639">
            <v>40</v>
          </cell>
          <cell r="U639">
            <v>45383</v>
          </cell>
          <cell r="V639">
            <v>45383</v>
          </cell>
          <cell r="W639">
            <v>45626</v>
          </cell>
          <cell r="X639">
            <v>790952320</v>
          </cell>
          <cell r="Y639" t="str">
            <v>Sandra Jimena Erazo Gomez</v>
          </cell>
          <cell r="Z639" t="str">
            <v>Profesional centro zonal</v>
          </cell>
        </row>
        <row r="640">
          <cell r="B640" t="str">
            <v>63-31-639</v>
          </cell>
          <cell r="C640" t="str">
            <v>Quindío</v>
          </cell>
          <cell r="D640" t="str">
            <v>Centro de desarrollo comunitario Versalles</v>
          </cell>
          <cell r="E640" t="str">
            <v>800180234-1</v>
          </cell>
          <cell r="F640" t="str">
            <v>Luis Eduardo Arango Alvarez</v>
          </cell>
          <cell r="G640"/>
          <cell r="H640" t="str">
            <v>Calle 2 Norte No. 18-36 Barrio Nueva Cecilia</v>
          </cell>
          <cell r="I640" t="str">
            <v>Armenia</v>
          </cell>
          <cell r="J640" t="str">
            <v>Norte</v>
          </cell>
          <cell r="K640">
            <v>7382601</v>
          </cell>
          <cell r="L640">
            <v>3207427304</v>
          </cell>
          <cell r="M640" t="str">
            <v>Versallarmenia@hotmail.com</v>
          </cell>
          <cell r="N640" t="str">
            <v>SRPA</v>
          </cell>
          <cell r="O640" t="str">
            <v>Prestación de servicios a la comunidad</v>
          </cell>
          <cell r="P640"/>
          <cell r="Q640" t="str">
            <v>SRPA</v>
          </cell>
          <cell r="R640"/>
          <cell r="S640" t="str">
            <v>6300-141-2024</v>
          </cell>
          <cell r="T640">
            <v>5</v>
          </cell>
          <cell r="U640">
            <v>45383</v>
          </cell>
          <cell r="V640">
            <v>45383</v>
          </cell>
          <cell r="W640">
            <v>45626</v>
          </cell>
          <cell r="X640">
            <v>349227680</v>
          </cell>
          <cell r="Y640" t="str">
            <v>Sandra Jimena Erazo Gomez</v>
          </cell>
          <cell r="Z640" t="str">
            <v>Profesional centro zonal</v>
          </cell>
        </row>
        <row r="641">
          <cell r="B641" t="str">
            <v>63-31-640</v>
          </cell>
          <cell r="C641" t="str">
            <v>Quindío</v>
          </cell>
          <cell r="D641" t="str">
            <v>Centro de desarrollo comunitario Versalles</v>
          </cell>
          <cell r="E641" t="str">
            <v>800180234-1</v>
          </cell>
          <cell r="F641" t="str">
            <v>Luis Eduardo Arango Alvarez</v>
          </cell>
          <cell r="G641"/>
          <cell r="H641" t="str">
            <v>Calle 2 Norte No. 18-36 Barrio Nueva Cecilia</v>
          </cell>
          <cell r="I641" t="str">
            <v>Armenia</v>
          </cell>
          <cell r="J641" t="str">
            <v>Norte</v>
          </cell>
          <cell r="K641">
            <v>7382601</v>
          </cell>
          <cell r="L641">
            <v>3207427304</v>
          </cell>
          <cell r="M641" t="str">
            <v>Versallarmenia@hotmail.com</v>
          </cell>
          <cell r="N641" t="str">
            <v>SRPA</v>
          </cell>
          <cell r="O641" t="str">
            <v>Libertad vigilada – asistida</v>
          </cell>
          <cell r="P641"/>
          <cell r="Q641" t="str">
            <v>SRPA</v>
          </cell>
          <cell r="R641"/>
          <cell r="S641" t="str">
            <v>6300-141-2024</v>
          </cell>
          <cell r="T641">
            <v>35</v>
          </cell>
          <cell r="U641">
            <v>45383</v>
          </cell>
          <cell r="V641">
            <v>45383</v>
          </cell>
          <cell r="W641">
            <v>45626</v>
          </cell>
          <cell r="X641"/>
          <cell r="Y641" t="str">
            <v>Sandra Jimena Erazo Gomez</v>
          </cell>
          <cell r="Z641" t="str">
            <v>Profesional centro zonal</v>
          </cell>
        </row>
        <row r="642">
          <cell r="B642" t="str">
            <v>63-31-641</v>
          </cell>
          <cell r="C642" t="str">
            <v>Quindío</v>
          </cell>
          <cell r="D642" t="str">
            <v>Centro de desarrollo comunitario Versalles</v>
          </cell>
          <cell r="E642" t="str">
            <v>800180234-1</v>
          </cell>
          <cell r="F642" t="str">
            <v>Luis Eduardo Arango Alvarez</v>
          </cell>
          <cell r="G642"/>
          <cell r="H642" t="str">
            <v>Calle 2 Norte No. 18-36 Barrio Nueva Cecilia</v>
          </cell>
          <cell r="I642" t="str">
            <v>Armenia</v>
          </cell>
          <cell r="J642" t="str">
            <v>Norte</v>
          </cell>
          <cell r="K642">
            <v>7382601</v>
          </cell>
          <cell r="L642">
            <v>3207427304</v>
          </cell>
          <cell r="M642" t="str">
            <v>Versallarmenia@hotmail.com</v>
          </cell>
          <cell r="N642" t="str">
            <v>SRPA</v>
          </cell>
          <cell r="O642" t="str">
            <v>Intervención de apoyo RAJ</v>
          </cell>
          <cell r="P642"/>
          <cell r="Q642" t="str">
            <v>RAJ</v>
          </cell>
          <cell r="R642"/>
          <cell r="S642" t="str">
            <v>6300-141-2024</v>
          </cell>
          <cell r="T642">
            <v>50</v>
          </cell>
          <cell r="U642">
            <v>45383</v>
          </cell>
          <cell r="V642">
            <v>45383</v>
          </cell>
          <cell r="W642">
            <v>45626</v>
          </cell>
          <cell r="X642"/>
          <cell r="Y642" t="str">
            <v>Sandra Jimena Erazo Gomez</v>
          </cell>
          <cell r="Z642" t="str">
            <v>Profesional centro zonal</v>
          </cell>
        </row>
        <row r="643">
          <cell r="B643" t="str">
            <v>66-160-642</v>
          </cell>
          <cell r="C643" t="str">
            <v>Risaralda</v>
          </cell>
          <cell r="D643" t="str">
            <v>Fundación nueve lunas</v>
          </cell>
          <cell r="E643" t="str">
            <v>900596335-4</v>
          </cell>
          <cell r="F643" t="str">
            <v>Luz Elena Ospina Suarez</v>
          </cell>
          <cell r="G643"/>
          <cell r="H643" t="str">
            <v>Carrera 16 No. 8-26 Los Alpes</v>
          </cell>
          <cell r="I643" t="str">
            <v>Pereira</v>
          </cell>
          <cell r="J643" t="str">
            <v>Pereira</v>
          </cell>
          <cell r="K643">
            <v>3451115</v>
          </cell>
          <cell r="L643" t="str">
            <v>3007851740 - 3013191254</v>
          </cell>
          <cell r="M643" t="str">
            <v>infonuevelunaspereira@gmail.com;elenanuevelunas@gmail.com</v>
          </cell>
          <cell r="N643" t="str">
            <v>SRD</v>
          </cell>
          <cell r="O643" t="str">
            <v>Apoyo psicológico especializado</v>
          </cell>
          <cell r="P643"/>
          <cell r="Q643" t="str">
            <v>Con PARD</v>
          </cell>
          <cell r="R643"/>
          <cell r="S643" t="str">
            <v>6600-165-2024</v>
          </cell>
          <cell r="T643">
            <v>282</v>
          </cell>
          <cell r="U643">
            <v>45383</v>
          </cell>
          <cell r="V643">
            <v>45383</v>
          </cell>
          <cell r="W643">
            <v>45626</v>
          </cell>
          <cell r="X643">
            <v>753172368</v>
          </cell>
          <cell r="Y643" t="str">
            <v>Jorge Eduardo Saldarriaga Perez</v>
          </cell>
          <cell r="Z643" t="str">
            <v>Profesional centro zonal</v>
          </cell>
        </row>
        <row r="644">
          <cell r="B644" t="str">
            <v>66-129-643</v>
          </cell>
          <cell r="C644" t="str">
            <v>Risaralda</v>
          </cell>
          <cell r="D644" t="str">
            <v>Fundación hogares Claret</v>
          </cell>
          <cell r="E644" t="str">
            <v>800098983-8</v>
          </cell>
          <cell r="F644" t="str">
            <v>Jorge Olver Orrego Valencia</v>
          </cell>
          <cell r="G644" t="str">
            <v>Arco Iris</v>
          </cell>
          <cell r="H644" t="str">
            <v>Kilómetro 12 Vereda Laguneta Vía Pereira Armenia</v>
          </cell>
          <cell r="I644" t="str">
            <v>Pereira</v>
          </cell>
          <cell r="J644" t="str">
            <v>Pereira</v>
          </cell>
          <cell r="K644">
            <v>3327738</v>
          </cell>
          <cell r="L644" t="str">
            <v>3132704241 - 3136596251</v>
          </cell>
          <cell r="M644" t="str">
            <v>arcoiris.eje@fhclaret.org</v>
          </cell>
          <cell r="N644" t="str">
            <v>SRD</v>
          </cell>
          <cell r="O644" t="str">
            <v>Internado</v>
          </cell>
          <cell r="P644"/>
          <cell r="Q644" t="str">
            <v>Con PARD</v>
          </cell>
          <cell r="R644"/>
          <cell r="S644" t="str">
            <v>6600-167-2024</v>
          </cell>
          <cell r="T644">
            <v>50</v>
          </cell>
          <cell r="U644">
            <v>45383</v>
          </cell>
          <cell r="V644">
            <v>45383</v>
          </cell>
          <cell r="W644">
            <v>45626</v>
          </cell>
          <cell r="X644">
            <v>1703484000</v>
          </cell>
          <cell r="Y644" t="str">
            <v>Luz Elena Quintero Largo</v>
          </cell>
          <cell r="Z644" t="str">
            <v>Profesional centro zonal</v>
          </cell>
        </row>
        <row r="645">
          <cell r="B645" t="str">
            <v>66-129-644</v>
          </cell>
          <cell r="C645" t="str">
            <v>Risaralda</v>
          </cell>
          <cell r="D645" t="str">
            <v>Fundación hogares Claret</v>
          </cell>
          <cell r="E645" t="str">
            <v>800098983-8</v>
          </cell>
          <cell r="F645" t="str">
            <v>Jorge Olver Orrego Valencia</v>
          </cell>
          <cell r="G645" t="str">
            <v>Vientos De Cambio</v>
          </cell>
          <cell r="H645" t="str">
            <v>Kilómetro 7 Vereda Guacari Vía Pereira Armenia</v>
          </cell>
          <cell r="I645" t="str">
            <v>Pereira</v>
          </cell>
          <cell r="J645" t="str">
            <v>Pereira</v>
          </cell>
          <cell r="K645" t="str">
            <v>3172111 Ext.1 y 2 - 3327830 - 3327832 - 3327738</v>
          </cell>
          <cell r="L645" t="str">
            <v>3162062307 - 3136597583</v>
          </cell>
          <cell r="M645" t="str">
            <v>vientosdecambio.eje@fhclaret.org</v>
          </cell>
          <cell r="N645" t="str">
            <v>SRD</v>
          </cell>
          <cell r="O645" t="str">
            <v>Internado</v>
          </cell>
          <cell r="P645"/>
          <cell r="Q645" t="str">
            <v>Con PARD</v>
          </cell>
          <cell r="R645"/>
          <cell r="S645" t="str">
            <v>6600-167-2024</v>
          </cell>
          <cell r="T645">
            <v>50</v>
          </cell>
          <cell r="U645">
            <v>45383</v>
          </cell>
          <cell r="V645">
            <v>45383</v>
          </cell>
          <cell r="W645">
            <v>45626</v>
          </cell>
          <cell r="X645"/>
          <cell r="Y645" t="str">
            <v>Luz Elena Quintero Largo</v>
          </cell>
          <cell r="Z645" t="str">
            <v>Profesional centro zonal</v>
          </cell>
        </row>
        <row r="646">
          <cell r="B646" t="str">
            <v>66-218-645</v>
          </cell>
          <cell r="C646" t="str">
            <v>Risaralda</v>
          </cell>
          <cell r="D646" t="str">
            <v>Granja infantil Jesús de la buena esperanza</v>
          </cell>
          <cell r="E646" t="str">
            <v>891480011-2</v>
          </cell>
          <cell r="F646" t="str">
            <v>Padre Jhon Ferney Araque Osorio</v>
          </cell>
          <cell r="G646" t="str">
            <v>Granjas</v>
          </cell>
          <cell r="H646" t="str">
            <v>Avenida Sur Vía Mercasa</v>
          </cell>
          <cell r="I646" t="str">
            <v>Pereira</v>
          </cell>
          <cell r="J646" t="str">
            <v>Pereira</v>
          </cell>
          <cell r="K646">
            <v>3370717</v>
          </cell>
          <cell r="L646">
            <v>3206889410</v>
          </cell>
          <cell r="M646" t="str">
            <v>gijbe@hotmail.com</v>
          </cell>
          <cell r="N646" t="str">
            <v>SRD</v>
          </cell>
          <cell r="O646" t="str">
            <v>Internado</v>
          </cell>
          <cell r="P646"/>
          <cell r="Q646" t="str">
            <v>Con PARD</v>
          </cell>
          <cell r="R646"/>
          <cell r="S646" t="str">
            <v>6600-168-2024</v>
          </cell>
          <cell r="T646">
            <v>116</v>
          </cell>
          <cell r="U646">
            <v>45383</v>
          </cell>
          <cell r="V646">
            <v>45383</v>
          </cell>
          <cell r="W646">
            <v>45626</v>
          </cell>
          <cell r="X646">
            <v>1976041440</v>
          </cell>
          <cell r="Y646" t="str">
            <v>Fabio Andres Coral Torres</v>
          </cell>
          <cell r="Z646" t="str">
            <v>Profesional centro zonal</v>
          </cell>
        </row>
        <row r="647">
          <cell r="B647" t="str">
            <v>66-148-646</v>
          </cell>
          <cell r="C647" t="str">
            <v>Risaralda</v>
          </cell>
          <cell r="D647" t="str">
            <v>Fundación MOI POUR TOI</v>
          </cell>
          <cell r="E647" t="str">
            <v>800180120-9</v>
          </cell>
          <cell r="F647" t="str">
            <v>Vanessa Acevedo Castañeda</v>
          </cell>
          <cell r="G647"/>
          <cell r="H647" t="str">
            <v>Kilómetro 1 Finca La Fortuna-Vereda El Chaquiro Corregimiento De Combia</v>
          </cell>
          <cell r="I647" t="str">
            <v>Pereira</v>
          </cell>
          <cell r="J647" t="str">
            <v>Pereira</v>
          </cell>
          <cell r="K647">
            <v>3299276</v>
          </cell>
          <cell r="L647">
            <v>3104268603</v>
          </cell>
          <cell r="M647" t="str">
            <v>direccionfundacionmoipourtoi@hotmail.com</v>
          </cell>
          <cell r="N647" t="str">
            <v>SRD</v>
          </cell>
          <cell r="O647" t="str">
            <v>Internado</v>
          </cell>
          <cell r="P647"/>
          <cell r="Q647" t="str">
            <v>Con PARD</v>
          </cell>
          <cell r="R647"/>
          <cell r="S647" t="str">
            <v>6600-169-2024</v>
          </cell>
          <cell r="T647">
            <v>40</v>
          </cell>
          <cell r="U647">
            <v>45383</v>
          </cell>
          <cell r="V647">
            <v>45383</v>
          </cell>
          <cell r="W647">
            <v>45626</v>
          </cell>
          <cell r="X647">
            <v>936916200</v>
          </cell>
          <cell r="Y647" t="str">
            <v>Fabio Andres Coral Torres</v>
          </cell>
          <cell r="Z647" t="str">
            <v>Profesional centro zonal</v>
          </cell>
        </row>
        <row r="648">
          <cell r="B648" t="str">
            <v>66-148-647</v>
          </cell>
          <cell r="C648" t="str">
            <v>Risaralda</v>
          </cell>
          <cell r="D648" t="str">
            <v>Fundación MOI POUR TOI</v>
          </cell>
          <cell r="E648" t="str">
            <v>800180120-9</v>
          </cell>
          <cell r="F648" t="str">
            <v>Vanessa Acevedo Castañeda</v>
          </cell>
          <cell r="G648"/>
          <cell r="H648" t="str">
            <v>Carrera 13 Bis No. 32-37 Barrio Brasilia</v>
          </cell>
          <cell r="I648" t="str">
            <v>Pereira</v>
          </cell>
          <cell r="J648" t="str">
            <v>Pereira</v>
          </cell>
          <cell r="K648">
            <v>3299276</v>
          </cell>
          <cell r="L648">
            <v>3104268603</v>
          </cell>
          <cell r="M648" t="str">
            <v>direccionfundacionmoipourtoi@hotmail.com</v>
          </cell>
          <cell r="N648" t="str">
            <v>SRD</v>
          </cell>
          <cell r="O648" t="str">
            <v>Internado</v>
          </cell>
          <cell r="P648"/>
          <cell r="Q648" t="str">
            <v>Con PARD</v>
          </cell>
          <cell r="R648"/>
          <cell r="S648" t="str">
            <v>6600-169-2024</v>
          </cell>
          <cell r="T648">
            <v>15</v>
          </cell>
          <cell r="U648">
            <v>45383</v>
          </cell>
          <cell r="V648">
            <v>45383</v>
          </cell>
          <cell r="W648">
            <v>45626</v>
          </cell>
          <cell r="X648"/>
          <cell r="Y648" t="str">
            <v>Fabio Andres Coral Torres</v>
          </cell>
          <cell r="Z648" t="str">
            <v>Profesional centro zonal</v>
          </cell>
        </row>
        <row r="649">
          <cell r="B649" t="str">
            <v>66-69-648</v>
          </cell>
          <cell r="C649" t="str">
            <v>Risaralda</v>
          </cell>
          <cell r="D649" t="str">
            <v>Corporación sirviendo con amor</v>
          </cell>
          <cell r="E649" t="str">
            <v>816001865-9</v>
          </cell>
          <cell r="F649" t="str">
            <v>Martha Lucia Florez Vallejo</v>
          </cell>
          <cell r="G649"/>
          <cell r="H649" t="str">
            <v>Carrera 3 No. 14-46 Barrio América</v>
          </cell>
          <cell r="I649" t="str">
            <v>Pereira</v>
          </cell>
          <cell r="J649" t="str">
            <v>Pereira</v>
          </cell>
          <cell r="K649">
            <v>3243200</v>
          </cell>
          <cell r="L649">
            <v>3104644361</v>
          </cell>
          <cell r="M649" t="str">
            <v>corporacionsirviendoconamor@hotmail.es</v>
          </cell>
          <cell r="N649" t="str">
            <v>SRD</v>
          </cell>
          <cell r="O649" t="str">
            <v>Internado</v>
          </cell>
          <cell r="P649"/>
          <cell r="Q649" t="str">
            <v>Victimas de violencia sexual</v>
          </cell>
          <cell r="R649"/>
          <cell r="S649" t="str">
            <v>6600-170-2024</v>
          </cell>
          <cell r="T649">
            <v>39</v>
          </cell>
          <cell r="U649">
            <v>45383</v>
          </cell>
          <cell r="V649">
            <v>45383</v>
          </cell>
          <cell r="W649">
            <v>45626</v>
          </cell>
          <cell r="X649">
            <v>665247336</v>
          </cell>
          <cell r="Y649" t="str">
            <v>Fabio Andres Coral Torres</v>
          </cell>
          <cell r="Z649" t="str">
            <v>Profesional centro zonal</v>
          </cell>
        </row>
        <row r="650">
          <cell r="B650" t="str">
            <v>66-69-649</v>
          </cell>
          <cell r="C650" t="str">
            <v>Risaralda</v>
          </cell>
          <cell r="D650" t="str">
            <v>Corporación sirviendo con amor</v>
          </cell>
          <cell r="E650" t="str">
            <v>816001865-9</v>
          </cell>
          <cell r="F650" t="str">
            <v>Martha Lucia Florez Vallejo</v>
          </cell>
          <cell r="G650"/>
          <cell r="H650" t="str">
            <v>Calle 16 No. 3-34</v>
          </cell>
          <cell r="I650" t="str">
            <v>Pereira</v>
          </cell>
          <cell r="J650" t="str">
            <v>Pereira</v>
          </cell>
          <cell r="K650">
            <v>3243200</v>
          </cell>
          <cell r="L650">
            <v>3104644361</v>
          </cell>
          <cell r="M650" t="str">
            <v>corporacionsirviendoconamor@hotmail.es</v>
          </cell>
          <cell r="N650" t="str">
            <v>SRD</v>
          </cell>
          <cell r="O650" t="str">
            <v>Casa hogar</v>
          </cell>
          <cell r="P650"/>
          <cell r="Q650" t="str">
            <v>Con PARD</v>
          </cell>
          <cell r="R650"/>
          <cell r="S650" t="str">
            <v>6600-171-2024</v>
          </cell>
          <cell r="T650">
            <v>12</v>
          </cell>
          <cell r="U650">
            <v>45383</v>
          </cell>
          <cell r="V650">
            <v>45383</v>
          </cell>
          <cell r="W650">
            <v>45626</v>
          </cell>
          <cell r="X650">
            <v>205063776</v>
          </cell>
          <cell r="Y650" t="str">
            <v>Fabio Andres Coral Torres</v>
          </cell>
          <cell r="Z650" t="str">
            <v>Profesional centro zonal</v>
          </cell>
        </row>
        <row r="651">
          <cell r="B651" t="str">
            <v>66-159-650</v>
          </cell>
          <cell r="C651" t="str">
            <v>Risaralda</v>
          </cell>
          <cell r="D651" t="str">
            <v>Fundación nuestro hogar</v>
          </cell>
          <cell r="E651" t="str">
            <v>800127958-9</v>
          </cell>
          <cell r="F651" t="str">
            <v>Gladis Jaramillo Ramos</v>
          </cell>
          <cell r="G651"/>
          <cell r="H651" t="str">
            <v>Carrera 11 Bis No. 2-46 Barrio Popular Modelo</v>
          </cell>
          <cell r="I651" t="str">
            <v>Pereira</v>
          </cell>
          <cell r="J651" t="str">
            <v>Pereira</v>
          </cell>
          <cell r="K651">
            <v>3312768</v>
          </cell>
          <cell r="L651">
            <v>3148141483</v>
          </cell>
          <cell r="M651" t="str">
            <v>fnuestrohogar@yahoo.es</v>
          </cell>
          <cell r="N651" t="str">
            <v>SRD</v>
          </cell>
          <cell r="O651" t="str">
            <v>Internado</v>
          </cell>
          <cell r="P651"/>
          <cell r="Q651" t="str">
            <v>Con PARD</v>
          </cell>
          <cell r="R651"/>
          <cell r="S651" t="str">
            <v>6600-172-2024</v>
          </cell>
          <cell r="T651">
            <v>22</v>
          </cell>
          <cell r="U651">
            <v>45386</v>
          </cell>
          <cell r="V651">
            <v>45383</v>
          </cell>
          <cell r="W651">
            <v>45626</v>
          </cell>
          <cell r="X651">
            <v>374766480</v>
          </cell>
          <cell r="Y651" t="str">
            <v>Fabio Andres Coral Torres</v>
          </cell>
          <cell r="Z651" t="str">
            <v>Profesional centro zonal</v>
          </cell>
        </row>
        <row r="652">
          <cell r="B652" t="str">
            <v>66-202-651</v>
          </cell>
          <cell r="C652" t="str">
            <v>Risaralda</v>
          </cell>
          <cell r="D652" t="str">
            <v>Fundación sinapsis vital</v>
          </cell>
          <cell r="E652" t="str">
            <v>900497719-4</v>
          </cell>
          <cell r="F652" t="str">
            <v>Fernando Mauricio Vasquez Bueno</v>
          </cell>
          <cell r="G652" t="str">
            <v>Fidel Mejia</v>
          </cell>
          <cell r="H652" t="str">
            <v>Finca La Pradera Sector 3 Esquinas Vereda Mundo Nuevo</v>
          </cell>
          <cell r="I652" t="str">
            <v>Pereira</v>
          </cell>
          <cell r="J652" t="str">
            <v>Pereira</v>
          </cell>
          <cell r="K652">
            <v>2531109</v>
          </cell>
          <cell r="L652" t="str">
            <v>3165307274
3128413828</v>
          </cell>
          <cell r="M652" t="str">
            <v>sinapsisvitalfidelmejia@gmail.com</v>
          </cell>
          <cell r="N652" t="str">
            <v>SRD</v>
          </cell>
          <cell r="O652" t="str">
            <v>Internado</v>
          </cell>
          <cell r="P652"/>
          <cell r="Q652" t="str">
            <v>Discapacidad</v>
          </cell>
          <cell r="R652" t="str">
            <v>Intelectual</v>
          </cell>
          <cell r="S652" t="str">
            <v>6600-173-2024</v>
          </cell>
          <cell r="T652">
            <v>60</v>
          </cell>
          <cell r="U652">
            <v>45383</v>
          </cell>
          <cell r="V652">
            <v>45383</v>
          </cell>
          <cell r="W652">
            <v>45626</v>
          </cell>
          <cell r="X652">
            <v>1147192800</v>
          </cell>
          <cell r="Y652" t="str">
            <v>Luz Elena Quintero Largo</v>
          </cell>
          <cell r="Z652" t="str">
            <v>Profesional centro zonal</v>
          </cell>
        </row>
        <row r="653">
          <cell r="B653" t="str">
            <v>66-19-652</v>
          </cell>
          <cell r="C653" t="str">
            <v>Risaralda</v>
          </cell>
          <cell r="D653" t="str">
            <v>Asociación mundos hermanos ONG</v>
          </cell>
          <cell r="E653" t="str">
            <v>800251628-3</v>
          </cell>
          <cell r="F653" t="str">
            <v>Diana Patricia González Cardona</v>
          </cell>
          <cell r="G653" t="str">
            <v>Masculino</v>
          </cell>
          <cell r="H653" t="str">
            <v>Carrera 3 No. 18-19</v>
          </cell>
          <cell r="I653" t="str">
            <v>Pereira</v>
          </cell>
          <cell r="J653" t="str">
            <v>Pereira</v>
          </cell>
          <cell r="K653">
            <v>3296989</v>
          </cell>
          <cell r="L653">
            <v>3218007834</v>
          </cell>
          <cell r="M653" t="str">
            <v>direccion@mundoshermanos.org</v>
          </cell>
          <cell r="N653" t="str">
            <v>SRD</v>
          </cell>
          <cell r="O653" t="str">
            <v>Casa universitaria</v>
          </cell>
          <cell r="P653"/>
          <cell r="Q653" t="str">
            <v>Con PARD</v>
          </cell>
          <cell r="R653"/>
          <cell r="S653" t="str">
            <v>6600-174-2024</v>
          </cell>
          <cell r="T653">
            <v>13</v>
          </cell>
          <cell r="U653">
            <v>45383</v>
          </cell>
          <cell r="V653">
            <v>45383</v>
          </cell>
          <cell r="W653">
            <v>45626</v>
          </cell>
          <cell r="X653">
            <v>854337024</v>
          </cell>
          <cell r="Y653" t="str">
            <v>Fabio Andres Coral Torres</v>
          </cell>
          <cell r="Z653" t="str">
            <v>Profesional centro zonal</v>
          </cell>
        </row>
        <row r="654">
          <cell r="B654" t="str">
            <v>66-19-653</v>
          </cell>
          <cell r="C654" t="str">
            <v>Risaralda</v>
          </cell>
          <cell r="D654" t="str">
            <v>Asociación mundos hermanos ONG</v>
          </cell>
          <cell r="E654" t="str">
            <v>800251628-3</v>
          </cell>
          <cell r="F654" t="str">
            <v>Diana Patricia González Cardona</v>
          </cell>
          <cell r="G654" t="str">
            <v>Mixto</v>
          </cell>
          <cell r="H654" t="str">
            <v>Carrera 4 No. 17-27</v>
          </cell>
          <cell r="I654" t="str">
            <v>Pereira</v>
          </cell>
          <cell r="J654" t="str">
            <v>Pereira</v>
          </cell>
          <cell r="K654">
            <v>3158674</v>
          </cell>
          <cell r="L654">
            <v>3218007834</v>
          </cell>
          <cell r="M654" t="str">
            <v>direccion@mundoshermanos.org</v>
          </cell>
          <cell r="N654" t="str">
            <v>SRD</v>
          </cell>
          <cell r="O654" t="str">
            <v>Casa universitaria</v>
          </cell>
          <cell r="P654"/>
          <cell r="Q654" t="str">
            <v>Con PARD</v>
          </cell>
          <cell r="R654"/>
          <cell r="S654" t="str">
            <v>6600-174-2024</v>
          </cell>
          <cell r="T654">
            <v>35</v>
          </cell>
          <cell r="U654">
            <v>45383</v>
          </cell>
          <cell r="V654">
            <v>45383</v>
          </cell>
          <cell r="W654">
            <v>45626</v>
          </cell>
          <cell r="X654"/>
          <cell r="Y654" t="str">
            <v>Fabio Andres Coral Torres</v>
          </cell>
          <cell r="Z654" t="str">
            <v>Profesional centro zonal</v>
          </cell>
        </row>
        <row r="655">
          <cell r="B655" t="str">
            <v>66-19-654</v>
          </cell>
          <cell r="C655" t="str">
            <v>Risaralda</v>
          </cell>
          <cell r="D655" t="str">
            <v>Asociación mundos hermanos ONG</v>
          </cell>
          <cell r="E655" t="str">
            <v>800251628-3</v>
          </cell>
          <cell r="F655" t="str">
            <v>Diana Patricia González Cardona</v>
          </cell>
          <cell r="G655" t="str">
            <v>Masculino</v>
          </cell>
          <cell r="H655" t="str">
            <v>Carrera 3 No. 16-77</v>
          </cell>
          <cell r="I655" t="str">
            <v>Pereira</v>
          </cell>
          <cell r="J655" t="str">
            <v>Pereira</v>
          </cell>
          <cell r="K655">
            <v>3403831</v>
          </cell>
          <cell r="L655">
            <v>3218007834</v>
          </cell>
          <cell r="M655" t="str">
            <v>direccion@mundoshermanos.org</v>
          </cell>
          <cell r="N655" t="str">
            <v>SRD</v>
          </cell>
          <cell r="O655" t="str">
            <v>Casa hogar</v>
          </cell>
          <cell r="P655"/>
          <cell r="Q655" t="str">
            <v>Con PARD</v>
          </cell>
          <cell r="R655"/>
          <cell r="S655" t="str">
            <v>6600-175-2024</v>
          </cell>
          <cell r="T655">
            <v>12</v>
          </cell>
          <cell r="U655">
            <v>45383</v>
          </cell>
          <cell r="V655">
            <v>45383</v>
          </cell>
          <cell r="W655">
            <v>45626</v>
          </cell>
          <cell r="X655">
            <v>410127552</v>
          </cell>
          <cell r="Y655" t="str">
            <v>Fabio Andres Coral Torres</v>
          </cell>
          <cell r="Z655" t="str">
            <v>Profesional centro zonal</v>
          </cell>
        </row>
        <row r="656">
          <cell r="B656" t="str">
            <v>66-19-655</v>
          </cell>
          <cell r="C656" t="str">
            <v>Risaralda</v>
          </cell>
          <cell r="D656" t="str">
            <v>Asociación mundos hermanos ONG</v>
          </cell>
          <cell r="E656" t="str">
            <v>800251628-3</v>
          </cell>
          <cell r="F656" t="str">
            <v>Diana Patricia González Cardona</v>
          </cell>
          <cell r="G656" t="str">
            <v>Femenino</v>
          </cell>
          <cell r="H656" t="str">
            <v>Carrera 3 No. 16-07</v>
          </cell>
          <cell r="I656" t="str">
            <v>Pereira</v>
          </cell>
          <cell r="J656" t="str">
            <v>Pereira</v>
          </cell>
          <cell r="K656">
            <v>3254789</v>
          </cell>
          <cell r="L656">
            <v>3218007834</v>
          </cell>
          <cell r="M656" t="str">
            <v>direccion@mundoshermanos.org</v>
          </cell>
          <cell r="N656" t="str">
            <v>SRD</v>
          </cell>
          <cell r="O656" t="str">
            <v>Casa hogar</v>
          </cell>
          <cell r="P656"/>
          <cell r="Q656" t="str">
            <v>Con PARD</v>
          </cell>
          <cell r="R656"/>
          <cell r="S656" t="str">
            <v>6600-175-2024</v>
          </cell>
          <cell r="T656">
            <v>12</v>
          </cell>
          <cell r="U656">
            <v>45383</v>
          </cell>
          <cell r="V656">
            <v>45383</v>
          </cell>
          <cell r="W656">
            <v>45626</v>
          </cell>
          <cell r="X656"/>
          <cell r="Y656" t="str">
            <v>Fabio Andres Coral Torres</v>
          </cell>
          <cell r="Z656" t="str">
            <v>Profesional centro zonal</v>
          </cell>
        </row>
        <row r="657">
          <cell r="B657" t="str">
            <v>66-19-656</v>
          </cell>
          <cell r="C657" t="str">
            <v>Risaralda</v>
          </cell>
          <cell r="D657" t="str">
            <v>Asociación mundos hermanos ONG</v>
          </cell>
          <cell r="E657" t="str">
            <v>800251628-3</v>
          </cell>
          <cell r="F657" t="str">
            <v>Diana Patricia González Cardona</v>
          </cell>
          <cell r="G657"/>
          <cell r="H657" t="str">
            <v>Carrera 11 No. 48-101 Barrio Maraya</v>
          </cell>
          <cell r="I657" t="str">
            <v>Pereira</v>
          </cell>
          <cell r="J657" t="str">
            <v>Pereira</v>
          </cell>
          <cell r="K657">
            <v>3291832</v>
          </cell>
          <cell r="L657">
            <v>3218007834</v>
          </cell>
          <cell r="M657" t="str">
            <v>direccion@mundoshermanos.org</v>
          </cell>
          <cell r="N657" t="str">
            <v>SRD</v>
          </cell>
          <cell r="O657" t="str">
            <v>Hogar sustituto entidad</v>
          </cell>
          <cell r="P657"/>
          <cell r="Q657" t="str">
            <v>Vulneración</v>
          </cell>
          <cell r="R657"/>
          <cell r="S657" t="str">
            <v>6600-178-2024</v>
          </cell>
          <cell r="T657">
            <v>257</v>
          </cell>
          <cell r="U657">
            <v>45383</v>
          </cell>
          <cell r="V657">
            <v>45383</v>
          </cell>
          <cell r="W657">
            <v>45626</v>
          </cell>
          <cell r="X657">
            <v>5945418800</v>
          </cell>
          <cell r="Y657" t="str">
            <v>Fabio Andres Coral Torres</v>
          </cell>
          <cell r="Z657" t="str">
            <v>Profesional centro zonal</v>
          </cell>
        </row>
        <row r="658">
          <cell r="B658" t="str">
            <v>66-19-657</v>
          </cell>
          <cell r="C658" t="str">
            <v>Risaralda</v>
          </cell>
          <cell r="D658" t="str">
            <v>Asociación mundos hermanos ONG</v>
          </cell>
          <cell r="E658" t="str">
            <v>800251628-3</v>
          </cell>
          <cell r="F658" t="str">
            <v>Diana Patricia González Cardona</v>
          </cell>
          <cell r="G658"/>
          <cell r="H658" t="str">
            <v>Carrera 11 No. 48-101 Barrio Maraya</v>
          </cell>
          <cell r="I658" t="str">
            <v>Pereira</v>
          </cell>
          <cell r="J658" t="str">
            <v>Pereira</v>
          </cell>
          <cell r="K658">
            <v>3291832</v>
          </cell>
          <cell r="L658">
            <v>3218007834</v>
          </cell>
          <cell r="M658" t="str">
            <v>direccion@mundoshermanos.org</v>
          </cell>
          <cell r="N658" t="str">
            <v>SRD</v>
          </cell>
          <cell r="O658" t="str">
            <v>Hogar sustituto entidad</v>
          </cell>
          <cell r="P658"/>
          <cell r="Q658" t="str">
            <v>Discapacidad</v>
          </cell>
          <cell r="R658"/>
          <cell r="S658" t="str">
            <v>6600-178-2024</v>
          </cell>
          <cell r="T658">
            <v>99</v>
          </cell>
          <cell r="U658">
            <v>45383</v>
          </cell>
          <cell r="V658">
            <v>45383</v>
          </cell>
          <cell r="W658">
            <v>45626</v>
          </cell>
          <cell r="X658"/>
          <cell r="Y658" t="str">
            <v>Fabio Andres Coral Torres</v>
          </cell>
          <cell r="Z658" t="str">
            <v>Profesional centro zonal</v>
          </cell>
        </row>
        <row r="659">
          <cell r="B659" t="str">
            <v>66-19-658</v>
          </cell>
          <cell r="C659" t="str">
            <v>Risaralda</v>
          </cell>
          <cell r="D659" t="str">
            <v>Asociación mundos hermanos ONG</v>
          </cell>
          <cell r="E659" t="str">
            <v>800251628-3</v>
          </cell>
          <cell r="F659" t="str">
            <v>Diana Patricia González Cardona</v>
          </cell>
          <cell r="G659"/>
          <cell r="H659" t="str">
            <v>Calle 17 No. 4-48</v>
          </cell>
          <cell r="I659" t="str">
            <v>Pereira</v>
          </cell>
          <cell r="J659" t="str">
            <v>Pereira</v>
          </cell>
          <cell r="K659">
            <v>3243948</v>
          </cell>
          <cell r="L659">
            <v>3218007834</v>
          </cell>
          <cell r="M659" t="str">
            <v>direccion@mundoshermanos.org</v>
          </cell>
          <cell r="N659" t="str">
            <v>SRD</v>
          </cell>
          <cell r="O659" t="str">
            <v>Internado</v>
          </cell>
          <cell r="P659"/>
          <cell r="Q659" t="str">
            <v>Con PARD</v>
          </cell>
          <cell r="R659"/>
          <cell r="S659" t="str">
            <v>6600-179-2024</v>
          </cell>
          <cell r="T659">
            <v>65</v>
          </cell>
          <cell r="U659">
            <v>45383</v>
          </cell>
          <cell r="V659">
            <v>45383</v>
          </cell>
          <cell r="W659">
            <v>45626</v>
          </cell>
          <cell r="X659">
            <v>1107264600</v>
          </cell>
          <cell r="Y659" t="str">
            <v>Fabio Andres Coral Torres</v>
          </cell>
          <cell r="Z659" t="str">
            <v>Profesional centro zonal</v>
          </cell>
        </row>
        <row r="660">
          <cell r="B660" t="str">
            <v>66-61-659</v>
          </cell>
          <cell r="C660" t="str">
            <v>Risaralda</v>
          </cell>
          <cell r="D660" t="str">
            <v>Corporación Kinesis Social</v>
          </cell>
          <cell r="E660" t="str">
            <v>901039297-8</v>
          </cell>
          <cell r="F660" t="str">
            <v>Veronica del Pilar Agudelo Sossa</v>
          </cell>
          <cell r="G660" t="str">
            <v>Kinesis</v>
          </cell>
          <cell r="H660" t="str">
            <v>Kilometro 4 Vía Armenia. Vereda Tribunas. Finca El Antojito</v>
          </cell>
          <cell r="I660" t="str">
            <v>Pereira</v>
          </cell>
          <cell r="J660" t="str">
            <v>Pereira</v>
          </cell>
          <cell r="K660"/>
          <cell r="L660">
            <v>3188758909</v>
          </cell>
          <cell r="M660" t="str">
            <v>internadokinesissocial@gmail.com veronicaagudelos@gmail.com</v>
          </cell>
          <cell r="N660" t="str">
            <v>SRD</v>
          </cell>
          <cell r="O660" t="str">
            <v>Internado</v>
          </cell>
          <cell r="P660"/>
          <cell r="Q660" t="str">
            <v>Discapacidad</v>
          </cell>
          <cell r="R660" t="str">
            <v>Psicosocial</v>
          </cell>
          <cell r="S660" t="str">
            <v>6600-180-2024</v>
          </cell>
          <cell r="T660">
            <v>50</v>
          </cell>
          <cell r="U660">
            <v>45387</v>
          </cell>
          <cell r="V660">
            <v>45383</v>
          </cell>
          <cell r="W660">
            <v>45626</v>
          </cell>
          <cell r="X660">
            <v>1312014800</v>
          </cell>
          <cell r="Y660" t="str">
            <v>Fabio Andres Coral Torres</v>
          </cell>
          <cell r="Z660" t="str">
            <v>Profesional centro zonal</v>
          </cell>
        </row>
        <row r="661">
          <cell r="B661" t="str">
            <v>66-129-660</v>
          </cell>
          <cell r="C661" t="str">
            <v>Risaralda</v>
          </cell>
          <cell r="D661" t="str">
            <v>Fundación hogares Claret</v>
          </cell>
          <cell r="E661" t="str">
            <v>800098983-8</v>
          </cell>
          <cell r="F661" t="str">
            <v>Jorge Olver Orrego Valencia</v>
          </cell>
          <cell r="G661" t="str">
            <v>Créeme</v>
          </cell>
          <cell r="H661" t="str">
            <v>Vereda La Siria Corregimiento Combia</v>
          </cell>
          <cell r="I661" t="str">
            <v>Pereira</v>
          </cell>
          <cell r="J661" t="str">
            <v>Pereira</v>
          </cell>
          <cell r="K661">
            <v>3329161</v>
          </cell>
          <cell r="L661" t="str">
            <v>3213575331 - 3156331970 - 3104331206</v>
          </cell>
          <cell r="M661" t="str">
            <v>creeme.eje@fhclaret.org</v>
          </cell>
          <cell r="N661" t="str">
            <v>SRPA</v>
          </cell>
          <cell r="O661" t="str">
            <v>Centro de atención especializada</v>
          </cell>
          <cell r="P661"/>
          <cell r="Q661" t="str">
            <v>SRPA</v>
          </cell>
          <cell r="R661"/>
          <cell r="S661" t="str">
            <v>6600-159-2024</v>
          </cell>
          <cell r="T661">
            <v>70</v>
          </cell>
          <cell r="U661">
            <v>45383</v>
          </cell>
          <cell r="V661">
            <v>45383</v>
          </cell>
          <cell r="W661">
            <v>45473</v>
          </cell>
          <cell r="X661">
            <v>643358250</v>
          </cell>
          <cell r="Y661" t="str">
            <v>Luz Elena Quintero Largo</v>
          </cell>
          <cell r="Z661" t="str">
            <v>Profesional centro zonal</v>
          </cell>
        </row>
        <row r="662">
          <cell r="B662" t="str">
            <v>66-129-661</v>
          </cell>
          <cell r="C662" t="str">
            <v>Risaralda</v>
          </cell>
          <cell r="D662" t="str">
            <v>Fundación hogares Claret</v>
          </cell>
          <cell r="E662" t="str">
            <v>800098983-8</v>
          </cell>
          <cell r="F662" t="str">
            <v>Jorge Olver Orrego Valencia</v>
          </cell>
          <cell r="G662" t="str">
            <v>Fé Y Esperanza</v>
          </cell>
          <cell r="H662" t="str">
            <v>Carrera 11 Bis No. 2-10 Barrio Popular Modelo</v>
          </cell>
          <cell r="I662" t="str">
            <v>Pereira</v>
          </cell>
          <cell r="J662" t="str">
            <v>Pereira</v>
          </cell>
          <cell r="K662" t="str">
            <v>3172111 Ext. 4
3110698
3110733
3110878</v>
          </cell>
          <cell r="L662">
            <v>3216085432</v>
          </cell>
          <cell r="M662" t="str">
            <v>genesis.eje@fhclaret.org</v>
          </cell>
          <cell r="N662" t="str">
            <v>SRPA</v>
          </cell>
          <cell r="O662" t="str">
            <v>Apoyo postinstitucional – SRPA</v>
          </cell>
          <cell r="P662"/>
          <cell r="Q662" t="str">
            <v>SRPA</v>
          </cell>
          <cell r="R662"/>
          <cell r="S662" t="str">
            <v>6600-160-2024</v>
          </cell>
          <cell r="T662">
            <v>40</v>
          </cell>
          <cell r="U662">
            <v>45383</v>
          </cell>
          <cell r="V662">
            <v>45383</v>
          </cell>
          <cell r="W662">
            <v>45626</v>
          </cell>
          <cell r="X662">
            <v>142833600</v>
          </cell>
          <cell r="Y662" t="str">
            <v>Luz Elena Quintero Largo</v>
          </cell>
          <cell r="Z662" t="str">
            <v>Profesional centro zonal</v>
          </cell>
        </row>
        <row r="663">
          <cell r="B663" t="str">
            <v>66-129-662</v>
          </cell>
          <cell r="C663" t="str">
            <v>Risaralda</v>
          </cell>
          <cell r="D663" t="str">
            <v>Fundación hogares Claret</v>
          </cell>
          <cell r="E663" t="str">
            <v>800098983-8</v>
          </cell>
          <cell r="F663" t="str">
            <v>Jorge Olver Orrego Valencia</v>
          </cell>
          <cell r="G663" t="str">
            <v>Créeme</v>
          </cell>
          <cell r="H663" t="str">
            <v>Vereda La Siria Corregimiento Combia</v>
          </cell>
          <cell r="I663" t="str">
            <v>Pereira</v>
          </cell>
          <cell r="J663" t="str">
            <v>Pereira</v>
          </cell>
          <cell r="K663">
            <v>3329161</v>
          </cell>
          <cell r="L663" t="str">
            <v>3213575331 - 3156331970 - 3104331206</v>
          </cell>
          <cell r="M663" t="str">
            <v>creeme.eje@fhclaret.org</v>
          </cell>
          <cell r="N663" t="str">
            <v>SRPA</v>
          </cell>
          <cell r="O663" t="str">
            <v>Centro de internamiento preventivo</v>
          </cell>
          <cell r="P663"/>
          <cell r="Q663" t="str">
            <v>SRPA</v>
          </cell>
          <cell r="R663"/>
          <cell r="S663" t="str">
            <v>6600-161-2024</v>
          </cell>
          <cell r="T663">
            <v>20</v>
          </cell>
          <cell r="U663">
            <v>45383</v>
          </cell>
          <cell r="V663">
            <v>45383</v>
          </cell>
          <cell r="W663">
            <v>45626</v>
          </cell>
          <cell r="X663">
            <v>487860480</v>
          </cell>
          <cell r="Y663" t="str">
            <v>Luz Elena Quintero Largo</v>
          </cell>
          <cell r="Z663" t="str">
            <v>Profesional centro zonal</v>
          </cell>
        </row>
        <row r="664">
          <cell r="B664" t="str">
            <v>66-129-663</v>
          </cell>
          <cell r="C664" t="str">
            <v>Risaralda</v>
          </cell>
          <cell r="D664" t="str">
            <v>Fundación hogares Claret</v>
          </cell>
          <cell r="E664" t="str">
            <v>800098983-8</v>
          </cell>
          <cell r="F664" t="str">
            <v>Jorge Olver Orrego Valencia</v>
          </cell>
          <cell r="G664" t="str">
            <v>Vientos De Cambio</v>
          </cell>
          <cell r="H664" t="str">
            <v>Kilómetro 7 Vereda Guacari Vía Pereira Armenia</v>
          </cell>
          <cell r="I664" t="str">
            <v>Pereira</v>
          </cell>
          <cell r="J664" t="str">
            <v>Pereira</v>
          </cell>
          <cell r="K664" t="str">
            <v>3172111 Ext.1 y 2 - 3327830 - 3327832 - 3327738</v>
          </cell>
          <cell r="L664" t="str">
            <v>3162062307 - 3136597583</v>
          </cell>
          <cell r="M664" t="str">
            <v>vientosdecambio.eje@fhclaret.org</v>
          </cell>
          <cell r="N664" t="str">
            <v>SRPA</v>
          </cell>
          <cell r="O664" t="str">
            <v>Internado RAJ</v>
          </cell>
          <cell r="P664"/>
          <cell r="Q664" t="str">
            <v>RAJ</v>
          </cell>
          <cell r="R664"/>
          <cell r="S664" t="str">
            <v>6600-162-2024</v>
          </cell>
          <cell r="T664">
            <v>50</v>
          </cell>
          <cell r="U664">
            <v>45383</v>
          </cell>
          <cell r="V664">
            <v>45383</v>
          </cell>
          <cell r="W664">
            <v>45626</v>
          </cell>
          <cell r="X664">
            <v>988190400</v>
          </cell>
          <cell r="Y664" t="str">
            <v>Luz Elena Quintero Largo</v>
          </cell>
          <cell r="Z664" t="str">
            <v>Profesional centro zonal</v>
          </cell>
        </row>
        <row r="665">
          <cell r="B665" t="str">
            <v>66-220-664</v>
          </cell>
          <cell r="C665" t="str">
            <v>Risaralda</v>
          </cell>
          <cell r="D665" t="str">
            <v>Hogar del niño de la calle - Esta es mi casa</v>
          </cell>
          <cell r="E665" t="str">
            <v>891411093-1</v>
          </cell>
          <cell r="F665" t="str">
            <v>Lisandro Ramirez Rojas</v>
          </cell>
          <cell r="G665"/>
          <cell r="H665" t="str">
            <v>Carrera 23 No. 78-62 Barrio Corales</v>
          </cell>
          <cell r="I665" t="str">
            <v>Pereira</v>
          </cell>
          <cell r="J665" t="str">
            <v>Pereira</v>
          </cell>
          <cell r="K665">
            <v>3351182</v>
          </cell>
          <cell r="L665">
            <v>3186937835</v>
          </cell>
          <cell r="M665" t="str">
            <v>geradoluis2009@gmail.com</v>
          </cell>
          <cell r="N665" t="str">
            <v>SRPA</v>
          </cell>
          <cell r="O665" t="str">
            <v>Centro transitorio</v>
          </cell>
          <cell r="P665"/>
          <cell r="Q665" t="str">
            <v>SRPA</v>
          </cell>
          <cell r="R665"/>
          <cell r="S665" t="str">
            <v>6600-163-2024</v>
          </cell>
          <cell r="T665">
            <v>6</v>
          </cell>
          <cell r="U665">
            <v>45383</v>
          </cell>
          <cell r="V665">
            <v>45383</v>
          </cell>
          <cell r="W665">
            <v>45626</v>
          </cell>
          <cell r="X665">
            <v>136390176</v>
          </cell>
          <cell r="Y665" t="str">
            <v>Luz Elena Quintero Largo</v>
          </cell>
          <cell r="Z665" t="str">
            <v>Profesional centro zonal</v>
          </cell>
        </row>
        <row r="666">
          <cell r="B666" t="str">
            <v>66-129-665</v>
          </cell>
          <cell r="C666" t="str">
            <v>Risaralda</v>
          </cell>
          <cell r="D666" t="str">
            <v>Fundación hogares Claret</v>
          </cell>
          <cell r="E666" t="str">
            <v>800098983-8</v>
          </cell>
          <cell r="F666" t="str">
            <v>Jorge Olver Orrego Valencia</v>
          </cell>
          <cell r="G666" t="str">
            <v>Génesis</v>
          </cell>
          <cell r="H666" t="str">
            <v>Carrera 11 Bis No. 2-10 Barrio Popular Modelo</v>
          </cell>
          <cell r="I666" t="str">
            <v>Pereira</v>
          </cell>
          <cell r="J666" t="str">
            <v>Pereira</v>
          </cell>
          <cell r="K666" t="str">
            <v>3172111 Ext. 4
3110698
3110733
3110878</v>
          </cell>
          <cell r="L666">
            <v>3216085432</v>
          </cell>
          <cell r="M666" t="str">
            <v>genesis.eje@fhclaret.org</v>
          </cell>
          <cell r="N666" t="str">
            <v>SRPA</v>
          </cell>
          <cell r="O666" t="str">
            <v>Internación en medio semicerrado</v>
          </cell>
          <cell r="P666"/>
          <cell r="Q666" t="str">
            <v>SRPA</v>
          </cell>
          <cell r="R666"/>
          <cell r="S666" t="str">
            <v>6600-164-2024</v>
          </cell>
          <cell r="T666">
            <v>40</v>
          </cell>
          <cell r="U666">
            <v>45383</v>
          </cell>
          <cell r="V666">
            <v>45383</v>
          </cell>
          <cell r="W666">
            <v>45626</v>
          </cell>
          <cell r="X666">
            <v>596483080</v>
          </cell>
          <cell r="Y666" t="str">
            <v>Luz Elena Quintero Largo</v>
          </cell>
          <cell r="Z666" t="str">
            <v>Profesional centro zonal</v>
          </cell>
        </row>
        <row r="667">
          <cell r="B667" t="str">
            <v>66-129-666</v>
          </cell>
          <cell r="C667" t="str">
            <v>Risaralda</v>
          </cell>
          <cell r="D667" t="str">
            <v>Fundación hogares Claret</v>
          </cell>
          <cell r="E667" t="str">
            <v>800098983-8</v>
          </cell>
          <cell r="F667" t="str">
            <v>Jorge Olver Orrego Valencia</v>
          </cell>
          <cell r="G667" t="str">
            <v>Génesis</v>
          </cell>
          <cell r="H667" t="str">
            <v>Carrera 11 Bis No. 2-10 Barrio Popular Modelo</v>
          </cell>
          <cell r="I667" t="str">
            <v>Pereira</v>
          </cell>
          <cell r="J667" t="str">
            <v>Pereira</v>
          </cell>
          <cell r="K667" t="str">
            <v>3172111 Ext. 4
3110698
3110733
3110878</v>
          </cell>
          <cell r="L667">
            <v>3216085432</v>
          </cell>
          <cell r="M667" t="str">
            <v>genesis.eje@fhclaret.org</v>
          </cell>
          <cell r="N667" t="str">
            <v>SRPA</v>
          </cell>
          <cell r="O667" t="str">
            <v>Prestación de servicios a la comunidad</v>
          </cell>
          <cell r="P667"/>
          <cell r="Q667" t="str">
            <v>SRPA</v>
          </cell>
          <cell r="R667"/>
          <cell r="S667" t="str">
            <v>6600-164-2024</v>
          </cell>
          <cell r="T667">
            <v>5</v>
          </cell>
          <cell r="U667">
            <v>45383</v>
          </cell>
          <cell r="V667">
            <v>45383</v>
          </cell>
          <cell r="W667">
            <v>45626</v>
          </cell>
          <cell r="X667"/>
          <cell r="Y667" t="str">
            <v>Luz Elena Quintero Largo</v>
          </cell>
          <cell r="Z667" t="str">
            <v>Profesional centro zonal</v>
          </cell>
        </row>
        <row r="668">
          <cell r="B668" t="str">
            <v>66-129-667</v>
          </cell>
          <cell r="C668" t="str">
            <v>Risaralda</v>
          </cell>
          <cell r="D668" t="str">
            <v>Fundación hogares Claret</v>
          </cell>
          <cell r="E668" t="str">
            <v>800098983-8</v>
          </cell>
          <cell r="F668" t="str">
            <v>Jorge Olver Orrego Valencia</v>
          </cell>
          <cell r="G668" t="str">
            <v>Génesis</v>
          </cell>
          <cell r="H668" t="str">
            <v>Carrera 11 Bis No. 2-10 Barrio Popular Modelo</v>
          </cell>
          <cell r="I668" t="str">
            <v>Pereira</v>
          </cell>
          <cell r="J668" t="str">
            <v>Pereira</v>
          </cell>
          <cell r="K668" t="str">
            <v>3172111 Ext. 4
3110698
3110733
3110878</v>
          </cell>
          <cell r="L668">
            <v>3216085432</v>
          </cell>
          <cell r="M668" t="str">
            <v>genesis.eje@fhclaret.org</v>
          </cell>
          <cell r="N668" t="str">
            <v>SRPA</v>
          </cell>
          <cell r="O668" t="str">
            <v>Libertad vigilada – asistida</v>
          </cell>
          <cell r="P668"/>
          <cell r="Q668" t="str">
            <v>SRPA</v>
          </cell>
          <cell r="R668"/>
          <cell r="S668" t="str">
            <v>6600-164-2024</v>
          </cell>
          <cell r="T668">
            <v>50</v>
          </cell>
          <cell r="U668">
            <v>45383</v>
          </cell>
          <cell r="V668">
            <v>45383</v>
          </cell>
          <cell r="W668">
            <v>45626</v>
          </cell>
          <cell r="X668"/>
          <cell r="Y668" t="str">
            <v>Luz Elena Quintero Largo</v>
          </cell>
          <cell r="Z668" t="str">
            <v>Profesional centro zonal</v>
          </cell>
        </row>
        <row r="669">
          <cell r="B669" t="str">
            <v>88-14-668</v>
          </cell>
          <cell r="C669" t="str">
            <v>San_Andrés</v>
          </cell>
          <cell r="D669" t="str">
            <v>Asociación gotas de paz</v>
          </cell>
          <cell r="E669" t="str">
            <v>827000741-1</v>
          </cell>
          <cell r="F669" t="str">
            <v>Marcela Correal Peña</v>
          </cell>
          <cell r="G669"/>
          <cell r="H669" t="str">
            <v>Avenida Colombia No. 12-113 (casa Blanca Enrejada Ubicada Al Lado De Guillermo Basmagi)</v>
          </cell>
          <cell r="I669" t="str">
            <v>San Andrés</v>
          </cell>
          <cell r="J669" t="str">
            <v>Los Almendros</v>
          </cell>
          <cell r="K669">
            <v>5120390</v>
          </cell>
          <cell r="L669">
            <v>3157700134</v>
          </cell>
          <cell r="M669" t="str">
            <v>gotasdepaz5@hotmail.com</v>
          </cell>
          <cell r="N669" t="str">
            <v>SRD</v>
          </cell>
          <cell r="O669" t="str">
            <v>Intervención de apoyo psicosocial</v>
          </cell>
          <cell r="P669"/>
          <cell r="Q669" t="str">
            <v>Con PARD</v>
          </cell>
          <cell r="R669"/>
          <cell r="S669" t="str">
            <v>8800-050-2024</v>
          </cell>
          <cell r="T669">
            <v>40</v>
          </cell>
          <cell r="U669">
            <v>45378</v>
          </cell>
          <cell r="V669">
            <v>45383</v>
          </cell>
          <cell r="W669">
            <v>45626</v>
          </cell>
          <cell r="X669">
            <v>167519040</v>
          </cell>
          <cell r="Y669" t="str">
            <v>Dwan Hudgson Rodriguez</v>
          </cell>
          <cell r="Z669" t="str">
            <v>Coordinador centro zonal</v>
          </cell>
        </row>
        <row r="670">
          <cell r="B670" t="str">
            <v>88-244-669</v>
          </cell>
          <cell r="C670" t="str">
            <v>San_Andrés</v>
          </cell>
          <cell r="D670" t="str">
            <v>Parroquia santa María estrella del mar</v>
          </cell>
          <cell r="E670" t="str">
            <v>827000736-2</v>
          </cell>
          <cell r="F670" t="str">
            <v>Jose Chudlin Arcbold Archbold</v>
          </cell>
          <cell r="G670" t="str">
            <v>Salon Parroquial</v>
          </cell>
          <cell r="H670" t="str">
            <v>Salon Parroquial José Chudlin Archbold Archbold</v>
          </cell>
          <cell r="I670" t="str">
            <v>San Andrés</v>
          </cell>
          <cell r="J670" t="str">
            <v>Los Almendros</v>
          </cell>
          <cell r="K670">
            <v>5132180</v>
          </cell>
          <cell r="L670">
            <v>3157707001</v>
          </cell>
          <cell r="M670" t="str">
            <v>Estrelladelmarparroquia@hotmail.com</v>
          </cell>
          <cell r="N670" t="str">
            <v>SRD</v>
          </cell>
          <cell r="O670" t="str">
            <v>Intervención de apoyo psicosocial</v>
          </cell>
          <cell r="P670"/>
          <cell r="Q670" t="str">
            <v>Con PARD</v>
          </cell>
          <cell r="R670"/>
          <cell r="S670" t="str">
            <v>8800-052-2024</v>
          </cell>
          <cell r="T670">
            <v>30</v>
          </cell>
          <cell r="U670">
            <v>45378</v>
          </cell>
          <cell r="V670">
            <v>45383</v>
          </cell>
          <cell r="W670">
            <v>45626</v>
          </cell>
          <cell r="X670">
            <v>125639280</v>
          </cell>
          <cell r="Y670" t="str">
            <v>Dwan Hudgson Rodriguez</v>
          </cell>
          <cell r="Z670" t="str">
            <v>Coordinador centro zonal</v>
          </cell>
        </row>
        <row r="671">
          <cell r="B671" t="str">
            <v>88-210-670</v>
          </cell>
          <cell r="C671" t="str">
            <v>San_Andrés</v>
          </cell>
          <cell r="D671" t="str">
            <v>Fundación Talid</v>
          </cell>
          <cell r="E671" t="str">
            <v>806011246-6</v>
          </cell>
          <cell r="F671" t="str">
            <v>Erlen Ricardo Montes Ayola</v>
          </cell>
          <cell r="G671"/>
          <cell r="H671" t="str">
            <v>The Begging Of Wisdom Lever South And 1 Y 2 Kilometro 13-250</v>
          </cell>
          <cell r="I671" t="str">
            <v>San Andrés</v>
          </cell>
          <cell r="J671" t="str">
            <v>Los Almendros</v>
          </cell>
          <cell r="K671" t="str">
            <v>60(5)6601423</v>
          </cell>
          <cell r="L671"/>
          <cell r="M671" t="str">
            <v>fundatalid@gmail.com</v>
          </cell>
          <cell r="N671" t="str">
            <v>SRPA</v>
          </cell>
          <cell r="O671" t="str">
            <v>Centro de internamiento preventivo</v>
          </cell>
          <cell r="P671"/>
          <cell r="Q671" t="str">
            <v>SRPA</v>
          </cell>
          <cell r="R671"/>
          <cell r="S671" t="str">
            <v>8800-051-2024</v>
          </cell>
          <cell r="T671">
            <v>10</v>
          </cell>
          <cell r="U671">
            <v>45378</v>
          </cell>
          <cell r="V671">
            <v>45383</v>
          </cell>
          <cell r="W671">
            <v>45626</v>
          </cell>
          <cell r="X671">
            <v>243430240</v>
          </cell>
          <cell r="Y671" t="str">
            <v>Dwan Hudgson Rodriguez</v>
          </cell>
          <cell r="Z671" t="str">
            <v>Coordinador centro zonal</v>
          </cell>
        </row>
        <row r="672">
          <cell r="B672" t="str">
            <v>88-210-671</v>
          </cell>
          <cell r="C672" t="str">
            <v>San_Andrés</v>
          </cell>
          <cell r="D672" t="str">
            <v>Fundación Talid</v>
          </cell>
          <cell r="E672" t="str">
            <v>806011246-6</v>
          </cell>
          <cell r="F672" t="str">
            <v>Erlen Ricardo Montes Ayola</v>
          </cell>
          <cell r="G672"/>
          <cell r="H672" t="str">
            <v>The Begging Of Wisdom Lever South And 1 Y 2 Kilometro 13-250</v>
          </cell>
          <cell r="I672" t="str">
            <v>San Andrés</v>
          </cell>
          <cell r="J672" t="str">
            <v>Los Almendros</v>
          </cell>
          <cell r="K672" t="str">
            <v>60(5)6601423</v>
          </cell>
          <cell r="L672"/>
          <cell r="M672" t="str">
            <v>fundatalid@gmail.com</v>
          </cell>
          <cell r="N672" t="str">
            <v>SRPA</v>
          </cell>
          <cell r="O672" t="str">
            <v>Externado RAJ</v>
          </cell>
          <cell r="P672" t="str">
            <v>Media jornada</v>
          </cell>
          <cell r="Q672" t="str">
            <v>RAJ</v>
          </cell>
          <cell r="R672"/>
          <cell r="S672" t="str">
            <v>8800-051-2024</v>
          </cell>
          <cell r="T672">
            <v>10</v>
          </cell>
          <cell r="U672">
            <v>45378</v>
          </cell>
          <cell r="V672">
            <v>45383</v>
          </cell>
          <cell r="W672">
            <v>45626</v>
          </cell>
          <cell r="X672">
            <v>53740400</v>
          </cell>
          <cell r="Y672" t="str">
            <v>Dwan Hudgson Rodriguez</v>
          </cell>
          <cell r="Z672" t="str">
            <v>Coordinador centro zonal</v>
          </cell>
        </row>
        <row r="673">
          <cell r="B673" t="str">
            <v>88-210-672</v>
          </cell>
          <cell r="C673" t="str">
            <v>San_Andrés</v>
          </cell>
          <cell r="D673" t="str">
            <v>Fundación Talid</v>
          </cell>
          <cell r="E673" t="str">
            <v>806011246-6</v>
          </cell>
          <cell r="F673" t="str">
            <v>Erlen Ricardo Montes Ayola</v>
          </cell>
          <cell r="G673"/>
          <cell r="H673" t="str">
            <v>The Begging Of Wisdom Lever South And 1 Y 2 Kilometro 13-250</v>
          </cell>
          <cell r="I673" t="str">
            <v>San Andrés</v>
          </cell>
          <cell r="J673" t="str">
            <v>Los Almendros</v>
          </cell>
          <cell r="K673" t="str">
            <v>60(5)6601423</v>
          </cell>
          <cell r="L673"/>
          <cell r="M673" t="str">
            <v>fundatalid@gmail.com</v>
          </cell>
          <cell r="N673" t="str">
            <v>SRPA</v>
          </cell>
          <cell r="O673" t="str">
            <v>Libertad vigilada – asistida</v>
          </cell>
          <cell r="P673"/>
          <cell r="Q673" t="str">
            <v>SRPA</v>
          </cell>
          <cell r="R673"/>
          <cell r="S673" t="str">
            <v>8800-051-2024</v>
          </cell>
          <cell r="T673">
            <v>10</v>
          </cell>
          <cell r="U673">
            <v>45378</v>
          </cell>
          <cell r="V673">
            <v>45383</v>
          </cell>
          <cell r="W673">
            <v>45626</v>
          </cell>
          <cell r="X673">
            <v>45937040</v>
          </cell>
          <cell r="Y673" t="str">
            <v>Dwan Hudgson Rodriguez</v>
          </cell>
          <cell r="Z673" t="str">
            <v>Coordinador centro zonal</v>
          </cell>
        </row>
        <row r="674">
          <cell r="B674" t="str">
            <v>88-210-673</v>
          </cell>
          <cell r="C674" t="str">
            <v>San_Andrés</v>
          </cell>
          <cell r="D674" t="str">
            <v>Fundación Talid</v>
          </cell>
          <cell r="E674" t="str">
            <v>806011246-6</v>
          </cell>
          <cell r="F674" t="str">
            <v>Erlen Ricardo Montes Ayola</v>
          </cell>
          <cell r="G674"/>
          <cell r="H674" t="str">
            <v>The Begging Of Wisdom Lever South And 1 Y 2 Kilometro 13-250</v>
          </cell>
          <cell r="I674" t="str">
            <v>San Andrés</v>
          </cell>
          <cell r="J674" t="str">
            <v>Los Almendros</v>
          </cell>
          <cell r="K674" t="str">
            <v>60(5)6601423</v>
          </cell>
          <cell r="L674"/>
          <cell r="M674" t="str">
            <v>fundatalid@gmail.com</v>
          </cell>
          <cell r="N674" t="str">
            <v>SRPA</v>
          </cell>
          <cell r="O674" t="str">
            <v>Centro transitorio</v>
          </cell>
          <cell r="P674"/>
          <cell r="Q674" t="str">
            <v>SRPA</v>
          </cell>
          <cell r="R674"/>
          <cell r="S674" t="str">
            <v>8800-051-2024</v>
          </cell>
          <cell r="T674">
            <v>2</v>
          </cell>
          <cell r="U674">
            <v>45378</v>
          </cell>
          <cell r="V674">
            <v>45383</v>
          </cell>
          <cell r="W674">
            <v>45626</v>
          </cell>
          <cell r="X674">
            <v>45463392</v>
          </cell>
          <cell r="Y674" t="str">
            <v>Dwan Hudgson Rodriguez</v>
          </cell>
          <cell r="Z674" t="str">
            <v>Coordinador centro zonal</v>
          </cell>
        </row>
        <row r="675">
          <cell r="B675" t="str">
            <v>88-210-674</v>
          </cell>
          <cell r="C675" t="str">
            <v>San_Andrés</v>
          </cell>
          <cell r="D675" t="str">
            <v>Fundación Talid</v>
          </cell>
          <cell r="E675" t="str">
            <v>806011246-6</v>
          </cell>
          <cell r="F675" t="str">
            <v>Erlen Ricardo Montes Ayola</v>
          </cell>
          <cell r="G675"/>
          <cell r="H675" t="str">
            <v>The Begging Of Wisdom Lever South And 1 Y 2 Kilometro 13-250</v>
          </cell>
          <cell r="I675" t="str">
            <v>San Andrés</v>
          </cell>
          <cell r="J675" t="str">
            <v>Los Almendros</v>
          </cell>
          <cell r="K675" t="str">
            <v>60(5)6601423</v>
          </cell>
          <cell r="L675"/>
          <cell r="M675" t="str">
            <v>fundatalid@gmail.com</v>
          </cell>
          <cell r="N675" t="str">
            <v>SRPA</v>
          </cell>
          <cell r="O675" t="str">
            <v>Internación en medio semicerrado</v>
          </cell>
          <cell r="P675"/>
          <cell r="Q675" t="str">
            <v>SRPA</v>
          </cell>
          <cell r="R675"/>
          <cell r="S675" t="str">
            <v>8800-051-2024</v>
          </cell>
          <cell r="T675">
            <v>5</v>
          </cell>
          <cell r="U675">
            <v>45378</v>
          </cell>
          <cell r="V675">
            <v>45383</v>
          </cell>
          <cell r="W675">
            <v>45626</v>
          </cell>
          <cell r="X675">
            <v>43889080</v>
          </cell>
          <cell r="Y675" t="str">
            <v>Dwan Hudgson Rodriguez</v>
          </cell>
          <cell r="Z675" t="str">
            <v>Coordinador centro zonal</v>
          </cell>
        </row>
        <row r="676">
          <cell r="B676" t="str">
            <v>68-68-675</v>
          </cell>
          <cell r="C676" t="str">
            <v>Santander</v>
          </cell>
          <cell r="D676" t="str">
            <v>Corporación Servired</v>
          </cell>
          <cell r="E676" t="str">
            <v>900194485-5</v>
          </cell>
          <cell r="F676" t="str">
            <v>Carlos Alberto Marulanda Chica</v>
          </cell>
          <cell r="G676"/>
          <cell r="H676" t="str">
            <v>Carrera 26 N.º 33-61 Barrio Antonia Santos Sede Administrativa</v>
          </cell>
          <cell r="I676" t="str">
            <v>Bucaramanga</v>
          </cell>
          <cell r="J676" t="str">
            <v>Luis Carlos Galan</v>
          </cell>
          <cell r="K676" t="str">
            <v>607 6960393</v>
          </cell>
          <cell r="L676">
            <v>3128502115</v>
          </cell>
          <cell r="M676" t="str">
            <v>coordinacionbucaramanga@corporacionservired.org corporacionservired1@hotmail.com educacionlcgs@corporacionservired.org.co karina0531@hotmail.com equiposervired@gmail.com</v>
          </cell>
          <cell r="N676" t="str">
            <v>SRD</v>
          </cell>
          <cell r="O676" t="str">
            <v>Hogar sustituto entidad</v>
          </cell>
          <cell r="P676"/>
          <cell r="Q676" t="str">
            <v>HS: Vulneración - Discapacidad</v>
          </cell>
          <cell r="R676"/>
          <cell r="S676" t="str">
            <v>6800-237-2024</v>
          </cell>
          <cell r="T676">
            <v>317</v>
          </cell>
          <cell r="U676">
            <v>45352</v>
          </cell>
          <cell r="V676">
            <v>45352</v>
          </cell>
          <cell r="W676">
            <v>45626</v>
          </cell>
          <cell r="X676">
            <v>5990399589</v>
          </cell>
          <cell r="Y676" t="str">
            <v>Astrid Dayana Diaz Artunduaga</v>
          </cell>
          <cell r="Z676" t="str">
            <v>Coordinador centro zonal</v>
          </cell>
        </row>
        <row r="677">
          <cell r="B677" t="str">
            <v>68-46-676</v>
          </cell>
          <cell r="C677" t="str">
            <v>Santander</v>
          </cell>
          <cell r="D677" t="str">
            <v>Corporación alianza para el desarrollo ambiental social y económico sostenible - CORPOADASES</v>
          </cell>
          <cell r="E677" t="str">
            <v>900274388-2</v>
          </cell>
          <cell r="F677" t="str">
            <v>Alexander Mantilla Pinto</v>
          </cell>
          <cell r="G677"/>
          <cell r="H677" t="str">
            <v>Calle 105 No. 24-66-Barrio Provenza</v>
          </cell>
          <cell r="I677" t="str">
            <v>Bucaramanga</v>
          </cell>
          <cell r="J677" t="str">
            <v>Luis Carlos Galan</v>
          </cell>
          <cell r="K677">
            <v>6076313167</v>
          </cell>
          <cell r="L677">
            <v>3164972861</v>
          </cell>
          <cell r="M677" t="str">
            <v>hogaressustitutos@corpoadases.com sige@corpoadases.com doralilianapradatavera@gmail.com leidycarolina@06hotmail.com karingrueda@gmail.com lauradanielapdr2rd@gmail.com nathalycarrillo.14@gmail.com</v>
          </cell>
          <cell r="N677" t="str">
            <v>SRD</v>
          </cell>
          <cell r="O677" t="str">
            <v>Hogar sustituto entidad</v>
          </cell>
          <cell r="P677"/>
          <cell r="Q677" t="str">
            <v>HS: Vulneración - Discapacidad</v>
          </cell>
          <cell r="R677"/>
          <cell r="S677" t="str">
            <v>6800-238-2024</v>
          </cell>
          <cell r="T677">
            <v>125</v>
          </cell>
          <cell r="U677">
            <v>45352</v>
          </cell>
          <cell r="V677">
            <v>45352</v>
          </cell>
          <cell r="W677">
            <v>45626</v>
          </cell>
          <cell r="X677">
            <v>2279924420</v>
          </cell>
          <cell r="Y677" t="str">
            <v>Astrid Dayana Diaz Artunduaga</v>
          </cell>
          <cell r="Z677" t="str">
            <v>Coordinador centro zonal</v>
          </cell>
        </row>
        <row r="678">
          <cell r="B678" t="str">
            <v>68-68-677</v>
          </cell>
          <cell r="C678" t="str">
            <v>Santander</v>
          </cell>
          <cell r="D678" t="str">
            <v>Corporación Servired</v>
          </cell>
          <cell r="E678" t="str">
            <v>900194485-5</v>
          </cell>
          <cell r="F678" t="str">
            <v>Carlos Alberto Marulanda Chica</v>
          </cell>
          <cell r="G678"/>
          <cell r="H678" t="str">
            <v>Carrera 26 N.º 33-61 Barrio Antonia Santos Sede Administrativa</v>
          </cell>
          <cell r="I678" t="str">
            <v>Málaga</v>
          </cell>
          <cell r="J678" t="str">
            <v>Malaga</v>
          </cell>
          <cell r="K678" t="str">
            <v>603 6960393</v>
          </cell>
          <cell r="L678">
            <v>3142584271</v>
          </cell>
          <cell r="M678" t="str">
            <v>coordinadoramunicipios@corporacionservired.org czmalaga@corporacionservired.org</v>
          </cell>
          <cell r="N678" t="str">
            <v>SRD</v>
          </cell>
          <cell r="O678" t="str">
            <v>Hogar sustituto entidad</v>
          </cell>
          <cell r="P678"/>
          <cell r="Q678" t="str">
            <v>HS: Vulneración - Discapacidad</v>
          </cell>
          <cell r="R678"/>
          <cell r="S678" t="str">
            <v>6800-239-2024</v>
          </cell>
          <cell r="T678">
            <v>169</v>
          </cell>
          <cell r="U678">
            <v>45352</v>
          </cell>
          <cell r="V678">
            <v>45352</v>
          </cell>
          <cell r="W678">
            <v>45626</v>
          </cell>
          <cell r="X678">
            <v>3154434943</v>
          </cell>
          <cell r="Y678" t="str">
            <v>Olga Lucia Sanchez</v>
          </cell>
          <cell r="Z678" t="str">
            <v>Coordinador centro zonal</v>
          </cell>
        </row>
        <row r="679">
          <cell r="B679" t="str">
            <v>68-100-678</v>
          </cell>
          <cell r="C679" t="str">
            <v>Santander</v>
          </cell>
          <cell r="D679" t="str">
            <v>Fundación de apoyo social - FAS</v>
          </cell>
          <cell r="E679" t="str">
            <v>800052272-1</v>
          </cell>
          <cell r="F679" t="str">
            <v>Jorge Antonio Gavassa Morantes</v>
          </cell>
          <cell r="G679"/>
          <cell r="H679" t="str">
            <v>Calle 31 No. 33b-42 Barrio Galán Sector Quinta Dania</v>
          </cell>
          <cell r="I679" t="str">
            <v>Bucaramanga</v>
          </cell>
          <cell r="J679" t="str">
            <v>Luis Carlos Galan</v>
          </cell>
          <cell r="K679" t="str">
            <v>607 6349574</v>
          </cell>
          <cell r="L679">
            <v>3167473699</v>
          </cell>
          <cell r="M679" t="str">
            <v>fundasocial_09@hotmail.com</v>
          </cell>
          <cell r="N679" t="str">
            <v>SRD</v>
          </cell>
          <cell r="O679" t="str">
            <v>Intervención de apoyo psicosocial</v>
          </cell>
          <cell r="P679"/>
          <cell r="Q679" t="str">
            <v>Con PARD</v>
          </cell>
          <cell r="R679"/>
          <cell r="S679" t="str">
            <v>6800-267-2024</v>
          </cell>
          <cell r="T679">
            <v>10</v>
          </cell>
          <cell r="U679">
            <v>45383</v>
          </cell>
          <cell r="V679">
            <v>45383</v>
          </cell>
          <cell r="W679">
            <v>45626</v>
          </cell>
          <cell r="X679">
            <v>41879760</v>
          </cell>
          <cell r="Y679" t="str">
            <v>Astrid Dayana Diaz Artunduaga</v>
          </cell>
          <cell r="Z679" t="str">
            <v>Coordinador centro zonal</v>
          </cell>
        </row>
        <row r="680">
          <cell r="B680" t="str">
            <v>68-46-679</v>
          </cell>
          <cell r="C680" t="str">
            <v>Santander</v>
          </cell>
          <cell r="D680" t="str">
            <v>Corporación alianza para el desarrollo ambiental social y económico sostenible - CORPOADASES</v>
          </cell>
          <cell r="E680" t="str">
            <v>900274388-2</v>
          </cell>
          <cell r="F680" t="str">
            <v>Alexander Mantilla Pinto</v>
          </cell>
          <cell r="G680"/>
          <cell r="H680" t="str">
            <v>Carrera 24 No. 103-36 Sede A Barrio Provenza Servicio De Alimentos Calle 105 No. 24-66 Barrio Provenza</v>
          </cell>
          <cell r="I680" t="str">
            <v>Bucaramanga</v>
          </cell>
          <cell r="J680" t="str">
            <v>Luis Carlos Galan</v>
          </cell>
          <cell r="K680">
            <v>6076313167</v>
          </cell>
          <cell r="L680">
            <v>3167430608</v>
          </cell>
          <cell r="M680" t="str">
            <v>sige@corpoadases.com externado.restablecimientoderechos@corpoadases.com externadoequipo01@hotmail.com angelicasolispsicologa@hotmail.com grimy_gutierrez@hotmail.com externadoequipo02@hotmail.com eddymal697@gmail.com</v>
          </cell>
          <cell r="N680" t="str">
            <v>SRD</v>
          </cell>
          <cell r="O680" t="str">
            <v>Externado</v>
          </cell>
          <cell r="P680" t="str">
            <v>Media jornada</v>
          </cell>
          <cell r="Q680" t="str">
            <v>Con PARD</v>
          </cell>
          <cell r="R680"/>
          <cell r="S680" t="str">
            <v>6800-268-2024</v>
          </cell>
          <cell r="T680">
            <v>250</v>
          </cell>
          <cell r="U680">
            <v>45383</v>
          </cell>
          <cell r="V680">
            <v>45383</v>
          </cell>
          <cell r="W680">
            <v>45626</v>
          </cell>
          <cell r="X680">
            <v>1671808000</v>
          </cell>
          <cell r="Y680" t="str">
            <v>Astrid Dayana Diaz Artunduaga</v>
          </cell>
          <cell r="Z680" t="str">
            <v>Coordinador centro zonal</v>
          </cell>
        </row>
        <row r="681">
          <cell r="B681" t="str">
            <v>68-241-680</v>
          </cell>
          <cell r="C681" t="str">
            <v>Santander</v>
          </cell>
          <cell r="D681" t="str">
            <v>Orden de los clérigos regulares somascos</v>
          </cell>
          <cell r="E681" t="str">
            <v>860027139-2</v>
          </cell>
          <cell r="F681" t="str">
            <v>Luigi Ghezzi</v>
          </cell>
          <cell r="G681"/>
          <cell r="H681" t="str">
            <v>Carrera 26 No 11 N 30 Barrio Regadero – Bucaramanga Norte</v>
          </cell>
          <cell r="I681" t="str">
            <v>Bucaramanga</v>
          </cell>
          <cell r="J681" t="str">
            <v>Luis Carlos Galan</v>
          </cell>
          <cell r="K681" t="str">
            <v>6076402744 6076403494</v>
          </cell>
          <cell r="L681">
            <v>3234859081</v>
          </cell>
          <cell r="M681" t="str">
            <v>coordinacionsomascos@gmail.com centrojuvenilamanecer@gmail.com malelyflorezortega@gmail.com trabajosocialsomascos@gmail.com terapiaocupacional@gmai.com psicologiasomascos@gmail.com</v>
          </cell>
          <cell r="N681" t="str">
            <v>SRD</v>
          </cell>
          <cell r="O681" t="str">
            <v>Externado</v>
          </cell>
          <cell r="P681" t="str">
            <v>Media jornada</v>
          </cell>
          <cell r="Q681" t="str">
            <v>Con PARD</v>
          </cell>
          <cell r="R681"/>
          <cell r="S681" t="str">
            <v>6800-269-2024</v>
          </cell>
          <cell r="T681">
            <v>70</v>
          </cell>
          <cell r="U681">
            <v>45383</v>
          </cell>
          <cell r="V681">
            <v>45383</v>
          </cell>
          <cell r="W681">
            <v>45626</v>
          </cell>
          <cell r="X681">
            <v>468106240</v>
          </cell>
          <cell r="Y681" t="str">
            <v>Astrid Dayana Diaz Artunduaga</v>
          </cell>
          <cell r="Z681" t="str">
            <v>Coordinador centro zonal</v>
          </cell>
        </row>
        <row r="682">
          <cell r="B682" t="str">
            <v>68-139-681</v>
          </cell>
          <cell r="C682" t="str">
            <v>Santander</v>
          </cell>
          <cell r="D682" t="str">
            <v>Fundación laical miani - FULMIANI</v>
          </cell>
          <cell r="E682" t="str">
            <v>900410301-6</v>
          </cell>
          <cell r="F682" t="str">
            <v>Pedro José Mora Barrera</v>
          </cell>
          <cell r="G682"/>
          <cell r="H682" t="str">
            <v>Carrera 11 N. 43-49 Barrio Alfonso López</v>
          </cell>
          <cell r="I682" t="str">
            <v>Bucaramanga</v>
          </cell>
          <cell r="J682" t="str">
            <v>Luis Carlos Galan</v>
          </cell>
          <cell r="K682" t="str">
            <v>607 6420044</v>
          </cell>
          <cell r="L682" t="str">
            <v>3013110567 3013114860</v>
          </cell>
          <cell r="M682" t="str">
            <v>fulndacionlaicalmiani@gmail.com fulmiani.externado@gmail.com coordinaciongeneralfulmiani@gmail.com lauramayauribets@gmail.com xcobos525@gmail.com sergiorojassolano@gmail.com kimberly.encinales@gmail.com</v>
          </cell>
          <cell r="N682" t="str">
            <v>SRD</v>
          </cell>
          <cell r="O682" t="str">
            <v>Externado</v>
          </cell>
          <cell r="P682" t="str">
            <v>Media jornada</v>
          </cell>
          <cell r="Q682" t="str">
            <v>Con PARD</v>
          </cell>
          <cell r="R682"/>
          <cell r="S682" t="str">
            <v>6800-270-2024</v>
          </cell>
          <cell r="T682">
            <v>50</v>
          </cell>
          <cell r="U682">
            <v>45383</v>
          </cell>
          <cell r="V682">
            <v>45383</v>
          </cell>
          <cell r="W682">
            <v>45626</v>
          </cell>
          <cell r="X682">
            <v>334361600</v>
          </cell>
          <cell r="Y682" t="str">
            <v>Astrid Dayana Diaz Artunduaga</v>
          </cell>
          <cell r="Z682" t="str">
            <v>Coordinador centro zonal</v>
          </cell>
        </row>
        <row r="683">
          <cell r="B683" t="str">
            <v>68-151-682</v>
          </cell>
          <cell r="C683" t="str">
            <v>Santander</v>
          </cell>
          <cell r="D683" t="str">
            <v>Fundación Nawen</v>
          </cell>
          <cell r="E683" t="str">
            <v>900877034-9</v>
          </cell>
          <cell r="F683" t="str">
            <v>William Mauricio Cuellar Pascuas</v>
          </cell>
          <cell r="G683"/>
          <cell r="H683" t="str">
            <v>Carrera 38 No 48ª-09</v>
          </cell>
          <cell r="I683" t="str">
            <v>Bucaramanga</v>
          </cell>
          <cell r="J683" t="str">
            <v>Luis Carlos Galan</v>
          </cell>
          <cell r="K683"/>
          <cell r="L683" t="str">
            <v>3024656860-3188655597</v>
          </cell>
          <cell r="M683" t="str">
            <v>fundacionnawen@outlook.com; gerencia@fundacionnawen.org.co; johanna.ariza@fundacionnawen.org.co;</v>
          </cell>
          <cell r="N683" t="str">
            <v>SRD</v>
          </cell>
          <cell r="O683" t="str">
            <v>Apoyo psicológico especializado</v>
          </cell>
          <cell r="P683"/>
          <cell r="Q683" t="str">
            <v>Con PARD</v>
          </cell>
          <cell r="R683"/>
          <cell r="S683" t="str">
            <v>6800-271-2024</v>
          </cell>
          <cell r="T683">
            <v>108</v>
          </cell>
          <cell r="U683">
            <v>45383</v>
          </cell>
          <cell r="V683">
            <v>45383</v>
          </cell>
          <cell r="W683">
            <v>45626</v>
          </cell>
          <cell r="X683">
            <v>288448992</v>
          </cell>
          <cell r="Y683" t="str">
            <v>Astrid Dayana Diaz Artunduaga</v>
          </cell>
          <cell r="Z683" t="str">
            <v>Coordinador centro zonal</v>
          </cell>
        </row>
        <row r="684">
          <cell r="B684" t="str">
            <v>68-247-683</v>
          </cell>
          <cell r="C684" t="str">
            <v>Santander</v>
          </cell>
          <cell r="D684" t="str">
            <v>Refugio san José</v>
          </cell>
          <cell r="E684" t="str">
            <v>890201734-1</v>
          </cell>
          <cell r="F684" t="str">
            <v>Paula Gimena Zapata Henao</v>
          </cell>
          <cell r="G684"/>
          <cell r="H684" t="str">
            <v>Carrera 11 No. 33-14 García Rovira Centro</v>
          </cell>
          <cell r="I684" t="str">
            <v>Bucaramanga</v>
          </cell>
          <cell r="J684" t="str">
            <v>Luis Carlos Galan</v>
          </cell>
          <cell r="K684">
            <v>6076427389</v>
          </cell>
          <cell r="L684">
            <v>3145441299</v>
          </cell>
          <cell r="M684" t="str">
            <v>refugiohpspc21@gmail.com equipotecnicorsj@gmail.com shelly_correa@hotmail.com</v>
          </cell>
          <cell r="N684" t="str">
            <v>SRD</v>
          </cell>
          <cell r="O684" t="str">
            <v>Internado</v>
          </cell>
          <cell r="P684"/>
          <cell r="Q684" t="str">
            <v>Con PARD</v>
          </cell>
          <cell r="R684"/>
          <cell r="S684" t="str">
            <v>6800-272-2024</v>
          </cell>
          <cell r="T684">
            <v>50</v>
          </cell>
          <cell r="U684">
            <v>45383</v>
          </cell>
          <cell r="V684">
            <v>45383</v>
          </cell>
          <cell r="W684">
            <v>45626</v>
          </cell>
          <cell r="X684">
            <v>863608664</v>
          </cell>
          <cell r="Y684" t="str">
            <v>Astrid Dayana Diaz Artunduaga</v>
          </cell>
          <cell r="Z684" t="str">
            <v>Coordinador centro zonal</v>
          </cell>
        </row>
        <row r="685">
          <cell r="B685" t="str">
            <v>68-222-684</v>
          </cell>
          <cell r="C685" t="str">
            <v>Santander</v>
          </cell>
          <cell r="D685" t="str">
            <v>Hogar infantil santa Teresita</v>
          </cell>
          <cell r="E685" t="str">
            <v>890201325-0</v>
          </cell>
          <cell r="F685" t="str">
            <v>Luis José Gómez Restrepo</v>
          </cell>
          <cell r="G685"/>
          <cell r="H685" t="str">
            <v>Kilometro 1 Vía Al Acueducto Vereda La Malaña</v>
          </cell>
          <cell r="I685" t="str">
            <v>Bucaramanga</v>
          </cell>
          <cell r="J685" t="str">
            <v>Luis Carlos Galan</v>
          </cell>
          <cell r="K685" t="str">
            <v>6076456093 6076458200</v>
          </cell>
          <cell r="L685">
            <v>3166910898</v>
          </cell>
          <cell r="M685" t="str">
            <v>santateresitacoord.dolly@hotmail.com hogasantateresita@yahoo.com hogarsantateresita@yahoo.com lsalcedo86@unab.edu.co</v>
          </cell>
          <cell r="N685" t="str">
            <v>SRD</v>
          </cell>
          <cell r="O685" t="str">
            <v>Internado</v>
          </cell>
          <cell r="P685"/>
          <cell r="Q685" t="str">
            <v>Con PARD</v>
          </cell>
          <cell r="R685"/>
          <cell r="S685" t="str">
            <v>6800-273-2024</v>
          </cell>
          <cell r="T685">
            <v>52</v>
          </cell>
          <cell r="U685">
            <v>45383</v>
          </cell>
          <cell r="V685">
            <v>45383</v>
          </cell>
          <cell r="W685">
            <v>45626</v>
          </cell>
          <cell r="X685">
            <v>885811680</v>
          </cell>
          <cell r="Y685" t="str">
            <v>Astrid Dayana Diaz Artunduaga</v>
          </cell>
          <cell r="Z685" t="str">
            <v>Coordinador centro zonal</v>
          </cell>
        </row>
        <row r="686">
          <cell r="B686" t="str">
            <v>68-18-685</v>
          </cell>
          <cell r="C686" t="str">
            <v>Santander</v>
          </cell>
          <cell r="D686" t="str">
            <v>Asociación hogares Teresa toda de Colombia</v>
          </cell>
          <cell r="E686" t="str">
            <v>800246218-7</v>
          </cell>
          <cell r="F686" t="str">
            <v>Zorayda Perez Alzate</v>
          </cell>
          <cell r="G686" t="str">
            <v>Unidad Arco Iris</v>
          </cell>
          <cell r="H686" t="str">
            <v>Carrera 39 No. 116a-60-Zapamanga 3</v>
          </cell>
          <cell r="I686" t="str">
            <v>Floridablanca</v>
          </cell>
          <cell r="J686" t="str">
            <v>Luis Carlos Galan</v>
          </cell>
          <cell r="K686">
            <v>6076362389</v>
          </cell>
          <cell r="L686">
            <v>3118485721</v>
          </cell>
          <cell r="M686" t="str">
            <v>teresatodabucaramanga@gmail.com teresatoda@hotmail.com mariacgonzalez12@hotmail.com rocio.lizarazo@hotmail.com nillypsico@gmail.com</v>
          </cell>
          <cell r="N686" t="str">
            <v>SRD</v>
          </cell>
          <cell r="O686" t="str">
            <v>Internado</v>
          </cell>
          <cell r="P686"/>
          <cell r="Q686" t="str">
            <v>Con PARD</v>
          </cell>
          <cell r="R686"/>
          <cell r="S686" t="str">
            <v>6800-274-2024</v>
          </cell>
          <cell r="T686">
            <v>50</v>
          </cell>
          <cell r="U686">
            <v>45383</v>
          </cell>
          <cell r="V686">
            <v>45383</v>
          </cell>
          <cell r="W686">
            <v>45626</v>
          </cell>
          <cell r="X686">
            <v>851742000</v>
          </cell>
          <cell r="Y686" t="str">
            <v>Astrid Dayana Diaz Artunduaga</v>
          </cell>
          <cell r="Z686" t="str">
            <v>Coordinador centro zonal</v>
          </cell>
        </row>
        <row r="687">
          <cell r="B687" t="str">
            <v>68-18-686</v>
          </cell>
          <cell r="C687" t="str">
            <v>Santander</v>
          </cell>
          <cell r="D687" t="str">
            <v>Asociación hogares Teresa toda de Colombia</v>
          </cell>
          <cell r="E687" t="str">
            <v>800246218-7</v>
          </cell>
          <cell r="F687" t="str">
            <v>Zorayda Perez Alzate</v>
          </cell>
          <cell r="G687" t="str">
            <v>Unidad Hogar Amanatachi</v>
          </cell>
          <cell r="H687" t="str">
            <v>Carrera 39 No. 116a-48-Zapamanga 3</v>
          </cell>
          <cell r="I687" t="str">
            <v>Floridablanca</v>
          </cell>
          <cell r="J687" t="str">
            <v>Luis Carlos Galan</v>
          </cell>
          <cell r="K687">
            <v>6076362389</v>
          </cell>
          <cell r="L687">
            <v>3118485721</v>
          </cell>
          <cell r="M687" t="str">
            <v>teresatodabucaramanga@gmail.com teresatoda@hotmail.com mariacgonzalez12@hotmail.com rocio.lizarazo@hotmail.com nillypsico@gmail.com</v>
          </cell>
          <cell r="N687" t="str">
            <v>SRD</v>
          </cell>
          <cell r="O687" t="str">
            <v>Internado</v>
          </cell>
          <cell r="P687"/>
          <cell r="Q687" t="str">
            <v>Con PARD</v>
          </cell>
          <cell r="R687"/>
          <cell r="S687" t="str">
            <v>6800-274-2024</v>
          </cell>
          <cell r="T687"/>
          <cell r="U687">
            <v>45383</v>
          </cell>
          <cell r="V687">
            <v>45383</v>
          </cell>
          <cell r="W687">
            <v>45626</v>
          </cell>
          <cell r="X687"/>
          <cell r="Y687" t="str">
            <v>Astrid Dayana Diaz Artunduaga</v>
          </cell>
          <cell r="Z687" t="str">
            <v>Coordinador centro zonal</v>
          </cell>
        </row>
        <row r="688">
          <cell r="B688" t="str">
            <v>68-18-687</v>
          </cell>
          <cell r="C688" t="str">
            <v>Santander</v>
          </cell>
          <cell r="D688" t="str">
            <v>Asociación hogares Teresa toda de Colombia</v>
          </cell>
          <cell r="E688" t="str">
            <v>800246218-7</v>
          </cell>
          <cell r="F688" t="str">
            <v>Zorayda Perez Alzate</v>
          </cell>
          <cell r="G688" t="str">
            <v>Unidad Teresa Guash (Unidad San José)</v>
          </cell>
          <cell r="H688" t="str">
            <v>Carrera 39 No. 116a-72-Zapamanga 3</v>
          </cell>
          <cell r="I688" t="str">
            <v>Floridablanca</v>
          </cell>
          <cell r="J688" t="str">
            <v>Luis Carlos Galan</v>
          </cell>
          <cell r="K688">
            <v>6076362389</v>
          </cell>
          <cell r="L688">
            <v>3118485721</v>
          </cell>
          <cell r="M688" t="str">
            <v>teresatodabucaramanga@gmail.com teresatoda@hotmail.com mariacgonzalez12@hotmail.com rocio.lizarazo@hotmail.com nillypsico@gmail.com</v>
          </cell>
          <cell r="N688" t="str">
            <v>SRD</v>
          </cell>
          <cell r="O688" t="str">
            <v>Internado</v>
          </cell>
          <cell r="P688"/>
          <cell r="Q688" t="str">
            <v>Con PARD</v>
          </cell>
          <cell r="R688"/>
          <cell r="S688" t="str">
            <v>6800-274-2024</v>
          </cell>
          <cell r="T688"/>
          <cell r="U688">
            <v>45383</v>
          </cell>
          <cell r="V688">
            <v>45383</v>
          </cell>
          <cell r="W688">
            <v>45626</v>
          </cell>
          <cell r="X688"/>
          <cell r="Y688" t="str">
            <v>Astrid Dayana Diaz Artunduaga</v>
          </cell>
          <cell r="Z688" t="str">
            <v>Coordinador centro zonal</v>
          </cell>
        </row>
        <row r="689">
          <cell r="B689" t="str">
            <v>68-18-688</v>
          </cell>
          <cell r="C689" t="str">
            <v>Santander</v>
          </cell>
          <cell r="D689" t="str">
            <v>Asociación hogares Teresa toda de Colombia</v>
          </cell>
          <cell r="E689" t="str">
            <v>800246218-7</v>
          </cell>
          <cell r="F689" t="str">
            <v>Zorayda Perez Alzate</v>
          </cell>
          <cell r="G689" t="str">
            <v>Unidad Hogar el Carmelo</v>
          </cell>
          <cell r="H689" t="str">
            <v>Carrera 39 No. 116a-66-Zapamanga 3</v>
          </cell>
          <cell r="I689" t="str">
            <v>Floridablanca</v>
          </cell>
          <cell r="J689" t="str">
            <v>Luis Carlos Galan</v>
          </cell>
          <cell r="K689">
            <v>6076362389</v>
          </cell>
          <cell r="L689">
            <v>3118485721</v>
          </cell>
          <cell r="M689" t="str">
            <v>teresatodabucaramanga@gmail.com teresatoda@hotmail.com mariacgonzalez12@hotmail.com rocio.lizarazo@hotmail.com nillypsico@gmail.com</v>
          </cell>
          <cell r="N689" t="str">
            <v>SRD</v>
          </cell>
          <cell r="O689" t="str">
            <v>Internado</v>
          </cell>
          <cell r="P689"/>
          <cell r="Q689" t="str">
            <v>Con PARD</v>
          </cell>
          <cell r="R689"/>
          <cell r="S689" t="str">
            <v>6800-274-2024</v>
          </cell>
          <cell r="T689"/>
          <cell r="U689">
            <v>45383</v>
          </cell>
          <cell r="V689">
            <v>45383</v>
          </cell>
          <cell r="W689">
            <v>45626</v>
          </cell>
          <cell r="X689"/>
          <cell r="Y689" t="str">
            <v>Astrid Dayana Diaz Artunduaga</v>
          </cell>
          <cell r="Z689" t="str">
            <v>Coordinador centro zonal</v>
          </cell>
        </row>
        <row r="690">
          <cell r="B690" t="str">
            <v>68-3-689</v>
          </cell>
          <cell r="C690" t="str">
            <v>Santander</v>
          </cell>
          <cell r="D690" t="str">
            <v>Aldeas infantiles SOS Colombia</v>
          </cell>
          <cell r="E690" t="str">
            <v>860024041-6</v>
          </cell>
          <cell r="F690" t="str">
            <v>Adriana Poveda Reyes</v>
          </cell>
          <cell r="G690"/>
          <cell r="H690" t="str">
            <v>Kilometro 1 Autopista Floridablanca-Piedecuesta Vereda Casiano</v>
          </cell>
          <cell r="I690" t="str">
            <v>Piedecuesta</v>
          </cell>
          <cell r="J690" t="str">
            <v>Luis Carlos Galan</v>
          </cell>
          <cell r="K690" t="str">
            <v>6076398669 607 6398669</v>
          </cell>
          <cell r="L690">
            <v>3123201327</v>
          </cell>
          <cell r="M690" t="str">
            <v>adriana.arcila@aldeasinfantiles.org.co</v>
          </cell>
          <cell r="N690" t="str">
            <v>SRD</v>
          </cell>
          <cell r="O690" t="str">
            <v>Internado</v>
          </cell>
          <cell r="P690"/>
          <cell r="Q690" t="str">
            <v>Con PARD</v>
          </cell>
          <cell r="R690"/>
          <cell r="S690" t="str">
            <v>6800-275-2024</v>
          </cell>
          <cell r="T690">
            <v>36</v>
          </cell>
          <cell r="U690">
            <v>45383</v>
          </cell>
          <cell r="V690">
            <v>45383</v>
          </cell>
          <cell r="W690">
            <v>45626</v>
          </cell>
          <cell r="X690">
            <v>613254240</v>
          </cell>
          <cell r="Y690" t="str">
            <v>Astrid Dayana Diaz Artunduaga</v>
          </cell>
          <cell r="Z690" t="str">
            <v>Coordinador centro zonal</v>
          </cell>
        </row>
        <row r="691">
          <cell r="B691" t="str">
            <v>68-3-690</v>
          </cell>
          <cell r="C691" t="str">
            <v>Santander</v>
          </cell>
          <cell r="D691" t="str">
            <v>Aldeas infantiles SOS Colombia</v>
          </cell>
          <cell r="E691" t="str">
            <v>860024041-6</v>
          </cell>
          <cell r="F691" t="str">
            <v>Adriana Poveda Reyes</v>
          </cell>
          <cell r="G691"/>
          <cell r="H691" t="str">
            <v>Kilometro 1 Autopista Floridablanca-Piedecuesta Vereda Casiano</v>
          </cell>
          <cell r="I691" t="str">
            <v>Piedecuesta</v>
          </cell>
          <cell r="J691" t="str">
            <v>Luis Carlos Galan</v>
          </cell>
          <cell r="K691" t="str">
            <v>6076398669 6076398669</v>
          </cell>
          <cell r="L691">
            <v>3123201327</v>
          </cell>
          <cell r="M691" t="str">
            <v>adriana.arcila@aldeasinfantiles.org.co</v>
          </cell>
          <cell r="N691" t="str">
            <v>SRD</v>
          </cell>
          <cell r="O691" t="str">
            <v>Casa universitaria</v>
          </cell>
          <cell r="P691"/>
          <cell r="Q691" t="str">
            <v>Con PARD</v>
          </cell>
          <cell r="R691"/>
          <cell r="S691" t="str">
            <v>6800-276-2024</v>
          </cell>
          <cell r="T691">
            <v>27</v>
          </cell>
          <cell r="U691">
            <v>45383</v>
          </cell>
          <cell r="V691">
            <v>45383</v>
          </cell>
          <cell r="W691">
            <v>45626</v>
          </cell>
          <cell r="X691">
            <v>480564576</v>
          </cell>
          <cell r="Y691" t="str">
            <v>Astrid Dayana Diaz Artunduaga</v>
          </cell>
          <cell r="Z691" t="str">
            <v>Coordinador centro zonal</v>
          </cell>
        </row>
        <row r="692">
          <cell r="B692" t="str">
            <v>68-50-691</v>
          </cell>
          <cell r="C692" t="str">
            <v>Santander</v>
          </cell>
          <cell r="D692" t="str">
            <v>Corporación Creser</v>
          </cell>
          <cell r="E692" t="str">
            <v>811006057-9</v>
          </cell>
          <cell r="F692" t="str">
            <v>Jessica Stefania Parra Medina</v>
          </cell>
          <cell r="G692"/>
          <cell r="H692" t="str">
            <v>San Isidro Vereda Retiro Chiquito</v>
          </cell>
          <cell r="I692" t="str">
            <v>Bucaramanga</v>
          </cell>
          <cell r="J692" t="str">
            <v>Luis Carlos Galan</v>
          </cell>
          <cell r="K692"/>
          <cell r="L692">
            <v>3163394476</v>
          </cell>
          <cell r="M692" t="str">
            <v>cresercorporacionsantander@gmail.com creserpsicosocial@gmail.com jesusdariog296@gmail.com corpcresersand@gmail.com</v>
          </cell>
          <cell r="N692" t="str">
            <v>SRD</v>
          </cell>
          <cell r="O692" t="str">
            <v>Internado</v>
          </cell>
          <cell r="P692"/>
          <cell r="Q692" t="str">
            <v>Discapacidad</v>
          </cell>
          <cell r="R692" t="str">
            <v>Intelectual</v>
          </cell>
          <cell r="S692" t="str">
            <v>6800-277-2024</v>
          </cell>
          <cell r="T692">
            <v>75</v>
          </cell>
          <cell r="U692">
            <v>45383</v>
          </cell>
          <cell r="V692">
            <v>45383</v>
          </cell>
          <cell r="W692">
            <v>45626</v>
          </cell>
          <cell r="X692">
            <v>1468991000</v>
          </cell>
          <cell r="Y692" t="str">
            <v>Astrid Dayana Diaz Artunduaga</v>
          </cell>
          <cell r="Z692" t="str">
            <v>Coordinador centro zonal</v>
          </cell>
        </row>
        <row r="693">
          <cell r="B693" t="str">
            <v>68-152-692</v>
          </cell>
          <cell r="C693" t="str">
            <v>Santander</v>
          </cell>
          <cell r="D693" t="str">
            <v>Fundación Neurosaber</v>
          </cell>
          <cell r="E693" t="str">
            <v>900852060-2</v>
          </cell>
          <cell r="F693" t="str">
            <v>Blanca Nelly Mora Boneth</v>
          </cell>
          <cell r="G693"/>
          <cell r="H693" t="str">
            <v>Kilómetro 10 Vía Piedecuesta Floridablanca Vereda Mensulí</v>
          </cell>
          <cell r="I693" t="str">
            <v>Piedecuesta</v>
          </cell>
          <cell r="J693" t="str">
            <v>Luis Carlos Galan</v>
          </cell>
          <cell r="K693" t="str">
            <v>607 6392179</v>
          </cell>
          <cell r="L693">
            <v>3152081082</v>
          </cell>
          <cell r="M693" t="str">
            <v>fundacion.neurosaber@gmail.com educacion.neurosaber@gmail.com tsocial.fneurosaber@gmail.com psicologiz.fneurosaber@gmail.com psicologia.neurosaber@gmail.com</v>
          </cell>
          <cell r="N693" t="str">
            <v>SRD</v>
          </cell>
          <cell r="O693" t="str">
            <v>Internado</v>
          </cell>
          <cell r="P693"/>
          <cell r="Q693" t="str">
            <v>Discapacidad</v>
          </cell>
          <cell r="R693" t="str">
            <v>Intelectual</v>
          </cell>
          <cell r="S693" t="str">
            <v>6800-278-2024</v>
          </cell>
          <cell r="T693">
            <v>90</v>
          </cell>
          <cell r="U693">
            <v>45383</v>
          </cell>
          <cell r="V693">
            <v>45383</v>
          </cell>
          <cell r="W693">
            <v>45626</v>
          </cell>
          <cell r="X693">
            <v>1744789200</v>
          </cell>
          <cell r="Y693" t="str">
            <v>Astrid Dayana Diaz Artunduaga</v>
          </cell>
          <cell r="Z693" t="str">
            <v>Coordinador centro zonal</v>
          </cell>
        </row>
        <row r="694">
          <cell r="B694" t="str">
            <v>68-186-693</v>
          </cell>
          <cell r="C694" t="str">
            <v>Santander</v>
          </cell>
          <cell r="D694" t="str">
            <v>Fundación revivir - FUNDAREVIVIR</v>
          </cell>
          <cell r="E694" t="str">
            <v>900109550-4</v>
          </cell>
          <cell r="F694" t="str">
            <v>Roberto Carlos Martinez Navarro</v>
          </cell>
          <cell r="G694" t="str">
            <v>Unidad Mujeres</v>
          </cell>
          <cell r="H694" t="str">
            <v>Calle 74 No. 31-22 Barrio La Floresta</v>
          </cell>
          <cell r="I694" t="str">
            <v>Barrancabermeja</v>
          </cell>
          <cell r="J694" t="str">
            <v>La Floresta</v>
          </cell>
          <cell r="K694" t="str">
            <v>607 6025991</v>
          </cell>
          <cell r="L694">
            <v>3166913291</v>
          </cell>
          <cell r="M694" t="str">
            <v>adrianaamaya1012@gmail.com edna.moreno.rojas@hotmail.es medanisa05@gmail.com nataplazas@hotmail.com evelynP1@hotmail.com elagomez2@hotmail.com funda_revivir@hotmail.com revivir_internadovulneracion@hotmail.com</v>
          </cell>
          <cell r="N694" t="str">
            <v>SRD</v>
          </cell>
          <cell r="O694" t="str">
            <v>Internado</v>
          </cell>
          <cell r="P694"/>
          <cell r="Q694" t="str">
            <v>Con PARD</v>
          </cell>
          <cell r="R694"/>
          <cell r="S694" t="str">
            <v>6800-289-2024</v>
          </cell>
          <cell r="T694">
            <v>37</v>
          </cell>
          <cell r="U694">
            <v>45383</v>
          </cell>
          <cell r="V694">
            <v>45383</v>
          </cell>
          <cell r="W694">
            <v>45626</v>
          </cell>
          <cell r="X694">
            <v>650289080</v>
          </cell>
          <cell r="Y694" t="str">
            <v>Leidy Johanna Castro Villamizar</v>
          </cell>
          <cell r="Z694" t="str">
            <v>Coordinador centro zonal</v>
          </cell>
        </row>
        <row r="695">
          <cell r="B695" t="str">
            <v>68-186-694</v>
          </cell>
          <cell r="C695" t="str">
            <v>Santander</v>
          </cell>
          <cell r="D695" t="str">
            <v>Fundación revivir - FUNDAREVIVIR</v>
          </cell>
          <cell r="E695" t="str">
            <v>900109550-4</v>
          </cell>
          <cell r="F695" t="str">
            <v>Roberto Carlos Martinez Navarro</v>
          </cell>
          <cell r="G695" t="str">
            <v>Unidad Hombres</v>
          </cell>
          <cell r="H695" t="str">
            <v>Calle 73 No. 28-13 Barrio La Floresta</v>
          </cell>
          <cell r="I695" t="str">
            <v>Barrancabermeja</v>
          </cell>
          <cell r="J695" t="str">
            <v>La Floresta</v>
          </cell>
          <cell r="K695"/>
          <cell r="L695">
            <v>3166913291</v>
          </cell>
          <cell r="M695" t="str">
            <v>funda_revivir@hotmail.com revivir_internadovulneracion@hotmail.com</v>
          </cell>
          <cell r="N695" t="str">
            <v>SRD</v>
          </cell>
          <cell r="O695" t="str">
            <v>Internado</v>
          </cell>
          <cell r="P695"/>
          <cell r="Q695" t="str">
            <v>Con PARD</v>
          </cell>
          <cell r="R695"/>
          <cell r="S695" t="str">
            <v>6800-289-2024</v>
          </cell>
          <cell r="T695"/>
          <cell r="U695">
            <v>45383</v>
          </cell>
          <cell r="V695">
            <v>45383</v>
          </cell>
          <cell r="W695">
            <v>45626</v>
          </cell>
          <cell r="X695"/>
          <cell r="Y695" t="str">
            <v>Leidy Johanna Castro Villamizar</v>
          </cell>
          <cell r="Z695" t="str">
            <v>Coordinador centro zonal</v>
          </cell>
        </row>
        <row r="696">
          <cell r="B696" t="str">
            <v>68-46-695</v>
          </cell>
          <cell r="C696" t="str">
            <v>Santander</v>
          </cell>
          <cell r="D696" t="str">
            <v>Corporación alianza para el desarrollo ambiental social y económico sostenible - CORPOADASES</v>
          </cell>
          <cell r="E696" t="str">
            <v>900274388-2</v>
          </cell>
          <cell r="F696" t="str">
            <v>Alexander Mantilla Pinto</v>
          </cell>
          <cell r="G696"/>
          <cell r="H696" t="str">
            <v>Carrera 28b No. 44-47 Barrio Palmira. Sede Administrativa</v>
          </cell>
          <cell r="I696" t="str">
            <v>Barrancabermeja</v>
          </cell>
          <cell r="J696" t="str">
            <v>La Floresta</v>
          </cell>
          <cell r="K696">
            <v>376313167</v>
          </cell>
          <cell r="L696">
            <v>3164972861</v>
          </cell>
          <cell r="M696" t="str">
            <v>hogaressustitutos@corpoadases.com sige@corpoadases.com doralilianapradatavera@gmail.com leidycarolina@06hotmail.com karingrueda@gmail.com</v>
          </cell>
          <cell r="N696" t="str">
            <v>SRD</v>
          </cell>
          <cell r="O696" t="str">
            <v>Hogar sustituto entidad</v>
          </cell>
          <cell r="P696"/>
          <cell r="Q696" t="str">
            <v>HS: Vulneración - Discapacidad</v>
          </cell>
          <cell r="R696"/>
          <cell r="S696" t="str">
            <v>6800-290-2024</v>
          </cell>
          <cell r="T696">
            <v>50</v>
          </cell>
          <cell r="U696">
            <v>45383</v>
          </cell>
          <cell r="V696">
            <v>45383</v>
          </cell>
          <cell r="W696">
            <v>45626</v>
          </cell>
          <cell r="X696">
            <v>823073353</v>
          </cell>
          <cell r="Y696" t="str">
            <v>Leidy Johanna Castro Villamizar</v>
          </cell>
          <cell r="Z696" t="str">
            <v>Coordinador centro zonal</v>
          </cell>
        </row>
        <row r="697">
          <cell r="B697" t="str">
            <v>68-68-696</v>
          </cell>
          <cell r="C697" t="str">
            <v>Santander</v>
          </cell>
          <cell r="D697" t="str">
            <v>Corporación Servired</v>
          </cell>
          <cell r="E697" t="str">
            <v>900194485-5</v>
          </cell>
          <cell r="F697" t="str">
            <v>Carlos Alberto Marulanda Chica</v>
          </cell>
          <cell r="G697"/>
          <cell r="H697" t="str">
            <v>Carrera 26 No. 33-61 Barrio Antonia Santos Sede Administrativa</v>
          </cell>
          <cell r="I697" t="str">
            <v>Barrancabermeja</v>
          </cell>
          <cell r="J697" t="str">
            <v>La Floresta</v>
          </cell>
          <cell r="K697" t="str">
            <v>607 960393</v>
          </cell>
          <cell r="L697" t="str">
            <v>3128502115 3126252824</v>
          </cell>
          <cell r="M697" t="str">
            <v>sjmendoza248@gmail,com dianamantillamoreno@gmail.com ps.vivianaarroyave@gmail.com ingryrueda@gmail.com jofracadvi234@gmail.com andrea.corz@gmail.com dayannat59@hotmail.com czlafloresta@corporacionservired.org coordinadoramunicipios@corporacionservired.org</v>
          </cell>
          <cell r="N697" t="str">
            <v>SRD</v>
          </cell>
          <cell r="O697" t="str">
            <v>Hogar sustituto entidad</v>
          </cell>
          <cell r="P697"/>
          <cell r="Q697" t="str">
            <v>HS: Vulneración - Discapacidad</v>
          </cell>
          <cell r="R697"/>
          <cell r="S697" t="str">
            <v>6800-291-2024</v>
          </cell>
          <cell r="T697">
            <v>97</v>
          </cell>
          <cell r="U697">
            <v>45383</v>
          </cell>
          <cell r="V697">
            <v>45383</v>
          </cell>
          <cell r="W697">
            <v>45626</v>
          </cell>
          <cell r="X697">
            <v>1608760022</v>
          </cell>
          <cell r="Y697" t="str">
            <v>Leidy Johanna Castro Villamizar</v>
          </cell>
          <cell r="Z697" t="str">
            <v>Coordinador centro zonal</v>
          </cell>
        </row>
        <row r="698">
          <cell r="B698" t="str">
            <v>68-151-697</v>
          </cell>
          <cell r="C698" t="str">
            <v>Santander</v>
          </cell>
          <cell r="D698" t="str">
            <v>Fundación Nawen</v>
          </cell>
          <cell r="E698" t="str">
            <v>900877034-9</v>
          </cell>
          <cell r="F698" t="str">
            <v>William Mauricio Cuellar Pascuas</v>
          </cell>
          <cell r="G698"/>
          <cell r="H698" t="str">
            <v>Calle 46 No. 24-32 Barrio El Recreo</v>
          </cell>
          <cell r="I698" t="str">
            <v>Barrancabermeja</v>
          </cell>
          <cell r="J698" t="str">
            <v>La Floresta</v>
          </cell>
          <cell r="K698"/>
          <cell r="L698" t="str">
            <v>3024656860 3188655597</v>
          </cell>
          <cell r="M698" t="str">
            <v>johanna.ariza@fundacionnawen.org.co fundacionnawen@outlook.com gerencia@fundacionnawen.org.co</v>
          </cell>
          <cell r="N698" t="str">
            <v>SRD</v>
          </cell>
          <cell r="O698" t="str">
            <v>Apoyo psicológico especializado</v>
          </cell>
          <cell r="P698"/>
          <cell r="Q698" t="str">
            <v>Con PARD</v>
          </cell>
          <cell r="R698"/>
          <cell r="S698" t="str">
            <v>6800-292-2024</v>
          </cell>
          <cell r="T698">
            <v>36</v>
          </cell>
          <cell r="U698">
            <v>45383</v>
          </cell>
          <cell r="V698">
            <v>45383</v>
          </cell>
          <cell r="W698">
            <v>45626</v>
          </cell>
          <cell r="X698">
            <v>96149664</v>
          </cell>
          <cell r="Y698" t="str">
            <v>Leidy Johanna Castro Villamizar</v>
          </cell>
          <cell r="Z698" t="str">
            <v>Coordinador centro zonal</v>
          </cell>
        </row>
        <row r="699">
          <cell r="B699" t="str">
            <v>68-155-698</v>
          </cell>
          <cell r="C699" t="str">
            <v>Santander</v>
          </cell>
          <cell r="D699" t="str">
            <v>Fundación niño Jesús de Belén</v>
          </cell>
          <cell r="E699" t="str">
            <v>890203407-5</v>
          </cell>
          <cell r="F699" t="str">
            <v>Julieta Rueda García</v>
          </cell>
          <cell r="G699"/>
          <cell r="H699" t="str">
            <v>Carrera 4 N.º 11-08 San Juan De Dios</v>
          </cell>
          <cell r="I699" t="str">
            <v>San Gil</v>
          </cell>
          <cell r="J699" t="str">
            <v>San Gil</v>
          </cell>
          <cell r="K699">
            <v>607243551</v>
          </cell>
          <cell r="L699">
            <v>3014426488</v>
          </cell>
          <cell r="M699" t="str">
            <v>coordinacioninternadoninojesusdebelen@hotmail.com fundeninobelen2@hotmail.com psicologiahsdbinternado@hotmail.com paolaguauque.fundacionninojesus@gmail.com tslucellylesmez@gmail.com</v>
          </cell>
          <cell r="N699" t="str">
            <v>SRD</v>
          </cell>
          <cell r="O699" t="str">
            <v>Internado</v>
          </cell>
          <cell r="P699"/>
          <cell r="Q699" t="str">
            <v>Con PARD</v>
          </cell>
          <cell r="R699"/>
          <cell r="S699" t="str">
            <v>6800-293-2024</v>
          </cell>
          <cell r="T699">
            <v>76</v>
          </cell>
          <cell r="U699">
            <v>45383</v>
          </cell>
          <cell r="V699">
            <v>45383</v>
          </cell>
          <cell r="W699">
            <v>45626</v>
          </cell>
          <cell r="X699">
            <v>1326647840</v>
          </cell>
          <cell r="Y699" t="str">
            <v>Miriam Velandia Florez</v>
          </cell>
          <cell r="Z699" t="str">
            <v>Coordinador centro zonal</v>
          </cell>
        </row>
        <row r="700">
          <cell r="B700" t="str">
            <v>68-124-699</v>
          </cell>
          <cell r="C700" t="str">
            <v>Santander</v>
          </cell>
          <cell r="D700" t="str">
            <v>Fundación hogar de paso Betania</v>
          </cell>
          <cell r="E700" t="str">
            <v>900232876-5</v>
          </cell>
          <cell r="F700" t="str">
            <v>Catalina Franco Villegas</v>
          </cell>
          <cell r="G700"/>
          <cell r="H700" t="str">
            <v>Calle 15 No. 08-47 Del Barrio San Antonio-Calle 11 No. 4-29 Barrio San Juan De Dios De San Gil</v>
          </cell>
          <cell r="I700" t="str">
            <v>San Gil</v>
          </cell>
          <cell r="J700" t="str">
            <v>San Gil</v>
          </cell>
          <cell r="K700">
            <v>607246884</v>
          </cell>
          <cell r="L700">
            <v>3214435152</v>
          </cell>
          <cell r="M700" t="str">
            <v>juancala280476@gmail.com fundacionbetania2008@gmail.com coordinacionbetania@gmail.com gestordecasosbetania@gmail.com psicologiabetania@gmail.com trabajosocialfunbetania@gmail.com tsbetania2019@gmail.com gerenciabetania2021@gmail.com psicologiabetania2008@gmail.com</v>
          </cell>
          <cell r="N700" t="str">
            <v>SRD</v>
          </cell>
          <cell r="O700" t="str">
            <v>Internado</v>
          </cell>
          <cell r="P700"/>
          <cell r="Q700" t="str">
            <v>Discapacidad</v>
          </cell>
          <cell r="R700" t="str">
            <v>Psicosocial</v>
          </cell>
          <cell r="S700" t="str">
            <v>6800-294-2024</v>
          </cell>
          <cell r="T700">
            <v>69</v>
          </cell>
          <cell r="U700">
            <v>45383</v>
          </cell>
          <cell r="V700">
            <v>45383</v>
          </cell>
          <cell r="W700">
            <v>45626</v>
          </cell>
          <cell r="X700">
            <v>1866580424</v>
          </cell>
          <cell r="Y700" t="str">
            <v>Miriam Velandia Florez</v>
          </cell>
          <cell r="Z700" t="str">
            <v>Coordinador centro zonal</v>
          </cell>
        </row>
        <row r="701">
          <cell r="B701" t="str">
            <v>68-186-700</v>
          </cell>
          <cell r="C701" t="str">
            <v>Santander</v>
          </cell>
          <cell r="D701" t="str">
            <v>Fundación revivir - FUNDAREVIVIR</v>
          </cell>
          <cell r="E701" t="str">
            <v>900109550-4</v>
          </cell>
          <cell r="F701" t="str">
            <v>Roberto Carlos Martinez Navarro</v>
          </cell>
          <cell r="G701"/>
          <cell r="H701" t="str">
            <v>Carrera 33 No. 75-105 Barrio La Floresta</v>
          </cell>
          <cell r="I701" t="str">
            <v>Barrancabermeja</v>
          </cell>
          <cell r="J701" t="str">
            <v>La Floresta</v>
          </cell>
          <cell r="K701" t="str">
            <v>607 6025991</v>
          </cell>
          <cell r="L701">
            <v>3166913291</v>
          </cell>
          <cell r="M701" t="str">
            <v>funda_revivir@hotmail.com</v>
          </cell>
          <cell r="N701" t="str">
            <v>SRPA</v>
          </cell>
          <cell r="O701" t="str">
            <v>Centro transitorio</v>
          </cell>
          <cell r="P701"/>
          <cell r="Q701" t="str">
            <v>SRPA</v>
          </cell>
          <cell r="R701"/>
          <cell r="S701" t="str">
            <v>6800-280-2024</v>
          </cell>
          <cell r="T701">
            <v>1</v>
          </cell>
          <cell r="U701">
            <v>45383</v>
          </cell>
          <cell r="V701">
            <v>45383</v>
          </cell>
          <cell r="W701">
            <v>45626</v>
          </cell>
          <cell r="X701">
            <v>22731696</v>
          </cell>
          <cell r="Y701" t="str">
            <v>Leidy Johanna Castro Villamizar</v>
          </cell>
          <cell r="Z701" t="str">
            <v>Coordinador centro zonal</v>
          </cell>
        </row>
        <row r="702">
          <cell r="B702" t="str">
            <v>68-186-701</v>
          </cell>
          <cell r="C702" t="str">
            <v>Santander</v>
          </cell>
          <cell r="D702" t="str">
            <v>Fundación revivir - FUNDAREVIVIR</v>
          </cell>
          <cell r="E702" t="str">
            <v>900109550-4</v>
          </cell>
          <cell r="F702" t="str">
            <v>Roberto Carlos Martinez Navarro</v>
          </cell>
          <cell r="G702"/>
          <cell r="H702" t="str">
            <v>Carrera 34b No. 55a-216 Barrio Las Camelias</v>
          </cell>
          <cell r="I702" t="str">
            <v>Barrancabermeja</v>
          </cell>
          <cell r="J702" t="str">
            <v>La Floresta</v>
          </cell>
          <cell r="K702">
            <v>6026609</v>
          </cell>
          <cell r="L702">
            <v>3168303219</v>
          </cell>
          <cell r="M702" t="str">
            <v>revivir_externadosrpa@hotmail.com</v>
          </cell>
          <cell r="N702" t="str">
            <v>SRPA</v>
          </cell>
          <cell r="O702" t="str">
            <v>Internación en medio semicerrado</v>
          </cell>
          <cell r="P702"/>
          <cell r="Q702" t="str">
            <v>SRPA</v>
          </cell>
          <cell r="R702"/>
          <cell r="S702" t="str">
            <v>6800-281-2024</v>
          </cell>
          <cell r="T702">
            <v>5</v>
          </cell>
          <cell r="U702">
            <v>45383</v>
          </cell>
          <cell r="V702">
            <v>45383</v>
          </cell>
          <cell r="W702">
            <v>45626</v>
          </cell>
          <cell r="X702">
            <v>43889080</v>
          </cell>
          <cell r="Y702" t="str">
            <v>Leidy Johanna Castro Villamizar</v>
          </cell>
          <cell r="Z702" t="str">
            <v>Coordinador centro zonal</v>
          </cell>
        </row>
        <row r="703">
          <cell r="B703" t="str">
            <v>68-186-702</v>
          </cell>
          <cell r="C703" t="str">
            <v>Santander</v>
          </cell>
          <cell r="D703" t="str">
            <v>Fundación revivir - FUNDAREVIVIR</v>
          </cell>
          <cell r="E703" t="str">
            <v>900109550-4</v>
          </cell>
          <cell r="F703" t="str">
            <v>Roberto Carlos Martinez Navarro</v>
          </cell>
          <cell r="G703"/>
          <cell r="H703" t="str">
            <v>Carrera 34b No. 55a-216 Barrio Las Camelias</v>
          </cell>
          <cell r="I703" t="str">
            <v>Barrancabermeja</v>
          </cell>
          <cell r="J703" t="str">
            <v>La Floresta</v>
          </cell>
          <cell r="K703" t="str">
            <v>607 6025991</v>
          </cell>
          <cell r="L703">
            <v>3168303209</v>
          </cell>
          <cell r="M703" t="str">
            <v>revivir_externadosrpa@hotmail.com</v>
          </cell>
          <cell r="N703" t="str">
            <v>SRPA</v>
          </cell>
          <cell r="O703" t="str">
            <v>Libertad vigilada – asistida</v>
          </cell>
          <cell r="P703"/>
          <cell r="Q703" t="str">
            <v>SRPA</v>
          </cell>
          <cell r="R703"/>
          <cell r="S703" t="str">
            <v>6800-282-2024</v>
          </cell>
          <cell r="T703">
            <v>15</v>
          </cell>
          <cell r="U703">
            <v>45383</v>
          </cell>
          <cell r="V703">
            <v>45383</v>
          </cell>
          <cell r="W703">
            <v>45626</v>
          </cell>
          <cell r="X703">
            <v>68905560</v>
          </cell>
          <cell r="Y703" t="str">
            <v>Leidy Johanna Castro Villamizar</v>
          </cell>
          <cell r="Z703" t="str">
            <v>Coordinador centro zonal</v>
          </cell>
        </row>
        <row r="704">
          <cell r="B704" t="str">
            <v>68-186-703</v>
          </cell>
          <cell r="C704" t="str">
            <v>Santander</v>
          </cell>
          <cell r="D704" t="str">
            <v>Fundación revivir - FUNDAREVIVIR</v>
          </cell>
          <cell r="E704" t="str">
            <v>900109550-4</v>
          </cell>
          <cell r="F704" t="str">
            <v>Roberto Carlos Martinez Navarro</v>
          </cell>
          <cell r="G704"/>
          <cell r="H704" t="str">
            <v>Carrera 34b No. 55a-216 Barrio Las Camelias</v>
          </cell>
          <cell r="I704" t="str">
            <v>Barrancabermeja</v>
          </cell>
          <cell r="J704" t="str">
            <v>La Floresta</v>
          </cell>
          <cell r="K704" t="str">
            <v>607 6026609</v>
          </cell>
          <cell r="L704">
            <v>3168303209</v>
          </cell>
          <cell r="M704" t="str">
            <v>revivir_externadosrpa@hotmail.com</v>
          </cell>
          <cell r="N704" t="str">
            <v>SRPA</v>
          </cell>
          <cell r="O704" t="str">
            <v>Intervención de apoyo RAJ</v>
          </cell>
          <cell r="P704"/>
          <cell r="Q704" t="str">
            <v>RAJ</v>
          </cell>
          <cell r="R704"/>
          <cell r="S704" t="str">
            <v>6800-283-2024</v>
          </cell>
          <cell r="T704">
            <v>20</v>
          </cell>
          <cell r="U704">
            <v>45383</v>
          </cell>
          <cell r="V704">
            <v>45383</v>
          </cell>
          <cell r="W704">
            <v>45626</v>
          </cell>
          <cell r="X704">
            <v>69105120</v>
          </cell>
          <cell r="Y704" t="str">
            <v>Leidy Johanna Castro Villamizar</v>
          </cell>
          <cell r="Z704" t="str">
            <v>Coordinador centro zonal</v>
          </cell>
        </row>
        <row r="705">
          <cell r="B705" t="str">
            <v>68-186-704</v>
          </cell>
          <cell r="C705" t="str">
            <v>Santander</v>
          </cell>
          <cell r="D705" t="str">
            <v>Fundación revivir - FUNDAREVIVIR</v>
          </cell>
          <cell r="E705" t="str">
            <v>900109550-4</v>
          </cell>
          <cell r="F705" t="str">
            <v>Roberto Carlos Martinez Navarro</v>
          </cell>
          <cell r="G705"/>
          <cell r="H705" t="str">
            <v>Calle 74 N. 20-10 Barrio La Libertad</v>
          </cell>
          <cell r="I705" t="str">
            <v>Barrancabermeja</v>
          </cell>
          <cell r="J705" t="str">
            <v>La Floresta</v>
          </cell>
          <cell r="K705" t="str">
            <v>607 6000824</v>
          </cell>
          <cell r="L705">
            <v>3168303219</v>
          </cell>
          <cell r="M705" t="str">
            <v>revivirinternadoraj@gmail.com</v>
          </cell>
          <cell r="N705" t="str">
            <v>SRPA</v>
          </cell>
          <cell r="O705" t="str">
            <v>Internado RAJ</v>
          </cell>
          <cell r="P705"/>
          <cell r="Q705" t="str">
            <v>RAJ</v>
          </cell>
          <cell r="R705"/>
          <cell r="S705" t="str">
            <v>6800-284-2024</v>
          </cell>
          <cell r="T705">
            <v>5</v>
          </cell>
          <cell r="U705">
            <v>45383</v>
          </cell>
          <cell r="V705">
            <v>45383</v>
          </cell>
          <cell r="W705">
            <v>45626</v>
          </cell>
          <cell r="X705">
            <v>104619040</v>
          </cell>
          <cell r="Y705" t="str">
            <v>Leidy Johanna Castro Villamizar</v>
          </cell>
          <cell r="Z705" t="str">
            <v>Coordinador centro zonal</v>
          </cell>
        </row>
        <row r="706">
          <cell r="B706" t="str">
            <v>68-186-705</v>
          </cell>
          <cell r="C706" t="str">
            <v>Santander</v>
          </cell>
          <cell r="D706" t="str">
            <v>Fundación revivir - FUNDAREVIVIR</v>
          </cell>
          <cell r="E706" t="str">
            <v>900109550-4</v>
          </cell>
          <cell r="F706" t="str">
            <v>Roberto Carlos Martinez Navarro</v>
          </cell>
          <cell r="G706"/>
          <cell r="H706" t="str">
            <v>Carrera 33 No. 75-105 Barrio La Floresta 1-piso</v>
          </cell>
          <cell r="I706" t="str">
            <v>Barrancabermeja</v>
          </cell>
          <cell r="J706" t="str">
            <v>La Floresta</v>
          </cell>
          <cell r="K706" t="str">
            <v>607 6025991</v>
          </cell>
          <cell r="L706" t="str">
            <v>3168303219 3168310428</v>
          </cell>
          <cell r="M706" t="str">
            <v>revivir_centropreventivo@hotmail.com</v>
          </cell>
          <cell r="N706" t="str">
            <v>SRPA</v>
          </cell>
          <cell r="O706" t="str">
            <v>Centro de internamiento preventivo</v>
          </cell>
          <cell r="P706"/>
          <cell r="Q706" t="str">
            <v>SRPA</v>
          </cell>
          <cell r="R706"/>
          <cell r="S706" t="str">
            <v>6800-285-2024</v>
          </cell>
          <cell r="T706">
            <v>8</v>
          </cell>
          <cell r="U706">
            <v>45383</v>
          </cell>
          <cell r="V706">
            <v>45383</v>
          </cell>
          <cell r="W706">
            <v>45626</v>
          </cell>
          <cell r="X706">
            <v>200244192</v>
          </cell>
          <cell r="Y706" t="str">
            <v>Leidy Johanna Castro Villamizar</v>
          </cell>
          <cell r="Z706" t="str">
            <v>Coordinador centro zonal</v>
          </cell>
        </row>
        <row r="707">
          <cell r="B707" t="str">
            <v>68-46-706</v>
          </cell>
          <cell r="C707" t="str">
            <v>Santander</v>
          </cell>
          <cell r="D707" t="str">
            <v>Corporación alianza para el desarrollo ambiental social y económico sostenible - CORPOADASES</v>
          </cell>
          <cell r="E707" t="str">
            <v>900274388-2</v>
          </cell>
          <cell r="F707" t="str">
            <v>Alexander Mantilla Pinto</v>
          </cell>
          <cell r="G707"/>
          <cell r="H707" t="str">
            <v>Carrera 9 No.15-15 Barrio Centro-San Gil</v>
          </cell>
          <cell r="I707" t="str">
            <v>San Gil</v>
          </cell>
          <cell r="J707" t="str">
            <v>San Gil</v>
          </cell>
          <cell r="K707">
            <v>7248268</v>
          </cell>
          <cell r="L707">
            <v>3167431309</v>
          </cell>
          <cell r="M707" t="str">
            <v>srpa.sangil@corpoadases.com corpoadases@hotmail.com</v>
          </cell>
          <cell r="N707" t="str">
            <v>SRPA</v>
          </cell>
          <cell r="O707" t="str">
            <v>Intervención de apoyo RAJ</v>
          </cell>
          <cell r="P707"/>
          <cell r="Q707" t="str">
            <v>RAJ</v>
          </cell>
          <cell r="R707"/>
          <cell r="S707" t="str">
            <v>6800-286-2024</v>
          </cell>
          <cell r="T707">
            <v>70</v>
          </cell>
          <cell r="U707">
            <v>45383</v>
          </cell>
          <cell r="V707">
            <v>45383</v>
          </cell>
          <cell r="W707">
            <v>45626</v>
          </cell>
          <cell r="X707">
            <v>241867920</v>
          </cell>
          <cell r="Y707" t="str">
            <v>Miriam Velandia Florez</v>
          </cell>
          <cell r="Z707" t="str">
            <v>Coordinador centro zonal</v>
          </cell>
        </row>
        <row r="708">
          <cell r="B708" t="str">
            <v>68-46-707</v>
          </cell>
          <cell r="C708" t="str">
            <v>Santander</v>
          </cell>
          <cell r="D708" t="str">
            <v>Corporación alianza para el desarrollo ambiental social y económico sostenible - CORPOADASES</v>
          </cell>
          <cell r="E708" t="str">
            <v>900274388-2</v>
          </cell>
          <cell r="F708" t="str">
            <v>Alexander Mantilla Pinto</v>
          </cell>
          <cell r="G708"/>
          <cell r="H708" t="str">
            <v>Carrera 9 No.15-15 Barrio Centro-San Gil</v>
          </cell>
          <cell r="I708" t="str">
            <v>San Gil</v>
          </cell>
          <cell r="J708" t="str">
            <v>San Gil</v>
          </cell>
          <cell r="K708" t="str">
            <v>607 7248268</v>
          </cell>
          <cell r="L708">
            <v>3167431309</v>
          </cell>
          <cell r="M708" t="str">
            <v>srpa.sangil@corpoadases.com corpoadases@hotmail.com</v>
          </cell>
          <cell r="N708" t="str">
            <v>SRPA</v>
          </cell>
          <cell r="O708" t="str">
            <v>Libertad vigilada – asistida</v>
          </cell>
          <cell r="P708"/>
          <cell r="Q708" t="str">
            <v>SRPA</v>
          </cell>
          <cell r="R708"/>
          <cell r="S708" t="str">
            <v>6800-287-2024</v>
          </cell>
          <cell r="T708">
            <v>25</v>
          </cell>
          <cell r="U708">
            <v>45383</v>
          </cell>
          <cell r="V708">
            <v>45383</v>
          </cell>
          <cell r="W708">
            <v>45626</v>
          </cell>
          <cell r="X708">
            <v>114842600</v>
          </cell>
          <cell r="Y708" t="str">
            <v>Miriam Velandia Florez</v>
          </cell>
          <cell r="Z708" t="str">
            <v>Coordinador centro zonal</v>
          </cell>
        </row>
        <row r="709">
          <cell r="B709" t="str">
            <v>68-129-708</v>
          </cell>
          <cell r="C709" t="str">
            <v>Santander</v>
          </cell>
          <cell r="D709" t="str">
            <v>Fundación hogares Claret</v>
          </cell>
          <cell r="E709" t="str">
            <v>800098983-8</v>
          </cell>
          <cell r="F709" t="str">
            <v>Zaira Liyene Chaparro Gómez</v>
          </cell>
          <cell r="G709"/>
          <cell r="H709" t="str">
            <v>Calle 39 No.4-36 Barrio La Joya</v>
          </cell>
          <cell r="I709" t="str">
            <v>Bucaramanga</v>
          </cell>
          <cell r="J709" t="str">
            <v>Resurgir</v>
          </cell>
          <cell r="K709">
            <v>6076425717</v>
          </cell>
          <cell r="L709">
            <v>3136595022</v>
          </cell>
          <cell r="M709" t="str">
            <v>info.santander@fhclaret.org</v>
          </cell>
          <cell r="N709" t="str">
            <v>SRPA</v>
          </cell>
          <cell r="O709" t="str">
            <v>Centro transitorio</v>
          </cell>
          <cell r="P709"/>
          <cell r="Q709" t="str">
            <v>SRPA</v>
          </cell>
          <cell r="R709"/>
          <cell r="S709" t="str">
            <v>6800-297-2024</v>
          </cell>
          <cell r="T709">
            <v>4</v>
          </cell>
          <cell r="U709">
            <v>45383</v>
          </cell>
          <cell r="V709">
            <v>45383</v>
          </cell>
          <cell r="W709">
            <v>45626</v>
          </cell>
          <cell r="X709">
            <v>90926784</v>
          </cell>
          <cell r="Y709" t="str">
            <v>Liliana Maria Rincon Mantilla</v>
          </cell>
          <cell r="Z709" t="str">
            <v>Coordinador centro zonal</v>
          </cell>
        </row>
        <row r="710">
          <cell r="B710" t="str">
            <v>68-129-709</v>
          </cell>
          <cell r="C710" t="str">
            <v>Santander</v>
          </cell>
          <cell r="D710" t="str">
            <v>Fundación hogares Claret</v>
          </cell>
          <cell r="E710" t="str">
            <v>800098983-8</v>
          </cell>
          <cell r="F710" t="str">
            <v>Zaira Liyene Chaparro Gómez</v>
          </cell>
          <cell r="G710"/>
          <cell r="H710" t="str">
            <v>Calle 39 No.4-36 Barrio La Joya</v>
          </cell>
          <cell r="I710" t="str">
            <v>Bucaramanga</v>
          </cell>
          <cell r="J710" t="str">
            <v>Resurgir</v>
          </cell>
          <cell r="K710">
            <v>6704337</v>
          </cell>
          <cell r="L710">
            <v>3136595022</v>
          </cell>
          <cell r="M710" t="str">
            <v>info.santander@fhclaret.org</v>
          </cell>
          <cell r="N710" t="str">
            <v>SRPA</v>
          </cell>
          <cell r="O710" t="str">
            <v>Centro de internamiento preventivo</v>
          </cell>
          <cell r="P710"/>
          <cell r="Q710" t="str">
            <v>SRPA</v>
          </cell>
          <cell r="R710"/>
          <cell r="S710" t="str">
            <v>6800-298-2024</v>
          </cell>
          <cell r="T710">
            <v>60</v>
          </cell>
          <cell r="U710">
            <v>45383</v>
          </cell>
          <cell r="V710">
            <v>45383</v>
          </cell>
          <cell r="W710">
            <v>45626</v>
          </cell>
          <cell r="X710">
            <v>1466581440</v>
          </cell>
          <cell r="Y710" t="str">
            <v>Liliana Maria Rincon Mantilla</v>
          </cell>
          <cell r="Z710" t="str">
            <v>Coordinador centro zonal</v>
          </cell>
        </row>
        <row r="711">
          <cell r="B711" t="str">
            <v>68-46-710</v>
          </cell>
          <cell r="C711" t="str">
            <v>Santander</v>
          </cell>
          <cell r="D711" t="str">
            <v>Corporación alianza para el desarrollo ambiental social y económico sostenible - CORPOADASES</v>
          </cell>
          <cell r="E711" t="str">
            <v>900274388-2</v>
          </cell>
          <cell r="F711" t="str">
            <v>Alexander Mantilla Pinto</v>
          </cell>
          <cell r="G711"/>
          <cell r="H711" t="str">
            <v>Calle 105 No. No. 24-46 Barrio Provenza</v>
          </cell>
          <cell r="I711" t="str">
            <v>Bucaramanga</v>
          </cell>
          <cell r="J711" t="str">
            <v>Resurgir</v>
          </cell>
          <cell r="K711" t="str">
            <v>607 7248268</v>
          </cell>
          <cell r="L711">
            <v>3167431309</v>
          </cell>
          <cell r="M711" t="str">
            <v>srpa.sangil@corpoadases.com corpoadases@hotmail.com</v>
          </cell>
          <cell r="N711" t="str">
            <v>SRPA</v>
          </cell>
          <cell r="O711" t="str">
            <v>Apoyo postinstitucional – SRPA</v>
          </cell>
          <cell r="P711"/>
          <cell r="Q711" t="str">
            <v>SRPA</v>
          </cell>
          <cell r="R711"/>
          <cell r="S711" t="str">
            <v>6800-299-2024</v>
          </cell>
          <cell r="T711">
            <v>75</v>
          </cell>
          <cell r="U711">
            <v>45383</v>
          </cell>
          <cell r="V711">
            <v>45383</v>
          </cell>
          <cell r="W711">
            <v>45626</v>
          </cell>
          <cell r="X711">
            <v>267813000</v>
          </cell>
          <cell r="Y711" t="str">
            <v>Liliana Maria Rincon Mantilla</v>
          </cell>
          <cell r="Z711" t="str">
            <v>Coordinador centro zonal</v>
          </cell>
        </row>
        <row r="712">
          <cell r="B712" t="str">
            <v>68-46-711</v>
          </cell>
          <cell r="C712" t="str">
            <v>Santander</v>
          </cell>
          <cell r="D712" t="str">
            <v>Corporación alianza para el desarrollo ambiental social y económico sostenible - CORPOADASES</v>
          </cell>
          <cell r="E712" t="str">
            <v>900274388-2</v>
          </cell>
          <cell r="F712" t="str">
            <v>Alexander Mantilla Pinto</v>
          </cell>
          <cell r="G712"/>
          <cell r="H712" t="str">
            <v>Calle 105 No. 24-46 Barrio Provenza</v>
          </cell>
          <cell r="I712" t="str">
            <v>Bucaramanga</v>
          </cell>
          <cell r="J712" t="str">
            <v>Resurgir</v>
          </cell>
          <cell r="K712">
            <v>376315718</v>
          </cell>
          <cell r="L712">
            <v>3012414985</v>
          </cell>
          <cell r="M712" t="str">
            <v>srpa.bucaramanga@corpoadases.com</v>
          </cell>
          <cell r="N712" t="str">
            <v>SRPA</v>
          </cell>
          <cell r="O712" t="str">
            <v>Externado RAJ</v>
          </cell>
          <cell r="P712" t="str">
            <v>Media jornada</v>
          </cell>
          <cell r="Q712" t="str">
            <v>RAJ</v>
          </cell>
          <cell r="R712"/>
          <cell r="S712" t="str">
            <v>6800-300-2024</v>
          </cell>
          <cell r="T712">
            <v>80</v>
          </cell>
          <cell r="U712">
            <v>45383</v>
          </cell>
          <cell r="V712">
            <v>45383</v>
          </cell>
          <cell r="W712">
            <v>45626</v>
          </cell>
          <cell r="X712">
            <v>429923200</v>
          </cell>
          <cell r="Y712" t="str">
            <v>Liliana Maria Rincon Mantilla</v>
          </cell>
          <cell r="Z712" t="str">
            <v>Coordinador centro zonal</v>
          </cell>
        </row>
        <row r="713">
          <cell r="B713" t="str">
            <v>68-46-712</v>
          </cell>
          <cell r="C713" t="str">
            <v>Santander</v>
          </cell>
          <cell r="D713" t="str">
            <v>Corporación alianza para el desarrollo ambiental social y económico sostenible - CORPOADASES</v>
          </cell>
          <cell r="E713" t="str">
            <v>900274388-2</v>
          </cell>
          <cell r="F713" t="str">
            <v>Alexander Mantilla Pinto</v>
          </cell>
          <cell r="G713"/>
          <cell r="H713" t="str">
            <v>Calle 105 No. 24-46 Barrio Provenza</v>
          </cell>
          <cell r="I713" t="str">
            <v>Bucaramanga</v>
          </cell>
          <cell r="J713" t="str">
            <v>Resurgir</v>
          </cell>
          <cell r="K713">
            <v>6076313167</v>
          </cell>
          <cell r="L713">
            <v>3012414985</v>
          </cell>
          <cell r="M713" t="str">
            <v>srpa.bucaramanga@corpoadases.com</v>
          </cell>
          <cell r="N713" t="str">
            <v>SRPA</v>
          </cell>
          <cell r="O713" t="str">
            <v>Internación en medio semicerrado</v>
          </cell>
          <cell r="P713"/>
          <cell r="Q713" t="str">
            <v>SRPA</v>
          </cell>
          <cell r="R713"/>
          <cell r="S713" t="str">
            <v>6800-301-2024</v>
          </cell>
          <cell r="T713">
            <v>70</v>
          </cell>
          <cell r="U713">
            <v>45383</v>
          </cell>
          <cell r="V713">
            <v>45383</v>
          </cell>
          <cell r="W713">
            <v>45626</v>
          </cell>
          <cell r="X713">
            <v>614447120</v>
          </cell>
          <cell r="Y713" t="str">
            <v>Liliana Maria Rincon Mantilla</v>
          </cell>
          <cell r="Z713" t="str">
            <v>Coordinador centro zonal</v>
          </cell>
        </row>
        <row r="714">
          <cell r="B714" t="str">
            <v>68-46-713</v>
          </cell>
          <cell r="C714" t="str">
            <v>Santander</v>
          </cell>
          <cell r="D714" t="str">
            <v>Corporación alianza para el desarrollo ambiental social y económico sostenible - CORPOADASES</v>
          </cell>
          <cell r="E714" t="str">
            <v>900274388-2</v>
          </cell>
          <cell r="F714" t="str">
            <v>Alexander Mantilla Pinto</v>
          </cell>
          <cell r="G714"/>
          <cell r="H714" t="str">
            <v>Calle 105 No. 24-46 Barrio Provenza</v>
          </cell>
          <cell r="I714" t="str">
            <v>Bucaramanga</v>
          </cell>
          <cell r="J714" t="str">
            <v>Resurgir</v>
          </cell>
          <cell r="K714">
            <v>7248268</v>
          </cell>
          <cell r="L714">
            <v>3167431309</v>
          </cell>
          <cell r="M714" t="str">
            <v>srpa.sangil@corpoadases.com corpoadases@hotmail.com</v>
          </cell>
          <cell r="N714" t="str">
            <v>SRPA</v>
          </cell>
          <cell r="O714" t="str">
            <v>Prestación de servicios a la comunidad</v>
          </cell>
          <cell r="P714"/>
          <cell r="Q714" t="str">
            <v>SRPA</v>
          </cell>
          <cell r="R714"/>
          <cell r="S714" t="str">
            <v>6800-302-2024</v>
          </cell>
          <cell r="T714">
            <v>15</v>
          </cell>
          <cell r="U714">
            <v>45383</v>
          </cell>
          <cell r="V714">
            <v>45383</v>
          </cell>
          <cell r="W714">
            <v>45626</v>
          </cell>
          <cell r="X714">
            <v>47055720</v>
          </cell>
          <cell r="Y714" t="str">
            <v>Liliana Maria Rincon Mantilla</v>
          </cell>
          <cell r="Z714" t="str">
            <v>Coordinador centro zonal</v>
          </cell>
        </row>
        <row r="715">
          <cell r="B715" t="str">
            <v>68-100-714</v>
          </cell>
          <cell r="C715" t="str">
            <v>Santander</v>
          </cell>
          <cell r="D715" t="str">
            <v>Fundación de apoyo social - FAS</v>
          </cell>
          <cell r="E715" t="str">
            <v>800052272-1</v>
          </cell>
          <cell r="F715" t="str">
            <v>Jorge Antonio Gavassa Morantes</v>
          </cell>
          <cell r="G715"/>
          <cell r="H715" t="str">
            <v>Calle 31 No.33-b42 Barrio Galán Sector Quinta Dania</v>
          </cell>
          <cell r="I715" t="str">
            <v>Bucaramanga</v>
          </cell>
          <cell r="J715" t="str">
            <v>Resurgir</v>
          </cell>
          <cell r="K715" t="str">
            <v>0376909933/0376349574</v>
          </cell>
          <cell r="L715">
            <v>3167473699</v>
          </cell>
          <cell r="M715" t="str">
            <v>fundasocial_09@hotmail.com</v>
          </cell>
          <cell r="N715" t="str">
            <v>SRPA</v>
          </cell>
          <cell r="O715" t="str">
            <v>Intervención de apoyo RAJ</v>
          </cell>
          <cell r="P715"/>
          <cell r="Q715" t="str">
            <v>RAJ</v>
          </cell>
          <cell r="R715"/>
          <cell r="S715" t="str">
            <v>6800-303-2024</v>
          </cell>
          <cell r="T715">
            <v>145</v>
          </cell>
          <cell r="U715">
            <v>45383</v>
          </cell>
          <cell r="V715">
            <v>45383</v>
          </cell>
          <cell r="W715">
            <v>45626</v>
          </cell>
          <cell r="X715">
            <v>501012120</v>
          </cell>
          <cell r="Y715" t="str">
            <v>Liliana Maria Rincon Mantilla</v>
          </cell>
          <cell r="Z715" t="str">
            <v>Coordinador centro zonal</v>
          </cell>
        </row>
        <row r="716">
          <cell r="B716" t="str">
            <v>68-100-715</v>
          </cell>
          <cell r="C716" t="str">
            <v>Santander</v>
          </cell>
          <cell r="D716" t="str">
            <v>Fundación de apoyo social - FAS</v>
          </cell>
          <cell r="E716" t="str">
            <v>800052272-1</v>
          </cell>
          <cell r="F716" t="str">
            <v>Jorge Antonio Gavassa Morantes</v>
          </cell>
          <cell r="G716"/>
          <cell r="H716" t="str">
            <v>Calle 31 No 33b-42 Barrio Galán Sector Quintana Dania</v>
          </cell>
          <cell r="I716" t="str">
            <v>Bucaramanga</v>
          </cell>
          <cell r="J716" t="str">
            <v>Resurgir</v>
          </cell>
          <cell r="K716">
            <v>6349574</v>
          </cell>
          <cell r="L716">
            <v>3167473699</v>
          </cell>
          <cell r="M716" t="str">
            <v>fundasocial_09@hotmail.com</v>
          </cell>
          <cell r="N716" t="str">
            <v>SRPA</v>
          </cell>
          <cell r="O716" t="str">
            <v>Libertad vigilada – asistida</v>
          </cell>
          <cell r="P716"/>
          <cell r="Q716" t="str">
            <v>SRPA</v>
          </cell>
          <cell r="R716"/>
          <cell r="S716" t="str">
            <v>6800-304-2024</v>
          </cell>
          <cell r="T716">
            <v>90</v>
          </cell>
          <cell r="U716">
            <v>45383</v>
          </cell>
          <cell r="V716">
            <v>45383</v>
          </cell>
          <cell r="W716">
            <v>45626</v>
          </cell>
          <cell r="X716">
            <v>413433360</v>
          </cell>
          <cell r="Y716" t="str">
            <v>Liliana Maria Rincon Mantilla</v>
          </cell>
          <cell r="Z716" t="str">
            <v>Coordinador centro zonal</v>
          </cell>
        </row>
        <row r="717">
          <cell r="B717" t="str">
            <v>68-103-716</v>
          </cell>
          <cell r="C717" t="str">
            <v>Santander</v>
          </cell>
          <cell r="D717" t="str">
            <v>Fundacion de personas en condicion de discapacidad de guacari - FUDIGUA</v>
          </cell>
          <cell r="E717" t="str">
            <v>900139603-4</v>
          </cell>
          <cell r="F717" t="str">
            <v>Ana Bolena Silva Echeverri</v>
          </cell>
          <cell r="G717" t="str">
            <v>Escuela de formacion integral los Robles - EFIR La Granja</v>
          </cell>
          <cell r="H717" t="str">
            <v>Kilómetro 2 Vía Guatiguara</v>
          </cell>
          <cell r="I717" t="str">
            <v>Piedecuesta</v>
          </cell>
          <cell r="J717" t="str">
            <v>Resurgir</v>
          </cell>
          <cell r="K717"/>
          <cell r="L717">
            <v>3217178743</v>
          </cell>
          <cell r="M717" t="str">
            <v>fudiguanacional@gmail.com</v>
          </cell>
          <cell r="N717" t="str">
            <v>SRPA</v>
          </cell>
          <cell r="O717" t="str">
            <v>Centro de atención especializada</v>
          </cell>
          <cell r="P717"/>
          <cell r="Q717" t="str">
            <v>SRPA</v>
          </cell>
          <cell r="R717"/>
          <cell r="S717" t="str">
            <v>6800-336-2023</v>
          </cell>
          <cell r="T717">
            <v>80</v>
          </cell>
          <cell r="U717">
            <v>45261</v>
          </cell>
          <cell r="V717">
            <v>45261</v>
          </cell>
          <cell r="W717">
            <v>45412</v>
          </cell>
          <cell r="X717">
            <v>2246520952</v>
          </cell>
          <cell r="Y717" t="str">
            <v>Liliana Maria Rincon Mantilla</v>
          </cell>
          <cell r="Z717" t="str">
            <v>Coordinador centro zonal</v>
          </cell>
        </row>
        <row r="718">
          <cell r="B718" t="str">
            <v>68-103-717</v>
          </cell>
          <cell r="C718" t="str">
            <v>Santander</v>
          </cell>
          <cell r="D718" t="str">
            <v>Fundacion de personas en condicion de discapacidad de guacari - FUDIGUA</v>
          </cell>
          <cell r="E718" t="str">
            <v>900139603-4</v>
          </cell>
          <cell r="F718" t="str">
            <v>Ana Bolena Silva Echeverri</v>
          </cell>
          <cell r="G718" t="str">
            <v>Escuela de formacion integral los Robles - EFIR</v>
          </cell>
          <cell r="H718" t="str">
            <v>Carrera 6 No. 6-66-Barrio El Centro</v>
          </cell>
          <cell r="I718" t="str">
            <v>Piedecuesta</v>
          </cell>
          <cell r="J718" t="str">
            <v>Resurgir</v>
          </cell>
          <cell r="K718" t="str">
            <v>607 655030</v>
          </cell>
          <cell r="L718">
            <v>3217178743</v>
          </cell>
          <cell r="M718" t="str">
            <v>fudiguanacional@gmail.com</v>
          </cell>
          <cell r="N718" t="str">
            <v>SRPA</v>
          </cell>
          <cell r="O718" t="str">
            <v>Centro de atención especializada</v>
          </cell>
          <cell r="P718"/>
          <cell r="Q718" t="str">
            <v>SRPA</v>
          </cell>
          <cell r="R718"/>
          <cell r="S718" t="str">
            <v>6800-336-2023</v>
          </cell>
          <cell r="T718">
            <v>13</v>
          </cell>
          <cell r="U718">
            <v>45261</v>
          </cell>
          <cell r="V718">
            <v>45261</v>
          </cell>
          <cell r="W718">
            <v>45432</v>
          </cell>
          <cell r="X718">
            <v>2246520952</v>
          </cell>
          <cell r="Y718" t="str">
            <v>Liliana Maria Rincon Mantilla</v>
          </cell>
          <cell r="Z718" t="str">
            <v>Coordinador centro zonal</v>
          </cell>
        </row>
        <row r="719">
          <cell r="B719" t="str">
            <v>70-13-718</v>
          </cell>
          <cell r="C719" t="str">
            <v>Sucre</v>
          </cell>
          <cell r="D719" t="str">
            <v>Asociación de profesionales en programas de promoción y prevención, para la salud, la educación, la familia y la comunidad - APSEFACOM</v>
          </cell>
          <cell r="E719" t="str">
            <v>824002390-6</v>
          </cell>
          <cell r="F719" t="str">
            <v>Sahury Maria Emiliany Ruiz</v>
          </cell>
          <cell r="G719"/>
          <cell r="H719" t="str">
            <v>Calle 25 No. 36a-56 Barrio Venecia</v>
          </cell>
          <cell r="I719" t="str">
            <v>Sincelejo</v>
          </cell>
          <cell r="J719" t="str">
            <v>Regional</v>
          </cell>
          <cell r="K719"/>
          <cell r="L719">
            <v>3148654682</v>
          </cell>
          <cell r="M719" t="str">
            <v>hogarsustitutosucre@gmail.com</v>
          </cell>
          <cell r="N719" t="str">
            <v>SRD</v>
          </cell>
          <cell r="O719" t="str">
            <v>Hogar sustituto entidad</v>
          </cell>
          <cell r="P719"/>
          <cell r="Q719" t="str">
            <v>HS: Vulneración - Discapacidad</v>
          </cell>
          <cell r="R719"/>
          <cell r="S719" t="str">
            <v>7000-141-2024</v>
          </cell>
          <cell r="T719">
            <v>142</v>
          </cell>
          <cell r="U719">
            <v>45383</v>
          </cell>
          <cell r="V719">
            <v>45383</v>
          </cell>
          <cell r="W719">
            <v>45626</v>
          </cell>
          <cell r="X719">
            <v>2581290896</v>
          </cell>
          <cell r="Y719" t="str">
            <v>Linibeth Navarrete Esteban</v>
          </cell>
          <cell r="Z719" t="str">
            <v>Coordinador centro zonal</v>
          </cell>
        </row>
        <row r="720">
          <cell r="B720" t="str">
            <v>70-169-719</v>
          </cell>
          <cell r="C720" t="str">
            <v>Sucre</v>
          </cell>
          <cell r="D720" t="str">
            <v>Fundación para el desarrollo social y sostenible de Sucre - FUNDESUCRE</v>
          </cell>
          <cell r="E720" t="str">
            <v>900732839-8</v>
          </cell>
          <cell r="F720" t="str">
            <v>Xiomara Margarita Fadul Buelvas</v>
          </cell>
          <cell r="G720"/>
          <cell r="H720" t="str">
            <v>Calle 23a No. 15-37 Barrio Mochila</v>
          </cell>
          <cell r="I720" t="str">
            <v>Sincelejo</v>
          </cell>
          <cell r="J720" t="str">
            <v>Boston</v>
          </cell>
          <cell r="K720">
            <v>2770200</v>
          </cell>
          <cell r="L720">
            <v>3125011996</v>
          </cell>
          <cell r="M720" t="str">
            <v>ffundesucre@gmail.com</v>
          </cell>
          <cell r="N720" t="str">
            <v>SRPA</v>
          </cell>
          <cell r="O720" t="str">
            <v>Centro transitorio</v>
          </cell>
          <cell r="P720"/>
          <cell r="Q720" t="str">
            <v>SRPA</v>
          </cell>
          <cell r="R720"/>
          <cell r="S720" t="str">
            <v>7000-138-2024</v>
          </cell>
          <cell r="T720">
            <v>8</v>
          </cell>
          <cell r="U720">
            <v>45383</v>
          </cell>
          <cell r="V720">
            <v>45383</v>
          </cell>
          <cell r="W720">
            <v>45626</v>
          </cell>
          <cell r="X720">
            <v>181853568</v>
          </cell>
          <cell r="Y720" t="str">
            <v>Ruby Stella Castilla Arrieta</v>
          </cell>
          <cell r="Z720" t="str">
            <v>Coordinador centro zonal</v>
          </cell>
        </row>
        <row r="721">
          <cell r="B721" t="str">
            <v>70-201-720</v>
          </cell>
          <cell r="C721" t="str">
            <v>Sucre</v>
          </cell>
          <cell r="D721" t="str">
            <v>Fundación sin barrera</v>
          </cell>
          <cell r="E721" t="str">
            <v>900244596-1</v>
          </cell>
          <cell r="F721" t="str">
            <v>Alexander Miguel Cardenas Naranjo</v>
          </cell>
          <cell r="G721"/>
          <cell r="H721" t="str">
            <v>Calle 22 No. 12-68 Barrio Mochila</v>
          </cell>
          <cell r="I721" t="str">
            <v>Sincelejo</v>
          </cell>
          <cell r="J721" t="str">
            <v>Boston</v>
          </cell>
          <cell r="K721">
            <v>2786473</v>
          </cell>
          <cell r="L721">
            <v>3002444582</v>
          </cell>
          <cell r="M721" t="str">
            <v>Sinbarrera.untechoparamisderec@gmail.com</v>
          </cell>
          <cell r="N721" t="str">
            <v>SRPA</v>
          </cell>
          <cell r="O721" t="str">
            <v>Libertad vigilada – asistida</v>
          </cell>
          <cell r="P721"/>
          <cell r="Q721" t="str">
            <v>SRPA</v>
          </cell>
          <cell r="R721"/>
          <cell r="S721" t="str">
            <v>7000-139-2024</v>
          </cell>
          <cell r="T721">
            <v>33</v>
          </cell>
          <cell r="U721">
            <v>45383</v>
          </cell>
          <cell r="V721">
            <v>45383</v>
          </cell>
          <cell r="W721">
            <v>45626</v>
          </cell>
          <cell r="X721">
            <v>151592232</v>
          </cell>
          <cell r="Y721" t="str">
            <v>Ruby Stella Castilla Arrieta</v>
          </cell>
          <cell r="Z721" t="str">
            <v>Coordinador centro zonal</v>
          </cell>
        </row>
        <row r="722">
          <cell r="B722" t="str">
            <v>70-201-721</v>
          </cell>
          <cell r="C722" t="str">
            <v>Sucre</v>
          </cell>
          <cell r="D722" t="str">
            <v>Fundación sin barrera</v>
          </cell>
          <cell r="E722" t="str">
            <v>900244596-1</v>
          </cell>
          <cell r="F722" t="str">
            <v>Alexander Miguel Cardenas Naranjo</v>
          </cell>
          <cell r="G722"/>
          <cell r="H722" t="str">
            <v>Calle 22 No. 12-68 Barrio Mochila</v>
          </cell>
          <cell r="I722" t="str">
            <v>Sincelejo</v>
          </cell>
          <cell r="J722" t="str">
            <v>Boston</v>
          </cell>
          <cell r="K722">
            <v>2786473</v>
          </cell>
          <cell r="L722">
            <v>3002444582</v>
          </cell>
          <cell r="M722" t="str">
            <v>Sinbarrera.untechoparamisderec@gmail.com</v>
          </cell>
          <cell r="N722" t="str">
            <v>SRPA</v>
          </cell>
          <cell r="O722" t="str">
            <v>Intervención de apoyo RAJ</v>
          </cell>
          <cell r="P722"/>
          <cell r="Q722" t="str">
            <v>RAJ</v>
          </cell>
          <cell r="R722"/>
          <cell r="S722" t="str">
            <v>7000-140-2024</v>
          </cell>
          <cell r="T722">
            <v>20</v>
          </cell>
          <cell r="U722">
            <v>45383</v>
          </cell>
          <cell r="V722">
            <v>45383</v>
          </cell>
          <cell r="W722">
            <v>45626</v>
          </cell>
          <cell r="X722">
            <v>69105120</v>
          </cell>
          <cell r="Y722" t="str">
            <v>Ruby Stella Castilla Arrieta</v>
          </cell>
          <cell r="Z722" t="str">
            <v>Coordinador centro zonal</v>
          </cell>
        </row>
        <row r="723">
          <cell r="B723" t="str">
            <v>73-37-722</v>
          </cell>
          <cell r="C723" t="str">
            <v>Tolima</v>
          </cell>
          <cell r="D723" t="str">
            <v>Club Kiwanis ciudad musical</v>
          </cell>
          <cell r="E723" t="str">
            <v>800114694-3</v>
          </cell>
          <cell r="F723" t="str">
            <v>Elizabeth Sanchez</v>
          </cell>
          <cell r="G723"/>
          <cell r="H723" t="str">
            <v>Vereda El País La Ceibita Villa Natalia Casa 12</v>
          </cell>
          <cell r="I723" t="str">
            <v>Ibagué</v>
          </cell>
          <cell r="J723" t="str">
            <v>Galán</v>
          </cell>
          <cell r="K723">
            <v>2751928</v>
          </cell>
          <cell r="L723">
            <v>3172329891</v>
          </cell>
          <cell r="M723" t="str">
            <v>Kiwanisinternado@hotmail.com</v>
          </cell>
          <cell r="N723" t="str">
            <v>SRD</v>
          </cell>
          <cell r="O723" t="str">
            <v>Internado</v>
          </cell>
          <cell r="P723"/>
          <cell r="Q723" t="str">
            <v>Victimas de violencia sexual</v>
          </cell>
          <cell r="R723"/>
          <cell r="S723" t="str">
            <v>7300-272-2024</v>
          </cell>
          <cell r="T723">
            <v>34</v>
          </cell>
          <cell r="U723">
            <v>45378</v>
          </cell>
          <cell r="V723">
            <v>45383</v>
          </cell>
          <cell r="W723">
            <v>45626</v>
          </cell>
          <cell r="X723">
            <v>579959216</v>
          </cell>
          <cell r="Y723" t="str">
            <v>Aleyda Rivera Sanchez</v>
          </cell>
          <cell r="Z723" t="str">
            <v>Profesional centro zonal</v>
          </cell>
        </row>
        <row r="724">
          <cell r="B724" t="str">
            <v>73-86-723</v>
          </cell>
          <cell r="C724" t="str">
            <v>Tolima</v>
          </cell>
          <cell r="D724" t="str">
            <v>Fundación centro de estimulación, nivelación y desarrollo - CEDESNID</v>
          </cell>
          <cell r="E724" t="str">
            <v>860071892-7</v>
          </cell>
          <cell r="F724" t="str">
            <v>Camilo Alberto Arenas Rendon</v>
          </cell>
          <cell r="G724"/>
          <cell r="H724" t="str">
            <v>Carrera 3 Sur No. 29-05 Barrio Las Brisas</v>
          </cell>
          <cell r="I724" t="str">
            <v>Ibagué</v>
          </cell>
          <cell r="J724" t="str">
            <v>Galán</v>
          </cell>
          <cell r="K724">
            <v>2643657</v>
          </cell>
          <cell r="L724">
            <v>3174119483</v>
          </cell>
          <cell r="M724" t="str">
            <v>cedesnidibague@gmail.com</v>
          </cell>
          <cell r="N724" t="str">
            <v>SRD</v>
          </cell>
          <cell r="O724" t="str">
            <v>Internado</v>
          </cell>
          <cell r="P724"/>
          <cell r="Q724" t="str">
            <v>Con PARD</v>
          </cell>
          <cell r="R724"/>
          <cell r="S724" t="str">
            <v>7300-273-2024</v>
          </cell>
          <cell r="T724">
            <v>63</v>
          </cell>
          <cell r="U724">
            <v>45378</v>
          </cell>
          <cell r="V724">
            <v>45383</v>
          </cell>
          <cell r="W724">
            <v>45626</v>
          </cell>
          <cell r="X724">
            <v>1204552440</v>
          </cell>
          <cell r="Y724" t="str">
            <v>Aleyda Rivera Sanchez</v>
          </cell>
          <cell r="Z724" t="str">
            <v>Profesional centro zonal</v>
          </cell>
        </row>
        <row r="725">
          <cell r="B725" t="str">
            <v>73-119-724</v>
          </cell>
          <cell r="C725" t="str">
            <v>Tolima</v>
          </cell>
          <cell r="D725" t="str">
            <v>Fundación fraternal de ayuda</v>
          </cell>
          <cell r="E725" t="str">
            <v>900786421-5</v>
          </cell>
          <cell r="F725" t="str">
            <v>Alexandra Peña López</v>
          </cell>
          <cell r="G725"/>
          <cell r="H725" t="str">
            <v>Carrera 51 Sur No. 112-70-Sector De Aparco San Fransisco</v>
          </cell>
          <cell r="I725" t="str">
            <v>Ibagué</v>
          </cell>
          <cell r="J725" t="str">
            <v>Galán</v>
          </cell>
          <cell r="K725"/>
          <cell r="L725">
            <v>3165338123</v>
          </cell>
          <cell r="M725" t="str">
            <v>ffraternalvulneracion@hotmail.com</v>
          </cell>
          <cell r="N725" t="str">
            <v>SRD</v>
          </cell>
          <cell r="O725" t="str">
            <v>Internado</v>
          </cell>
          <cell r="P725"/>
          <cell r="Q725" t="str">
            <v>Con PARD</v>
          </cell>
          <cell r="R725"/>
          <cell r="S725" t="str">
            <v>7300-274-2024</v>
          </cell>
          <cell r="T725">
            <v>74</v>
          </cell>
          <cell r="U725">
            <v>45378</v>
          </cell>
          <cell r="V725">
            <v>45383</v>
          </cell>
          <cell r="W725">
            <v>45626</v>
          </cell>
          <cell r="X725">
            <v>1260578160</v>
          </cell>
          <cell r="Y725" t="str">
            <v>Aleyda Rivera Sanchez</v>
          </cell>
          <cell r="Z725" t="str">
            <v>Profesional centro zonal</v>
          </cell>
        </row>
        <row r="726">
          <cell r="B726" t="str">
            <v>73-119-725</v>
          </cell>
          <cell r="C726" t="str">
            <v>Tolima</v>
          </cell>
          <cell r="D726" t="str">
            <v>Fundación fraternal de ayuda</v>
          </cell>
          <cell r="E726" t="str">
            <v>900786421-5</v>
          </cell>
          <cell r="F726" t="str">
            <v>Alexandra Peña López</v>
          </cell>
          <cell r="G726"/>
          <cell r="H726" t="str">
            <v>Finca Villa Betty-Carrera 8 No. 145-201 Barrio El Salado-Vía Alvarado</v>
          </cell>
          <cell r="I726" t="str">
            <v>Ibagué</v>
          </cell>
          <cell r="J726" t="str">
            <v>Galán</v>
          </cell>
          <cell r="K726"/>
          <cell r="L726">
            <v>3105734286</v>
          </cell>
          <cell r="M726" t="str">
            <v>Fundafraternalgestantes@hotmail.com</v>
          </cell>
          <cell r="N726" t="str">
            <v>SRD</v>
          </cell>
          <cell r="O726" t="str">
            <v>Internado</v>
          </cell>
          <cell r="P726"/>
          <cell r="Q726" t="str">
            <v>Gestantes</v>
          </cell>
          <cell r="R726"/>
          <cell r="S726" t="str">
            <v>7300-275-2024</v>
          </cell>
          <cell r="T726">
            <v>50</v>
          </cell>
          <cell r="U726">
            <v>45378</v>
          </cell>
          <cell r="V726">
            <v>45383</v>
          </cell>
          <cell r="W726">
            <v>45626</v>
          </cell>
          <cell r="X726">
            <v>859959200</v>
          </cell>
          <cell r="Y726" t="str">
            <v>Aleyda Rivera Sanchez</v>
          </cell>
          <cell r="Z726" t="str">
            <v>Profesional centro zonal</v>
          </cell>
        </row>
        <row r="727">
          <cell r="B727" t="str">
            <v>73-167-726</v>
          </cell>
          <cell r="C727" t="str">
            <v>Tolima</v>
          </cell>
          <cell r="D727" t="str">
            <v>Fundación para el desarrollo integral de la persona y su entorno familiar y social - MACAMI</v>
          </cell>
          <cell r="E727" t="str">
            <v>809006985-1</v>
          </cell>
          <cell r="F727" t="str">
            <v>Harold Millan Flechas</v>
          </cell>
          <cell r="G727"/>
          <cell r="H727" t="str">
            <v>Calle 114 No. 48 Sur-65 Barrio Aparco</v>
          </cell>
          <cell r="I727" t="str">
            <v>Ibagué</v>
          </cell>
          <cell r="J727" t="str">
            <v>Galán</v>
          </cell>
          <cell r="K727">
            <v>2691858</v>
          </cell>
          <cell r="L727">
            <v>3208553943</v>
          </cell>
          <cell r="M727" t="str">
            <v>funmacami@hotmail.com</v>
          </cell>
          <cell r="N727" t="str">
            <v>SRD</v>
          </cell>
          <cell r="O727" t="str">
            <v>Internado</v>
          </cell>
          <cell r="P727"/>
          <cell r="Q727" t="str">
            <v>Con PARD</v>
          </cell>
          <cell r="R727"/>
          <cell r="S727" t="str">
            <v>7300-276-2024</v>
          </cell>
          <cell r="T727">
            <v>100</v>
          </cell>
          <cell r="U727">
            <v>45378</v>
          </cell>
          <cell r="V727">
            <v>45383</v>
          </cell>
          <cell r="W727">
            <v>45626</v>
          </cell>
          <cell r="X727">
            <v>1703484000</v>
          </cell>
          <cell r="Y727" t="str">
            <v>Aleyda Rivera Sanchez</v>
          </cell>
          <cell r="Z727" t="str">
            <v>Profesional centro zonal</v>
          </cell>
        </row>
        <row r="728">
          <cell r="B728" t="str">
            <v>73-1-727</v>
          </cell>
          <cell r="C728" t="str">
            <v>Tolima</v>
          </cell>
          <cell r="D728" t="str">
            <v>Albergue Infantil Alfonso López</v>
          </cell>
          <cell r="E728" t="str">
            <v>890700634-2</v>
          </cell>
          <cell r="F728" t="str">
            <v>Alexia Quiñonez Cerquera</v>
          </cell>
          <cell r="G728"/>
          <cell r="H728" t="str">
            <v>Avenida Ambala Calle 36</v>
          </cell>
          <cell r="I728" t="str">
            <v>Ibagué</v>
          </cell>
          <cell r="J728" t="str">
            <v>Galán</v>
          </cell>
          <cell r="K728">
            <v>2754511</v>
          </cell>
          <cell r="L728">
            <v>3158332712</v>
          </cell>
          <cell r="M728" t="str">
            <v>alberguealfonsolopez@gmail.com</v>
          </cell>
          <cell r="N728" t="str">
            <v>SRD</v>
          </cell>
          <cell r="O728" t="str">
            <v>Internado</v>
          </cell>
          <cell r="P728"/>
          <cell r="Q728" t="str">
            <v>Con PARD</v>
          </cell>
          <cell r="R728"/>
          <cell r="S728" t="str">
            <v>7300-277-2024</v>
          </cell>
          <cell r="T728">
            <v>75</v>
          </cell>
          <cell r="U728">
            <v>45378</v>
          </cell>
          <cell r="V728">
            <v>45383</v>
          </cell>
          <cell r="W728">
            <v>45626</v>
          </cell>
          <cell r="X728">
            <v>1277613000</v>
          </cell>
          <cell r="Y728" t="str">
            <v>Aleyda Rivera Sanchez</v>
          </cell>
          <cell r="Z728" t="str">
            <v>Profesional centro zonal</v>
          </cell>
        </row>
        <row r="729">
          <cell r="B729" t="str">
            <v>73-47-728</v>
          </cell>
          <cell r="C729" t="str">
            <v>Tolima</v>
          </cell>
          <cell r="D729" t="str">
            <v>Corporación amigos caminos con futuro</v>
          </cell>
          <cell r="E729" t="str">
            <v>809007029-1</v>
          </cell>
          <cell r="F729" t="str">
            <v>Gloria Leonor Barbosa Hurtado</v>
          </cell>
          <cell r="G729" t="str">
            <v>Huellitas De Corazón</v>
          </cell>
          <cell r="H729" t="str">
            <v>Carrera 8 No. 18-34 Barrio Interlaken</v>
          </cell>
          <cell r="I729" t="str">
            <v>Ibagué</v>
          </cell>
          <cell r="J729" t="str">
            <v>Galán</v>
          </cell>
          <cell r="K729">
            <v>2737933</v>
          </cell>
          <cell r="L729">
            <v>3134807939</v>
          </cell>
          <cell r="M729" t="str">
            <v>AMIGOSACF@YAHOO.COM.MX</v>
          </cell>
          <cell r="N729" t="str">
            <v>SRD</v>
          </cell>
          <cell r="O729" t="str">
            <v>Centro de emergencia</v>
          </cell>
          <cell r="P729"/>
          <cell r="Q729" t="str">
            <v>Con PARD</v>
          </cell>
          <cell r="R729"/>
          <cell r="S729" t="str">
            <v>7300-278-2024</v>
          </cell>
          <cell r="T729">
            <v>45</v>
          </cell>
          <cell r="U729">
            <v>45378</v>
          </cell>
          <cell r="V729">
            <v>45383</v>
          </cell>
          <cell r="W729">
            <v>45626</v>
          </cell>
          <cell r="X729">
            <v>890970480</v>
          </cell>
          <cell r="Y729" t="str">
            <v>Aleyda Rivera Sanchez</v>
          </cell>
          <cell r="Z729" t="str">
            <v>Profesional centro zonal</v>
          </cell>
        </row>
        <row r="730">
          <cell r="B730" t="str">
            <v>73-74-729</v>
          </cell>
          <cell r="C730" t="str">
            <v>Tolima</v>
          </cell>
          <cell r="D730" t="str">
            <v>Fundación "Shekinah" para la restauración atraves de la renovación integral de la familia</v>
          </cell>
          <cell r="E730" t="str">
            <v>900074832-3</v>
          </cell>
          <cell r="F730" t="str">
            <v>Juan Carlos Diaz Lozano</v>
          </cell>
          <cell r="G730" t="str">
            <v>Nuevo Amanecer</v>
          </cell>
          <cell r="H730" t="str">
            <v>Calle 131 No. 8-125 Barrio Montecarlo</v>
          </cell>
          <cell r="I730" t="str">
            <v>Ibagué</v>
          </cell>
          <cell r="J730" t="str">
            <v>Jordán</v>
          </cell>
          <cell r="K730">
            <v>2761934</v>
          </cell>
          <cell r="L730">
            <v>3115457308</v>
          </cell>
          <cell r="M730" t="str">
            <v>funshekinah@yahoo.com</v>
          </cell>
          <cell r="N730" t="str">
            <v>SRD</v>
          </cell>
          <cell r="O730" t="str">
            <v>Centro de emergencia</v>
          </cell>
          <cell r="P730"/>
          <cell r="Q730" t="str">
            <v>Con PARD</v>
          </cell>
          <cell r="R730"/>
          <cell r="S730" t="str">
            <v>7300-279-2024</v>
          </cell>
          <cell r="T730">
            <v>55</v>
          </cell>
          <cell r="U730">
            <v>45378</v>
          </cell>
          <cell r="V730">
            <v>45383</v>
          </cell>
          <cell r="W730">
            <v>45626</v>
          </cell>
          <cell r="X730">
            <v>1088963920</v>
          </cell>
          <cell r="Y730" t="str">
            <v>Aleyda Rivera Sanchez</v>
          </cell>
          <cell r="Z730" t="str">
            <v>Profesional centro zonal</v>
          </cell>
        </row>
        <row r="731">
          <cell r="B731" t="str">
            <v>73-3-730</v>
          </cell>
          <cell r="C731" t="str">
            <v>Tolima</v>
          </cell>
          <cell r="D731" t="str">
            <v>Aldeas infantiles SOS Colombia</v>
          </cell>
          <cell r="E731" t="str">
            <v>860024041-6</v>
          </cell>
          <cell r="F731" t="str">
            <v>Esteban Reyes Trujillo</v>
          </cell>
          <cell r="G731"/>
          <cell r="H731" t="str">
            <v>Calle 87 No. 20-98-Sector Vergel</v>
          </cell>
          <cell r="I731" t="str">
            <v>Ibagué</v>
          </cell>
          <cell r="J731" t="str">
            <v>Jordán</v>
          </cell>
          <cell r="K731">
            <v>2717723</v>
          </cell>
          <cell r="L731">
            <v>3178935630</v>
          </cell>
          <cell r="M731" t="str">
            <v>adriana.arcila@aldeasinfantiles.org.co</v>
          </cell>
          <cell r="N731" t="str">
            <v>SRD</v>
          </cell>
          <cell r="O731" t="str">
            <v>Casa universitaria</v>
          </cell>
          <cell r="P731"/>
          <cell r="Q731" t="str">
            <v>Con PARD</v>
          </cell>
          <cell r="R731"/>
          <cell r="S731" t="str">
            <v>7300-280-2024</v>
          </cell>
          <cell r="T731">
            <v>43</v>
          </cell>
          <cell r="U731">
            <v>45378</v>
          </cell>
          <cell r="V731">
            <v>45383</v>
          </cell>
          <cell r="W731">
            <v>45626</v>
          </cell>
          <cell r="X731">
            <v>843046584</v>
          </cell>
          <cell r="Y731" t="str">
            <v>Lizeth Angelica Moreno Batte</v>
          </cell>
          <cell r="Z731" t="str">
            <v>Profesional centro zonal</v>
          </cell>
        </row>
        <row r="732">
          <cell r="B732" t="str">
            <v>73-74-731</v>
          </cell>
          <cell r="C732" t="str">
            <v>Tolima</v>
          </cell>
          <cell r="D732" t="str">
            <v>Fundación "Shekinah" para la restauración atraves de la renovación integral de la familia</v>
          </cell>
          <cell r="E732" t="str">
            <v>900074832-3</v>
          </cell>
          <cell r="F732" t="str">
            <v>Juan Carlos Diaz Lozano</v>
          </cell>
          <cell r="G732" t="str">
            <v>Sede masculina</v>
          </cell>
          <cell r="H732" t="str">
            <v>Calle 66 No. 23-61-Barrio Ambala</v>
          </cell>
          <cell r="I732" t="str">
            <v>Ibagué</v>
          </cell>
          <cell r="J732" t="str">
            <v>Jordán</v>
          </cell>
          <cell r="K732">
            <v>2758207</v>
          </cell>
          <cell r="L732">
            <v>3115457308</v>
          </cell>
          <cell r="M732" t="str">
            <v>coordi.cu@gmail.com</v>
          </cell>
          <cell r="N732" t="str">
            <v>SRD</v>
          </cell>
          <cell r="O732" t="str">
            <v>Casa universitaria</v>
          </cell>
          <cell r="P732"/>
          <cell r="Q732" t="str">
            <v>Con PARD</v>
          </cell>
          <cell r="R732"/>
          <cell r="S732" t="str">
            <v>7300-281-2024</v>
          </cell>
          <cell r="T732">
            <v>13</v>
          </cell>
          <cell r="U732">
            <v>45378</v>
          </cell>
          <cell r="V732">
            <v>45383</v>
          </cell>
          <cell r="W732">
            <v>45626</v>
          </cell>
          <cell r="X732">
            <v>515117188</v>
          </cell>
          <cell r="Y732" t="str">
            <v>Lizeth Angelica Moreno Batte</v>
          </cell>
          <cell r="Z732" t="str">
            <v>Profesional centro zonal</v>
          </cell>
        </row>
        <row r="733">
          <cell r="B733" t="str">
            <v>73-74-732</v>
          </cell>
          <cell r="C733" t="str">
            <v>Tolima</v>
          </cell>
          <cell r="D733" t="str">
            <v>Fundación "Shekinah" para la restauración atraves de la renovación integral de la familia</v>
          </cell>
          <cell r="E733" t="str">
            <v>900074832-3</v>
          </cell>
          <cell r="F733" t="str">
            <v>Juan Carlos Diaz Lozano</v>
          </cell>
          <cell r="G733" t="str">
            <v>Sede Femenina</v>
          </cell>
          <cell r="H733" t="str">
            <v>Manzana R2 Casa 4 B-Barrio Arkacentro Parrales</v>
          </cell>
          <cell r="I733" t="str">
            <v>Ibagué</v>
          </cell>
          <cell r="J733" t="str">
            <v>Jordán</v>
          </cell>
          <cell r="K733">
            <v>2758207</v>
          </cell>
          <cell r="L733">
            <v>3115457308</v>
          </cell>
          <cell r="M733" t="str">
            <v>coordi.cu@gmail.com</v>
          </cell>
          <cell r="N733" t="str">
            <v>SRD</v>
          </cell>
          <cell r="O733" t="str">
            <v>Casa universitaria</v>
          </cell>
          <cell r="P733"/>
          <cell r="Q733" t="str">
            <v>Con PARD</v>
          </cell>
          <cell r="R733"/>
          <cell r="S733" t="str">
            <v>7300-281-2024</v>
          </cell>
          <cell r="T733">
            <v>13</v>
          </cell>
          <cell r="U733">
            <v>45378</v>
          </cell>
          <cell r="V733">
            <v>45383</v>
          </cell>
          <cell r="W733">
            <v>45626</v>
          </cell>
          <cell r="X733"/>
          <cell r="Y733" t="str">
            <v>Lizeth Angelica Moreno Batte</v>
          </cell>
          <cell r="Z733" t="str">
            <v>Profesional centro zonal</v>
          </cell>
        </row>
        <row r="734">
          <cell r="B734" t="str">
            <v>73-3-733</v>
          </cell>
          <cell r="C734" t="str">
            <v>Tolima</v>
          </cell>
          <cell r="D734" t="str">
            <v>Aldeas infantiles SOS Colombia</v>
          </cell>
          <cell r="E734" t="str">
            <v>860024041-6</v>
          </cell>
          <cell r="F734" t="str">
            <v>Esteban Reyes Trujillo</v>
          </cell>
          <cell r="G734"/>
          <cell r="H734" t="str">
            <v>Calle 87 No. 20-98-Sector Vergel</v>
          </cell>
          <cell r="I734" t="str">
            <v>Ibagué</v>
          </cell>
          <cell r="J734" t="str">
            <v>Jordán</v>
          </cell>
          <cell r="K734">
            <v>2717723</v>
          </cell>
          <cell r="L734">
            <v>3178935630</v>
          </cell>
          <cell r="M734" t="str">
            <v>adriana.arcila@aldeasinfantiles.org.co</v>
          </cell>
          <cell r="N734" t="str">
            <v>SRD</v>
          </cell>
          <cell r="O734" t="str">
            <v>Casa hogar</v>
          </cell>
          <cell r="P734"/>
          <cell r="Q734" t="str">
            <v>Con PARD</v>
          </cell>
          <cell r="R734"/>
          <cell r="S734" t="str">
            <v>7300-282-2024</v>
          </cell>
          <cell r="T734">
            <v>48</v>
          </cell>
          <cell r="U734">
            <v>45378</v>
          </cell>
          <cell r="V734">
            <v>45383</v>
          </cell>
          <cell r="W734">
            <v>45626</v>
          </cell>
          <cell r="X734">
            <v>828535104</v>
          </cell>
          <cell r="Y734" t="str">
            <v>Lizeth Angelica Moreno Batte</v>
          </cell>
          <cell r="Z734" t="str">
            <v>Profesional centro zonal</v>
          </cell>
        </row>
        <row r="735">
          <cell r="B735" t="str">
            <v>73-126-734</v>
          </cell>
          <cell r="C735" t="str">
            <v>Tolima</v>
          </cell>
          <cell r="D735" t="str">
            <v>Fundación hogar del niño Del Líbano</v>
          </cell>
          <cell r="E735" t="str">
            <v>809001337-6</v>
          </cell>
          <cell r="F735" t="str">
            <v>William Tellez Zambrano</v>
          </cell>
          <cell r="G735" t="str">
            <v>Sede Masculina</v>
          </cell>
          <cell r="H735" t="str">
            <v>Carrera 5 No. 2-76 Barrio San Antonio</v>
          </cell>
          <cell r="I735" t="str">
            <v>Líbano</v>
          </cell>
          <cell r="J735" t="str">
            <v>Líbano</v>
          </cell>
          <cell r="K735"/>
          <cell r="L735">
            <v>3112382600</v>
          </cell>
          <cell r="M735" t="str">
            <v>fundahogardelnino@gmail.com</v>
          </cell>
          <cell r="N735" t="str">
            <v>SRD</v>
          </cell>
          <cell r="O735" t="str">
            <v>Casa hogar</v>
          </cell>
          <cell r="P735"/>
          <cell r="Q735" t="str">
            <v>Con PARD</v>
          </cell>
          <cell r="R735"/>
          <cell r="S735" t="str">
            <v>7300-283-2024</v>
          </cell>
          <cell r="T735">
            <v>12</v>
          </cell>
          <cell r="U735">
            <v>45378</v>
          </cell>
          <cell r="V735">
            <v>45383</v>
          </cell>
          <cell r="W735">
            <v>45626</v>
          </cell>
          <cell r="X735">
            <v>205063776</v>
          </cell>
          <cell r="Y735" t="str">
            <v>Martha Lucia Jaramillo Norena</v>
          </cell>
          <cell r="Z735" t="str">
            <v>Coordinador centro zonal</v>
          </cell>
        </row>
        <row r="736">
          <cell r="B736" t="str">
            <v>73-126-735</v>
          </cell>
          <cell r="C736" t="str">
            <v>Tolima</v>
          </cell>
          <cell r="D736" t="str">
            <v>Fundación hogar del niño Del Líbano</v>
          </cell>
          <cell r="E736" t="str">
            <v>809001337-6</v>
          </cell>
          <cell r="F736" t="str">
            <v>William Tellez Zambrano</v>
          </cell>
          <cell r="G736" t="str">
            <v>Sede Femenina</v>
          </cell>
          <cell r="H736" t="str">
            <v>Calle 1 No. 4-07 Barrio Jaramillo</v>
          </cell>
          <cell r="I736" t="str">
            <v>Líbano</v>
          </cell>
          <cell r="J736" t="str">
            <v>Líbano</v>
          </cell>
          <cell r="K736">
            <v>2560140</v>
          </cell>
          <cell r="L736">
            <v>3112382600</v>
          </cell>
          <cell r="M736" t="str">
            <v>fundahogardelnino@gmail.com</v>
          </cell>
          <cell r="N736" t="str">
            <v>SRD</v>
          </cell>
          <cell r="O736" t="str">
            <v>Casa hogar</v>
          </cell>
          <cell r="P736"/>
          <cell r="Q736" t="str">
            <v>Con PARD</v>
          </cell>
          <cell r="R736"/>
          <cell r="S736" t="str">
            <v>7300-283-2024</v>
          </cell>
          <cell r="T736">
            <v>12</v>
          </cell>
          <cell r="U736">
            <v>45378</v>
          </cell>
          <cell r="V736">
            <v>45383</v>
          </cell>
          <cell r="W736">
            <v>45626</v>
          </cell>
          <cell r="X736">
            <v>205063776</v>
          </cell>
          <cell r="Y736" t="str">
            <v>Martha Lucia Jaramillo Norena</v>
          </cell>
          <cell r="Z736" t="str">
            <v>Coordinador centro zonal</v>
          </cell>
        </row>
        <row r="737">
          <cell r="B737" t="str">
            <v>73-74-736</v>
          </cell>
          <cell r="C737" t="str">
            <v>Tolima</v>
          </cell>
          <cell r="D737" t="str">
            <v>Fundación "Shekinah" para la restauración atraves de la renovación integral de la familia</v>
          </cell>
          <cell r="E737" t="str">
            <v>900074832-3</v>
          </cell>
          <cell r="F737" t="str">
            <v>Juan Carlos Diaz Lozano</v>
          </cell>
          <cell r="G737"/>
          <cell r="H737" t="str">
            <v>Calle 64 No. 17-23-Barrio Ambala</v>
          </cell>
          <cell r="I737" t="str">
            <v>Ibagué</v>
          </cell>
          <cell r="J737" t="str">
            <v>Jordán</v>
          </cell>
          <cell r="K737">
            <v>2771409</v>
          </cell>
          <cell r="L737">
            <v>3115457308</v>
          </cell>
          <cell r="M737" t="str">
            <v>funshekinah.ambala@gmail.com</v>
          </cell>
          <cell r="N737" t="str">
            <v>SRD</v>
          </cell>
          <cell r="O737" t="str">
            <v>Casa hogar</v>
          </cell>
          <cell r="P737"/>
          <cell r="Q737" t="str">
            <v>Con PARD</v>
          </cell>
          <cell r="R737"/>
          <cell r="S737" t="str">
            <v>7300-284-2024</v>
          </cell>
          <cell r="T737">
            <v>12</v>
          </cell>
          <cell r="U737">
            <v>45378</v>
          </cell>
          <cell r="V737">
            <v>45383</v>
          </cell>
          <cell r="W737">
            <v>45626</v>
          </cell>
          <cell r="X737">
            <v>211702176</v>
          </cell>
          <cell r="Y737" t="str">
            <v>Lizeth Angelica Moreno Batte</v>
          </cell>
          <cell r="Z737" t="str">
            <v>Profesional centro zonal</v>
          </cell>
        </row>
        <row r="738">
          <cell r="B738" t="str">
            <v>73-151-737</v>
          </cell>
          <cell r="C738" t="str">
            <v>Tolima</v>
          </cell>
          <cell r="D738" t="str">
            <v>Fundación Nawen</v>
          </cell>
          <cell r="E738" t="str">
            <v>900877034-9</v>
          </cell>
          <cell r="F738" t="str">
            <v>William Mauricio Cuellar Pascuas</v>
          </cell>
          <cell r="G738"/>
          <cell r="H738" t="str">
            <v>Carrera 3 No. 42-92-Barrio Casa Club</v>
          </cell>
          <cell r="I738" t="str">
            <v>Ibagué</v>
          </cell>
          <cell r="J738" t="str">
            <v>Jordán</v>
          </cell>
          <cell r="K738">
            <v>2646857</v>
          </cell>
          <cell r="L738">
            <v>3188655597</v>
          </cell>
          <cell r="M738" t="str">
            <v>Johanna.ariza@fundacionnawen.org.co</v>
          </cell>
          <cell r="N738" t="str">
            <v>SRD</v>
          </cell>
          <cell r="O738" t="str">
            <v>Apoyo psicológico especializado</v>
          </cell>
          <cell r="P738"/>
          <cell r="Q738" t="str">
            <v>Con PARD</v>
          </cell>
          <cell r="R738"/>
          <cell r="S738" t="str">
            <v>7300-285-2024</v>
          </cell>
          <cell r="T738">
            <v>72</v>
          </cell>
          <cell r="U738">
            <v>45378</v>
          </cell>
          <cell r="V738">
            <v>45383</v>
          </cell>
          <cell r="W738">
            <v>45504</v>
          </cell>
          <cell r="X738">
            <v>96149664</v>
          </cell>
          <cell r="Y738" t="str">
            <v>Julian Felipe Villarreal</v>
          </cell>
          <cell r="Z738" t="str">
            <v>Profesional centro zonal</v>
          </cell>
        </row>
        <row r="739">
          <cell r="B739" t="str">
            <v>73-74-738</v>
          </cell>
          <cell r="C739" t="str">
            <v>Tolima</v>
          </cell>
          <cell r="D739" t="str">
            <v>Fundación "Shekinah" para la restauración atraves de la renovación integral de la familia</v>
          </cell>
          <cell r="E739" t="str">
            <v>900074832-3</v>
          </cell>
          <cell r="F739" t="str">
            <v>Juan Carlos Diaz Lozano</v>
          </cell>
          <cell r="G739"/>
          <cell r="H739" t="str">
            <v>Carrera 4 Tamana No. 32a-20-Barrio La Francia</v>
          </cell>
          <cell r="I739" t="str">
            <v>Ibagué</v>
          </cell>
          <cell r="J739" t="str">
            <v>Jordán</v>
          </cell>
          <cell r="K739">
            <v>2786215</v>
          </cell>
          <cell r="L739">
            <v>3115457308</v>
          </cell>
          <cell r="M739" t="str">
            <v>shekinahtrabajoinfantil@gmail.com</v>
          </cell>
          <cell r="N739" t="str">
            <v>SRD</v>
          </cell>
          <cell r="O739" t="str">
            <v>Intervención de apoyo psicosocial</v>
          </cell>
          <cell r="P739"/>
          <cell r="Q739" t="str">
            <v>Con PARD</v>
          </cell>
          <cell r="R739"/>
          <cell r="S739" t="str">
            <v>7300-286-2024</v>
          </cell>
          <cell r="T739">
            <v>20</v>
          </cell>
          <cell r="U739">
            <v>45378</v>
          </cell>
          <cell r="V739">
            <v>45383</v>
          </cell>
          <cell r="W739">
            <v>45626</v>
          </cell>
          <cell r="X739">
            <v>83759520</v>
          </cell>
          <cell r="Y739" t="str">
            <v>Lizeth Angelica Moreno Batte</v>
          </cell>
          <cell r="Z739" t="str">
            <v>Profesional centro zonal</v>
          </cell>
        </row>
        <row r="740">
          <cell r="B740" t="str">
            <v>73-208-739</v>
          </cell>
          <cell r="C740" t="str">
            <v>Tolima</v>
          </cell>
          <cell r="D740" t="str">
            <v>Fundación somos todos</v>
          </cell>
          <cell r="E740" t="str">
            <v>901314172-5</v>
          </cell>
          <cell r="F740" t="str">
            <v>Katerine Corredor Quintero</v>
          </cell>
          <cell r="G740"/>
          <cell r="H740" t="str">
            <v>Manzana 16 Casa 16 Primera Etapa Del Jordán</v>
          </cell>
          <cell r="I740" t="str">
            <v>Ibagué</v>
          </cell>
          <cell r="J740" t="str">
            <v>Jordán</v>
          </cell>
          <cell r="K740"/>
          <cell r="L740">
            <v>3016512503</v>
          </cell>
          <cell r="M740" t="str">
            <v>fundacionsomostodos.fst@gmail.com - coordinadortecnico.fst@gmail.com</v>
          </cell>
          <cell r="N740" t="str">
            <v>SRD</v>
          </cell>
          <cell r="O740" t="str">
            <v>Hogar sustituto entidad</v>
          </cell>
          <cell r="P740"/>
          <cell r="Q740" t="str">
            <v>HS: Vulneración - Discapacidad</v>
          </cell>
          <cell r="R740"/>
          <cell r="S740" t="str">
            <v>7300-287-2024</v>
          </cell>
          <cell r="T740">
            <v>410</v>
          </cell>
          <cell r="U740">
            <v>45378</v>
          </cell>
          <cell r="V740">
            <v>45383</v>
          </cell>
          <cell r="W740">
            <v>45626</v>
          </cell>
          <cell r="X740">
            <v>9547693573</v>
          </cell>
          <cell r="Y740" t="str">
            <v>Julian Felipe Villarreal</v>
          </cell>
          <cell r="Z740" t="str">
            <v>Profesional centro zonal</v>
          </cell>
        </row>
        <row r="741">
          <cell r="B741" t="str">
            <v>73-208-740</v>
          </cell>
          <cell r="C741" t="str">
            <v>Tolima</v>
          </cell>
          <cell r="D741" t="str">
            <v>Fundación somos todos</v>
          </cell>
          <cell r="E741" t="str">
            <v>901314172-5</v>
          </cell>
          <cell r="F741" t="str">
            <v>Katerine Corredor Quintero</v>
          </cell>
          <cell r="G741"/>
          <cell r="H741" t="str">
            <v>Calle 9 No. 10-35 Barrio Centro</v>
          </cell>
          <cell r="I741" t="str">
            <v>Chaparral</v>
          </cell>
          <cell r="J741" t="str">
            <v>Jordán</v>
          </cell>
          <cell r="K741"/>
          <cell r="L741">
            <v>3016512503</v>
          </cell>
          <cell r="M741" t="str">
            <v>fundacionsomostodos.fst@gmail.com - coordinadortecnico.fst@gmail.com</v>
          </cell>
          <cell r="N741" t="str">
            <v>SRD</v>
          </cell>
          <cell r="O741" t="str">
            <v>Hogar sustituto entidad</v>
          </cell>
          <cell r="P741"/>
          <cell r="Q741" t="str">
            <v>HS: Vulneración - Discapacidad</v>
          </cell>
          <cell r="R741"/>
          <cell r="S741" t="str">
            <v>7300-287-2024</v>
          </cell>
          <cell r="T741">
            <v>60</v>
          </cell>
          <cell r="U741">
            <v>45378</v>
          </cell>
          <cell r="V741">
            <v>45383</v>
          </cell>
          <cell r="W741">
            <v>45626</v>
          </cell>
          <cell r="X741"/>
          <cell r="Y741" t="str">
            <v>Julian Felipe Villarreal</v>
          </cell>
          <cell r="Z741" t="str">
            <v>Profesional centro zonal</v>
          </cell>
        </row>
        <row r="742">
          <cell r="B742" t="str">
            <v>73-208-741</v>
          </cell>
          <cell r="C742" t="str">
            <v>Tolima</v>
          </cell>
          <cell r="D742" t="str">
            <v>Fundación somos todos</v>
          </cell>
          <cell r="E742" t="str">
            <v>901314172-5</v>
          </cell>
          <cell r="F742" t="str">
            <v>Katerine Corredor Quintero</v>
          </cell>
          <cell r="G742"/>
          <cell r="H742" t="str">
            <v>Manzana 16 Casa 16 Primera Etapa Del Jordán</v>
          </cell>
          <cell r="I742" t="str">
            <v>Melgar</v>
          </cell>
          <cell r="J742" t="str">
            <v>Jordán</v>
          </cell>
          <cell r="K742"/>
          <cell r="L742">
            <v>3016512503</v>
          </cell>
          <cell r="M742" t="str">
            <v>fundacionsomostodos.fst@gmail.com - coordinadortecnico.fst@gmail.com</v>
          </cell>
          <cell r="N742" t="str">
            <v>SRD</v>
          </cell>
          <cell r="O742" t="str">
            <v>Hogar sustituto entidad</v>
          </cell>
          <cell r="P742"/>
          <cell r="Q742" t="str">
            <v>HS: Vulneración - Discapacidad</v>
          </cell>
          <cell r="R742"/>
          <cell r="S742" t="str">
            <v>7300-287-2024</v>
          </cell>
          <cell r="T742">
            <v>56</v>
          </cell>
          <cell r="U742">
            <v>45378</v>
          </cell>
          <cell r="V742">
            <v>45383</v>
          </cell>
          <cell r="W742">
            <v>45626</v>
          </cell>
          <cell r="X742"/>
          <cell r="Y742" t="str">
            <v>Julian Felipe Villarreal</v>
          </cell>
          <cell r="Z742" t="str">
            <v>Profesional centro zonal</v>
          </cell>
        </row>
        <row r="743">
          <cell r="B743" t="str">
            <v>73-208-742</v>
          </cell>
          <cell r="C743" t="str">
            <v>Tolima</v>
          </cell>
          <cell r="D743" t="str">
            <v>Fundación somos todos</v>
          </cell>
          <cell r="E743" t="str">
            <v>901314172-5</v>
          </cell>
          <cell r="F743" t="str">
            <v>Katerine Corredor Quintero</v>
          </cell>
          <cell r="G743"/>
          <cell r="H743" t="str">
            <v>Carrera 6 Numero 7-78 Oficina 102 Barrio Centro</v>
          </cell>
          <cell r="I743" t="str">
            <v>Lérida</v>
          </cell>
          <cell r="J743" t="str">
            <v>Jordán</v>
          </cell>
          <cell r="K743"/>
          <cell r="L743">
            <v>3016512503</v>
          </cell>
          <cell r="M743" t="str">
            <v>fundacionsomostodos.fst@gmail.com - coordinadortecnico.fst@gmail.com</v>
          </cell>
          <cell r="N743" t="str">
            <v>SRD</v>
          </cell>
          <cell r="O743" t="str">
            <v>Hogar sustituto entidad</v>
          </cell>
          <cell r="P743"/>
          <cell r="Q743" t="str">
            <v>HS: Vulneración - Discapacidad</v>
          </cell>
          <cell r="R743"/>
          <cell r="S743" t="str">
            <v>7300-287-2024</v>
          </cell>
          <cell r="T743">
            <v>41</v>
          </cell>
          <cell r="U743">
            <v>45378</v>
          </cell>
          <cell r="V743">
            <v>45383</v>
          </cell>
          <cell r="W743">
            <v>45626</v>
          </cell>
          <cell r="X743"/>
          <cell r="Y743" t="str">
            <v>Julian Felipe Villarreal</v>
          </cell>
          <cell r="Z743" t="str">
            <v>Profesional centro zonal</v>
          </cell>
        </row>
        <row r="744">
          <cell r="B744" t="str">
            <v>73-126-743</v>
          </cell>
          <cell r="C744" t="str">
            <v>Tolima</v>
          </cell>
          <cell r="D744" t="str">
            <v>Fundación hogar del niño Del Líbano</v>
          </cell>
          <cell r="E744" t="str">
            <v>809001337-6</v>
          </cell>
          <cell r="F744" t="str">
            <v>William Tellez Zambrano</v>
          </cell>
          <cell r="G744"/>
          <cell r="H744" t="str">
            <v>Calle 2 No. 4-15 Barrio San Antonio</v>
          </cell>
          <cell r="I744" t="str">
            <v>Líbano</v>
          </cell>
          <cell r="J744" t="str">
            <v>Líbano</v>
          </cell>
          <cell r="K744">
            <v>2562194</v>
          </cell>
          <cell r="L744">
            <v>3112085654</v>
          </cell>
          <cell r="M744" t="str">
            <v>fundahogardelnino@gmail.com</v>
          </cell>
          <cell r="N744" t="str">
            <v>SRD</v>
          </cell>
          <cell r="O744" t="str">
            <v>Hogar sustituto entidad</v>
          </cell>
          <cell r="P744"/>
          <cell r="Q744" t="str">
            <v>HS: Vulneración - Discapacidad</v>
          </cell>
          <cell r="R744"/>
          <cell r="S744" t="str">
            <v>7300-288-2024</v>
          </cell>
          <cell r="T744">
            <v>85</v>
          </cell>
          <cell r="U744">
            <v>45378</v>
          </cell>
          <cell r="V744">
            <v>45383</v>
          </cell>
          <cell r="W744">
            <v>45626</v>
          </cell>
          <cell r="X744">
            <v>1370252969</v>
          </cell>
          <cell r="Y744" t="str">
            <v>Martha Lucia Jaramillo Norena</v>
          </cell>
          <cell r="Z744" t="str">
            <v>Coordinador centro zonal</v>
          </cell>
        </row>
        <row r="745">
          <cell r="B745" t="str">
            <v>73-10-744</v>
          </cell>
          <cell r="C745" t="str">
            <v>Tolima</v>
          </cell>
          <cell r="D745" t="str">
            <v>Asociación cristiana de jóvenes del Tolima - ACJ</v>
          </cell>
          <cell r="E745" t="str">
            <v>890705905-6</v>
          </cell>
          <cell r="F745" t="str">
            <v>Luz Ayda Gomez Chisco</v>
          </cell>
          <cell r="G745"/>
          <cell r="H745" t="str">
            <v>Manzana T Casa 12-Barrio Tolima Grande</v>
          </cell>
          <cell r="I745" t="str">
            <v>Ibagué</v>
          </cell>
          <cell r="J745" t="str">
            <v>Galán</v>
          </cell>
          <cell r="K745">
            <v>2612716</v>
          </cell>
          <cell r="L745">
            <v>3164374011</v>
          </cell>
          <cell r="M745" t="str">
            <v>luzaydagomez@ymcatolima.org</v>
          </cell>
          <cell r="N745" t="str">
            <v>SRD</v>
          </cell>
          <cell r="O745" t="str">
            <v>Externado</v>
          </cell>
          <cell r="P745" t="str">
            <v>Media jornada</v>
          </cell>
          <cell r="Q745" t="str">
            <v>Con PARD</v>
          </cell>
          <cell r="R745"/>
          <cell r="S745" t="str">
            <v>7300-289-2024</v>
          </cell>
          <cell r="T745">
            <v>40</v>
          </cell>
          <cell r="U745">
            <v>45378</v>
          </cell>
          <cell r="V745">
            <v>45383</v>
          </cell>
          <cell r="W745">
            <v>45626</v>
          </cell>
          <cell r="X745">
            <v>267489280</v>
          </cell>
          <cell r="Y745" t="str">
            <v>Aleyda Rivera Sanchez</v>
          </cell>
          <cell r="Z745" t="str">
            <v>Profesional centro zonal</v>
          </cell>
        </row>
        <row r="746">
          <cell r="B746" t="str">
            <v>73-10-745</v>
          </cell>
          <cell r="C746" t="str">
            <v>Tolima</v>
          </cell>
          <cell r="D746" t="str">
            <v>Asociación cristiana de jóvenes del Tolima - ACJ</v>
          </cell>
          <cell r="E746" t="str">
            <v>890705905-6</v>
          </cell>
          <cell r="F746" t="str">
            <v>Luz Ayda Gomez Chisco</v>
          </cell>
          <cell r="G746" t="str">
            <v>Centro Juvenil Saint Louis</v>
          </cell>
          <cell r="H746" t="str">
            <v>Calle 9 No. 7-11-Barrio Centro</v>
          </cell>
          <cell r="I746" t="str">
            <v>Lérida</v>
          </cell>
          <cell r="J746" t="str">
            <v>Lérida</v>
          </cell>
          <cell r="K746">
            <v>2890264</v>
          </cell>
          <cell r="L746">
            <v>3105793368</v>
          </cell>
          <cell r="M746" t="str">
            <v>dianaleiva@ymcatolima.org</v>
          </cell>
          <cell r="N746" t="str">
            <v>SRD</v>
          </cell>
          <cell r="O746" t="str">
            <v>Externado</v>
          </cell>
          <cell r="P746" t="str">
            <v>Media jornada</v>
          </cell>
          <cell r="Q746" t="str">
            <v>Con PARD</v>
          </cell>
          <cell r="R746"/>
          <cell r="S746" t="str">
            <v>7300-290-2024</v>
          </cell>
          <cell r="T746">
            <v>30</v>
          </cell>
          <cell r="U746">
            <v>45378</v>
          </cell>
          <cell r="V746">
            <v>45383</v>
          </cell>
          <cell r="W746">
            <v>45626</v>
          </cell>
          <cell r="X746">
            <v>200616960</v>
          </cell>
          <cell r="Y746" t="str">
            <v>Diana Marcela Zapata Ramos</v>
          </cell>
          <cell r="Z746" t="str">
            <v>Coordinador centro zonal</v>
          </cell>
        </row>
        <row r="747">
          <cell r="B747" t="str">
            <v>73-10-746</v>
          </cell>
          <cell r="C747" t="str">
            <v>Tolima</v>
          </cell>
          <cell r="D747" t="str">
            <v>Asociación cristiana de jóvenes del Tolima - ACJ</v>
          </cell>
          <cell r="E747" t="str">
            <v>890705905-6</v>
          </cell>
          <cell r="F747" t="str">
            <v>Luz Ayda Gomez Chisco</v>
          </cell>
          <cell r="G747"/>
          <cell r="H747" t="str">
            <v>Carrera 22 No. 6-36-Barrio Gualí</v>
          </cell>
          <cell r="I747" t="str">
            <v>Honda</v>
          </cell>
          <cell r="J747" t="str">
            <v>Honda</v>
          </cell>
          <cell r="K747">
            <v>2511886</v>
          </cell>
          <cell r="L747">
            <v>3214326241</v>
          </cell>
          <cell r="M747" t="str">
            <v>externadoacjhonda@ymcatolima.org</v>
          </cell>
          <cell r="N747" t="str">
            <v>SRD</v>
          </cell>
          <cell r="O747" t="str">
            <v>Externado</v>
          </cell>
          <cell r="P747" t="str">
            <v>Media jornada</v>
          </cell>
          <cell r="Q747" t="str">
            <v>Con PARD</v>
          </cell>
          <cell r="R747"/>
          <cell r="S747" t="str">
            <v>7300-291-2024</v>
          </cell>
          <cell r="T747">
            <v>40</v>
          </cell>
          <cell r="U747">
            <v>45378</v>
          </cell>
          <cell r="V747">
            <v>45383</v>
          </cell>
          <cell r="W747">
            <v>45626</v>
          </cell>
          <cell r="X747">
            <v>267489280</v>
          </cell>
          <cell r="Y747" t="str">
            <v>Andrea Gallego Carvajal</v>
          </cell>
          <cell r="Z747" t="str">
            <v>Coordinador centro zonal</v>
          </cell>
        </row>
        <row r="748">
          <cell r="B748" t="str">
            <v>73-47-747</v>
          </cell>
          <cell r="C748" t="str">
            <v>Tolima</v>
          </cell>
          <cell r="D748" t="str">
            <v>Corporación amigos caminos con futuro</v>
          </cell>
          <cell r="E748" t="str">
            <v>809007029-1</v>
          </cell>
          <cell r="F748" t="str">
            <v>Gloria Leonor Barbosa Hurtado</v>
          </cell>
          <cell r="G748" t="str">
            <v>Huellitas Del Futuro</v>
          </cell>
          <cell r="H748" t="str">
            <v>Carrera 2 No. 6-31 Barrio Gaviota</v>
          </cell>
          <cell r="I748" t="str">
            <v>Ibagué</v>
          </cell>
          <cell r="J748" t="str">
            <v>Galán</v>
          </cell>
          <cell r="K748">
            <v>2783338</v>
          </cell>
          <cell r="L748">
            <v>3124104531</v>
          </cell>
          <cell r="M748" t="str">
            <v>amigosacf@yahoo.com.mx</v>
          </cell>
          <cell r="N748" t="str">
            <v>SRD</v>
          </cell>
          <cell r="O748" t="str">
            <v>Externado</v>
          </cell>
          <cell r="P748" t="str">
            <v>Media jornada</v>
          </cell>
          <cell r="Q748" t="str">
            <v>Con PARD</v>
          </cell>
          <cell r="R748"/>
          <cell r="S748" t="str">
            <v>7300-292-2024</v>
          </cell>
          <cell r="T748">
            <v>25</v>
          </cell>
          <cell r="U748">
            <v>45378</v>
          </cell>
          <cell r="V748">
            <v>45383</v>
          </cell>
          <cell r="W748">
            <v>45626</v>
          </cell>
          <cell r="X748">
            <v>167180800</v>
          </cell>
          <cell r="Y748" t="str">
            <v>Aleyda Rivera Sanchez</v>
          </cell>
          <cell r="Z748" t="str">
            <v>Profesional centro zonal</v>
          </cell>
        </row>
        <row r="749">
          <cell r="B749" t="str">
            <v>73-126-748</v>
          </cell>
          <cell r="C749" t="str">
            <v>Tolima</v>
          </cell>
          <cell r="D749" t="str">
            <v>Fundación hogar del niño Del Líbano</v>
          </cell>
          <cell r="E749" t="str">
            <v>809001337-6</v>
          </cell>
          <cell r="F749" t="str">
            <v>William Tellez Zambrano</v>
          </cell>
          <cell r="G749"/>
          <cell r="H749" t="str">
            <v>Carrera 11 No. 6-67 Barrio Centro</v>
          </cell>
          <cell r="I749" t="str">
            <v>Líbano</v>
          </cell>
          <cell r="J749" t="str">
            <v>Líbano</v>
          </cell>
          <cell r="K749">
            <v>2562308</v>
          </cell>
          <cell r="L749">
            <v>3142262575</v>
          </cell>
          <cell r="M749" t="str">
            <v>fundahogardelnino@gmail.com</v>
          </cell>
          <cell r="N749" t="str">
            <v>SRD</v>
          </cell>
          <cell r="O749" t="str">
            <v>Externado</v>
          </cell>
          <cell r="P749" t="str">
            <v>Media jornada</v>
          </cell>
          <cell r="Q749" t="str">
            <v>Con PARD</v>
          </cell>
          <cell r="R749"/>
          <cell r="S749" t="str">
            <v>7300-293-2024</v>
          </cell>
          <cell r="T749">
            <v>26</v>
          </cell>
          <cell r="U749">
            <v>45378</v>
          </cell>
          <cell r="V749">
            <v>45383</v>
          </cell>
          <cell r="W749">
            <v>45626</v>
          </cell>
          <cell r="X749">
            <v>173868032</v>
          </cell>
          <cell r="Y749" t="str">
            <v>Martha Lucia Jaramillo Norena</v>
          </cell>
          <cell r="Z749" t="str">
            <v>Coordinador centro zonal</v>
          </cell>
        </row>
        <row r="750">
          <cell r="B750" t="str">
            <v>73-131-749</v>
          </cell>
          <cell r="C750" t="str">
            <v>Tolima</v>
          </cell>
          <cell r="D750" t="str">
            <v>Fundación IMIX</v>
          </cell>
          <cell r="E750" t="str">
            <v>900265071-5</v>
          </cell>
          <cell r="F750" t="str">
            <v>Eugenia Victoria Rojas De Bahamon</v>
          </cell>
          <cell r="G750"/>
          <cell r="H750" t="str">
            <v>Carrera 7 No. 8-59 Barrio Santa Barbara</v>
          </cell>
          <cell r="I750" t="str">
            <v>Purificación</v>
          </cell>
          <cell r="J750" t="str">
            <v>Purificación</v>
          </cell>
          <cell r="K750">
            <v>2762372</v>
          </cell>
          <cell r="L750" t="str">
            <v>3136647736-3176591949</v>
          </cell>
          <cell r="M750" t="str">
            <v>fundacionimix@gmail.com</v>
          </cell>
          <cell r="N750" t="str">
            <v>SRD</v>
          </cell>
          <cell r="O750" t="str">
            <v>Externado</v>
          </cell>
          <cell r="P750" t="str">
            <v>Media jornada</v>
          </cell>
          <cell r="Q750" t="str">
            <v>Con PARD</v>
          </cell>
          <cell r="R750"/>
          <cell r="S750" t="str">
            <v>7300-294-2024</v>
          </cell>
          <cell r="T750">
            <v>19</v>
          </cell>
          <cell r="U750">
            <v>45378</v>
          </cell>
          <cell r="V750">
            <v>45383</v>
          </cell>
          <cell r="W750">
            <v>45626</v>
          </cell>
          <cell r="X750">
            <v>127057408</v>
          </cell>
          <cell r="Y750" t="str">
            <v>Rosa Rebeca de la Hoz</v>
          </cell>
          <cell r="Z750" t="str">
            <v>Profesional centro zonal</v>
          </cell>
        </row>
        <row r="751">
          <cell r="B751" t="str">
            <v>73-143-750</v>
          </cell>
          <cell r="C751" t="str">
            <v>Tolima</v>
          </cell>
          <cell r="D751" t="str">
            <v>Fundación Loyal Ambar</v>
          </cell>
          <cell r="E751" t="str">
            <v>901024503-5</v>
          </cell>
          <cell r="F751" t="str">
            <v>Carlos Alberto Zambrano Fuentes</v>
          </cell>
          <cell r="G751"/>
          <cell r="H751" t="str">
            <v>Manzana G Casa 1-Barrio Hacienda Piedra Pintada</v>
          </cell>
          <cell r="I751" t="str">
            <v>Ibagué</v>
          </cell>
          <cell r="J751" t="str">
            <v>Galán</v>
          </cell>
          <cell r="K751"/>
          <cell r="L751">
            <v>3213762783</v>
          </cell>
          <cell r="M751" t="str">
            <v>fund.loyalambar@gmail.com&gt;</v>
          </cell>
          <cell r="N751" t="str">
            <v>SRD</v>
          </cell>
          <cell r="O751" t="str">
            <v>Externado</v>
          </cell>
          <cell r="P751" t="str">
            <v>Jornada Completa</v>
          </cell>
          <cell r="Q751" t="str">
            <v>Con PARD</v>
          </cell>
          <cell r="R751"/>
          <cell r="S751" t="str">
            <v>7300-295-2024</v>
          </cell>
          <cell r="T751">
            <v>40</v>
          </cell>
          <cell r="U751">
            <v>45378</v>
          </cell>
          <cell r="V751">
            <v>45383</v>
          </cell>
          <cell r="W751">
            <v>45626</v>
          </cell>
          <cell r="X751">
            <v>358269120</v>
          </cell>
          <cell r="Y751" t="str">
            <v>Aleyda Rivera Sanchez</v>
          </cell>
          <cell r="Z751" t="str">
            <v>Profesional centro zonal</v>
          </cell>
        </row>
        <row r="752">
          <cell r="B752" t="str">
            <v>73-149-751</v>
          </cell>
          <cell r="C752" t="str">
            <v>Tolima</v>
          </cell>
          <cell r="D752" t="str">
            <v>Fundación MUNAY</v>
          </cell>
          <cell r="E752" t="str">
            <v>900276174-2</v>
          </cell>
          <cell r="F752" t="str">
            <v>Jose Miguel Mendez Tavera</v>
          </cell>
          <cell r="G752" t="str">
            <v>Munay Ocobos</v>
          </cell>
          <cell r="H752" t="str">
            <v>Calle 32 No 5a-21 Barrio San Simón</v>
          </cell>
          <cell r="I752" t="str">
            <v>Ibagué</v>
          </cell>
          <cell r="J752" t="str">
            <v>Jordán</v>
          </cell>
          <cell r="K752"/>
          <cell r="L752" t="str">
            <v>3214395771-3125731553</v>
          </cell>
          <cell r="M752" t="str">
            <v>munaytolima@gmail.com</v>
          </cell>
          <cell r="N752" t="str">
            <v>SRPA</v>
          </cell>
          <cell r="O752" t="str">
            <v>Libertad vigilada – asistida</v>
          </cell>
          <cell r="P752"/>
          <cell r="Q752" t="str">
            <v>SRPA</v>
          </cell>
          <cell r="R752"/>
          <cell r="S752" t="str">
            <v>7300-296-2024</v>
          </cell>
          <cell r="T752">
            <v>75</v>
          </cell>
          <cell r="U752">
            <v>45378</v>
          </cell>
          <cell r="V752">
            <v>45383</v>
          </cell>
          <cell r="W752">
            <v>45626</v>
          </cell>
          <cell r="X752">
            <v>817389080</v>
          </cell>
          <cell r="Y752" t="str">
            <v>Lizeth Angelica Moreno Batte</v>
          </cell>
          <cell r="Z752" t="str">
            <v>Profesional centro zonal</v>
          </cell>
        </row>
        <row r="753">
          <cell r="B753" t="str">
            <v>73-149-752</v>
          </cell>
          <cell r="C753" t="str">
            <v>Tolima</v>
          </cell>
          <cell r="D753" t="str">
            <v>Fundación MUNAY</v>
          </cell>
          <cell r="E753" t="str">
            <v>900276174-2</v>
          </cell>
          <cell r="F753" t="str">
            <v>Jose Miguel Mendez Tavera</v>
          </cell>
          <cell r="G753" t="str">
            <v>Munay Ocobos</v>
          </cell>
          <cell r="H753" t="str">
            <v>Calle 32 No 5a-21 Barrio San Simón</v>
          </cell>
          <cell r="I753" t="str">
            <v>Ibagué</v>
          </cell>
          <cell r="J753" t="str">
            <v>Jordán</v>
          </cell>
          <cell r="K753"/>
          <cell r="L753" t="str">
            <v>3214395771-3125731553</v>
          </cell>
          <cell r="M753" t="str">
            <v>munaytolima@gmail.com</v>
          </cell>
          <cell r="N753" t="str">
            <v>SRPA</v>
          </cell>
          <cell r="O753" t="str">
            <v>Internación en medio semicerrado</v>
          </cell>
          <cell r="P753"/>
          <cell r="Q753" t="str">
            <v>SRPA</v>
          </cell>
          <cell r="R753"/>
          <cell r="S753" t="str">
            <v>7300-296-2024</v>
          </cell>
          <cell r="T753">
            <v>50</v>
          </cell>
          <cell r="U753">
            <v>45378</v>
          </cell>
          <cell r="V753">
            <v>45383</v>
          </cell>
          <cell r="W753">
            <v>45626</v>
          </cell>
          <cell r="X753"/>
          <cell r="Y753" t="str">
            <v>Lizeth Angelica Moreno Batte</v>
          </cell>
          <cell r="Z753" t="str">
            <v>Profesional centro zonal</v>
          </cell>
        </row>
        <row r="754">
          <cell r="B754" t="str">
            <v>73-149-753</v>
          </cell>
          <cell r="C754" t="str">
            <v>Tolima</v>
          </cell>
          <cell r="D754" t="str">
            <v>Fundación MUNAY</v>
          </cell>
          <cell r="E754" t="str">
            <v>900276174-2</v>
          </cell>
          <cell r="F754" t="str">
            <v>Jose Miguel Mendez Tavera</v>
          </cell>
          <cell r="G754" t="str">
            <v>Munay Ocobos</v>
          </cell>
          <cell r="H754" t="str">
            <v>Calle 32 No 5a-21 Barrio San Simón</v>
          </cell>
          <cell r="I754" t="str">
            <v>Ibagué</v>
          </cell>
          <cell r="J754" t="str">
            <v>Jordán</v>
          </cell>
          <cell r="K754"/>
          <cell r="L754" t="str">
            <v>3214395771-3125731553</v>
          </cell>
          <cell r="M754" t="str">
            <v>munaytolima@gmail.com</v>
          </cell>
          <cell r="N754" t="str">
            <v>SRPA</v>
          </cell>
          <cell r="O754" t="str">
            <v>Prestación de servicios a la comunidad</v>
          </cell>
          <cell r="P754"/>
          <cell r="Q754" t="str">
            <v>SRPA</v>
          </cell>
          <cell r="R754"/>
          <cell r="S754" t="str">
            <v>7300-296-2024</v>
          </cell>
          <cell r="T754">
            <v>10</v>
          </cell>
          <cell r="U754">
            <v>45378</v>
          </cell>
          <cell r="V754">
            <v>45383</v>
          </cell>
          <cell r="W754">
            <v>45626</v>
          </cell>
          <cell r="X754"/>
          <cell r="Y754" t="str">
            <v>Lizeth Angelica Moreno Batte</v>
          </cell>
          <cell r="Z754" t="str">
            <v>Profesional centro zonal</v>
          </cell>
        </row>
        <row r="755">
          <cell r="B755" t="str">
            <v>73-149-754</v>
          </cell>
          <cell r="C755" t="str">
            <v>Tolima</v>
          </cell>
          <cell r="D755" t="str">
            <v>Fundación MUNAY</v>
          </cell>
          <cell r="E755" t="str">
            <v>900276174-2</v>
          </cell>
          <cell r="F755" t="str">
            <v>Jose Miguel Mendez Tavera</v>
          </cell>
          <cell r="G755" t="str">
            <v>Munay Ocobos</v>
          </cell>
          <cell r="H755" t="str">
            <v>Calle 32 No 5a-21 Barrio San Simón</v>
          </cell>
          <cell r="I755" t="str">
            <v>Ibagué</v>
          </cell>
          <cell r="J755" t="str">
            <v>Jordán</v>
          </cell>
          <cell r="K755"/>
          <cell r="L755" t="str">
            <v>3214395771-3125731553</v>
          </cell>
          <cell r="M755" t="str">
            <v>munaytolima@gmail.com</v>
          </cell>
          <cell r="N755" t="str">
            <v>SRPA</v>
          </cell>
          <cell r="O755" t="str">
            <v>Apoyo postinstitucional – SRPA</v>
          </cell>
          <cell r="P755"/>
          <cell r="Q755" t="str">
            <v>SRPA</v>
          </cell>
          <cell r="R755"/>
          <cell r="S755" t="str">
            <v>7300-297-2024</v>
          </cell>
          <cell r="T755">
            <v>20</v>
          </cell>
          <cell r="U755">
            <v>45378</v>
          </cell>
          <cell r="V755">
            <v>45383</v>
          </cell>
          <cell r="W755">
            <v>45626</v>
          </cell>
          <cell r="X755">
            <v>71416800</v>
          </cell>
          <cell r="Y755" t="str">
            <v>Lizeth Angelica Moreno Batte</v>
          </cell>
          <cell r="Z755" t="str">
            <v>Profesional centro zonal</v>
          </cell>
        </row>
        <row r="756">
          <cell r="B756" t="str">
            <v>73-122-755</v>
          </cell>
          <cell r="C756" t="str">
            <v>Tolima</v>
          </cell>
          <cell r="D756" t="str">
            <v>Fundación grupo de apoyo</v>
          </cell>
          <cell r="E756" t="str">
            <v>900201470-6</v>
          </cell>
          <cell r="F756" t="str">
            <v>Jesús Suaza Maldonado</v>
          </cell>
          <cell r="G756" t="str">
            <v>Escuela De Formacion Integral Hogar Fenix</v>
          </cell>
          <cell r="H756" t="str">
            <v>Carrera 6 No. 43-55-Barrio Restrepo</v>
          </cell>
          <cell r="I756" t="str">
            <v>Ibagué</v>
          </cell>
          <cell r="J756" t="str">
            <v>Jordán</v>
          </cell>
          <cell r="K756"/>
          <cell r="L756">
            <v>3183516852</v>
          </cell>
          <cell r="M756" t="str">
            <v>fundapoyomedidasprivativas-srpa@hotmail.com</v>
          </cell>
          <cell r="N756" t="str">
            <v>SRPA</v>
          </cell>
          <cell r="O756" t="str">
            <v>Centro de Atención Especializada</v>
          </cell>
          <cell r="P756"/>
          <cell r="Q756" t="str">
            <v>SRPA</v>
          </cell>
          <cell r="R756"/>
          <cell r="S756" t="str">
            <v>7300-308-2023</v>
          </cell>
          <cell r="T756">
            <v>25</v>
          </cell>
          <cell r="U756">
            <v>45262</v>
          </cell>
          <cell r="V756">
            <v>45261</v>
          </cell>
          <cell r="W756">
            <v>45427</v>
          </cell>
          <cell r="X756">
            <v>140171273</v>
          </cell>
          <cell r="Y756" t="str">
            <v>Lizeth Angelica Moreno Batte</v>
          </cell>
          <cell r="Z756" t="str">
            <v>Profesional centro zonal</v>
          </cell>
        </row>
        <row r="757">
          <cell r="B757" t="str">
            <v>73-122-756</v>
          </cell>
          <cell r="C757" t="str">
            <v>Tolima</v>
          </cell>
          <cell r="D757" t="str">
            <v>Fundación grupo de apoyo</v>
          </cell>
          <cell r="E757" t="str">
            <v>900201470-6</v>
          </cell>
          <cell r="F757" t="str">
            <v>Jesús Suaza Maldonado</v>
          </cell>
          <cell r="G757" t="str">
            <v>Escuela De Formacion Integral Hogar Fenix</v>
          </cell>
          <cell r="H757" t="str">
            <v>Carrera 6 No. 43-55-Barrio Restrepo</v>
          </cell>
          <cell r="I757" t="str">
            <v>Ibagué</v>
          </cell>
          <cell r="J757" t="str">
            <v>Jordán</v>
          </cell>
          <cell r="K757"/>
          <cell r="L757">
            <v>3183516852</v>
          </cell>
          <cell r="M757" t="str">
            <v>fundapoyomedidasprivativas-srpa@hotmail.com</v>
          </cell>
          <cell r="N757" t="str">
            <v>SRPA</v>
          </cell>
          <cell r="O757" t="str">
            <v>Centro de internamiento preventivo</v>
          </cell>
          <cell r="P757"/>
          <cell r="Q757" t="str">
            <v>SRPA</v>
          </cell>
          <cell r="R757"/>
          <cell r="S757" t="str">
            <v>7300-308-2023</v>
          </cell>
          <cell r="T757">
            <v>5</v>
          </cell>
          <cell r="U757">
            <v>45262</v>
          </cell>
          <cell r="V757">
            <v>45261</v>
          </cell>
          <cell r="W757">
            <v>45427</v>
          </cell>
          <cell r="X757"/>
          <cell r="Y757" t="str">
            <v>Lizeth Angelica Moreno Batte</v>
          </cell>
          <cell r="Z757" t="str">
            <v>Profesional centro zonal</v>
          </cell>
        </row>
        <row r="758">
          <cell r="B758" t="str">
            <v>73-122-757</v>
          </cell>
          <cell r="C758" t="str">
            <v>Tolima</v>
          </cell>
          <cell r="D758" t="str">
            <v>Fundación grupo de apoyo</v>
          </cell>
          <cell r="E758" t="str">
            <v>900201470-6</v>
          </cell>
          <cell r="F758" t="str">
            <v>Jesús Suaza Maldonado</v>
          </cell>
          <cell r="G758"/>
          <cell r="H758" t="str">
            <v>Carrera 6 No. 43-44-Barrio Restrepo</v>
          </cell>
          <cell r="I758" t="str">
            <v>Ibagué</v>
          </cell>
          <cell r="J758" t="str">
            <v>Jordán</v>
          </cell>
          <cell r="K758"/>
          <cell r="L758">
            <v>3183516852</v>
          </cell>
          <cell r="M758" t="str">
            <v>fundapoyomedidasprivativas-srpa@hotmail.com</v>
          </cell>
          <cell r="N758" t="str">
            <v>SRPA</v>
          </cell>
          <cell r="O758" t="str">
            <v>Centro Transitorio</v>
          </cell>
          <cell r="P758"/>
          <cell r="Q758" t="str">
            <v>SRPA</v>
          </cell>
          <cell r="R758"/>
          <cell r="S758" t="str">
            <v>7300-309-2023</v>
          </cell>
          <cell r="T758">
            <v>2</v>
          </cell>
          <cell r="U758">
            <v>45262</v>
          </cell>
          <cell r="V758">
            <v>45261</v>
          </cell>
          <cell r="W758">
            <v>45427</v>
          </cell>
          <cell r="X758">
            <v>10524386</v>
          </cell>
          <cell r="Y758" t="str">
            <v>Lizeth Angelica Moreno Batte</v>
          </cell>
          <cell r="Z758" t="str">
            <v>Profesional centro zonal</v>
          </cell>
        </row>
        <row r="759">
          <cell r="B759" t="str">
            <v>73-122-758</v>
          </cell>
          <cell r="C759" t="str">
            <v>Tolima</v>
          </cell>
          <cell r="D759" t="str">
            <v>Fundación grupo de apoyo</v>
          </cell>
          <cell r="E759" t="str">
            <v>900201470-6</v>
          </cell>
          <cell r="F759" t="str">
            <v>Jesús Suaza Maldonado</v>
          </cell>
          <cell r="G759" t="str">
            <v>Restaurando Sueños</v>
          </cell>
          <cell r="H759" t="str">
            <v>Carrera 48 No. 117-120 Vía Aparco Picaleña-Finca Villa Las Marias</v>
          </cell>
          <cell r="I759" t="str">
            <v>Ibagué</v>
          </cell>
          <cell r="J759" t="str">
            <v>Jordán</v>
          </cell>
          <cell r="K759"/>
          <cell r="L759">
            <v>3183516852</v>
          </cell>
          <cell r="M759" t="str">
            <v>fundapoyo-srpa@hotmail.com</v>
          </cell>
          <cell r="N759" t="str">
            <v>SRPA</v>
          </cell>
          <cell r="O759" t="str">
            <v>Internado RAJ</v>
          </cell>
          <cell r="P759"/>
          <cell r="Q759" t="str">
            <v>RAJ</v>
          </cell>
          <cell r="R759"/>
          <cell r="S759" t="str">
            <v>7300-310-2023</v>
          </cell>
          <cell r="T759">
            <v>40</v>
          </cell>
          <cell r="U759">
            <v>45262</v>
          </cell>
          <cell r="V759">
            <v>45261</v>
          </cell>
          <cell r="W759">
            <v>45427</v>
          </cell>
          <cell r="X759">
            <v>150928560</v>
          </cell>
          <cell r="Y759" t="str">
            <v>Lizeth Angelica Moreno Batte</v>
          </cell>
          <cell r="Z759" t="str">
            <v>Profesional centro zonal</v>
          </cell>
        </row>
        <row r="760">
          <cell r="B760" t="str">
            <v>76-125-759</v>
          </cell>
          <cell r="C760" t="str">
            <v>Valle</v>
          </cell>
          <cell r="D760" t="str">
            <v>Fundación hogar del niño</v>
          </cell>
          <cell r="E760" t="str">
            <v>800069422-4</v>
          </cell>
          <cell r="F760" t="str">
            <v>Rosa Elena Jaramillo De Sendoya</v>
          </cell>
          <cell r="G760"/>
          <cell r="H760" t="str">
            <v>Variante Guacari-Buga Al Lado De La Estación De Servicio Villa Diana, En El Municipio De Guacari, Departameto Del Valle Del Cauca.</v>
          </cell>
          <cell r="I760" t="str">
            <v>Guacarí</v>
          </cell>
          <cell r="J760" t="str">
            <v>Buga</v>
          </cell>
          <cell r="K760" t="str">
            <v>(2) 2538557 - 2538727 - 3155772465</v>
          </cell>
          <cell r="L760">
            <v>3155772466</v>
          </cell>
          <cell r="M760" t="str">
            <v>ctsanfranciscodeasis@gmail.com</v>
          </cell>
          <cell r="N760" t="str">
            <v>SRD</v>
          </cell>
          <cell r="O760" t="str">
            <v>Internado</v>
          </cell>
          <cell r="P760"/>
          <cell r="Q760" t="str">
            <v>Con PARD</v>
          </cell>
          <cell r="R760"/>
          <cell r="S760" t="str">
            <v>7600-530-2024</v>
          </cell>
          <cell r="T760">
            <v>100</v>
          </cell>
          <cell r="U760">
            <v>45378</v>
          </cell>
          <cell r="V760">
            <v>45383</v>
          </cell>
          <cell r="W760">
            <v>45626</v>
          </cell>
          <cell r="X760">
            <v>1704284000</v>
          </cell>
          <cell r="Y760" t="str">
            <v>Olivia Messa Quintero</v>
          </cell>
          <cell r="Z760" t="str">
            <v>Profesional centro zonal</v>
          </cell>
        </row>
        <row r="761">
          <cell r="B761" t="str">
            <v>76-226-760</v>
          </cell>
          <cell r="C761" t="str">
            <v>Valle</v>
          </cell>
          <cell r="D761" t="str">
            <v>Institución casa del niño pobre - Siervas de la madre de Dios</v>
          </cell>
          <cell r="E761" t="str">
            <v>815000672-6</v>
          </cell>
          <cell r="F761" t="str">
            <v>Alba De Jesus Calle Morales</v>
          </cell>
          <cell r="G761"/>
          <cell r="H761" t="str">
            <v>Calle 28 No. 19-35, Barrio Libertadores, Municipio De Palmira, Valle Del Cauca.</v>
          </cell>
          <cell r="I761" t="str">
            <v>Palmira</v>
          </cell>
          <cell r="J761" t="str">
            <v>Palmira</v>
          </cell>
          <cell r="K761">
            <v>2873119</v>
          </cell>
          <cell r="L761">
            <v>3154106237</v>
          </cell>
          <cell r="M761" t="str">
            <v>incanipo@hotmail.com; nna-87@hotmail.com</v>
          </cell>
          <cell r="N761" t="str">
            <v>SRD</v>
          </cell>
          <cell r="O761" t="str">
            <v>Externado</v>
          </cell>
          <cell r="P761" t="str">
            <v>Media jornada</v>
          </cell>
          <cell r="Q761" t="str">
            <v>Con PARD</v>
          </cell>
          <cell r="R761"/>
          <cell r="S761" t="str">
            <v>7600-536-2024</v>
          </cell>
          <cell r="T761">
            <v>100</v>
          </cell>
          <cell r="U761">
            <v>45383</v>
          </cell>
          <cell r="V761">
            <v>45383</v>
          </cell>
          <cell r="W761">
            <v>45626</v>
          </cell>
          <cell r="X761">
            <v>668723200</v>
          </cell>
          <cell r="Y761" t="str">
            <v>Alba Lucia Obonaga Carvajal</v>
          </cell>
          <cell r="Z761" t="str">
            <v>Profesional centro zonal</v>
          </cell>
        </row>
        <row r="762">
          <cell r="B762" t="str">
            <v>76-188-761</v>
          </cell>
          <cell r="C762" t="str">
            <v>Valle</v>
          </cell>
          <cell r="D762" t="str">
            <v>Fundación salud mental del Valle</v>
          </cell>
          <cell r="E762" t="str">
            <v>900356106-5</v>
          </cell>
          <cell r="F762" t="str">
            <v>Clara Ines Trujillo Alarcon</v>
          </cell>
          <cell r="G762"/>
          <cell r="H762" t="str">
            <v>Via Potrerito Kilometro8, Via A San Antonio, Finca La Cristalina, Municipio De Jamundi, Valle Del Cauca.</v>
          </cell>
          <cell r="I762" t="str">
            <v>Jamundí</v>
          </cell>
          <cell r="J762" t="str">
            <v>Jamundi</v>
          </cell>
          <cell r="K762"/>
          <cell r="L762" t="str">
            <v>3012893942- 3012895653</v>
          </cell>
          <cell r="M762" t="str">
            <v>fundasament@hotmail.com</v>
          </cell>
          <cell r="N762" t="str">
            <v>SRD</v>
          </cell>
          <cell r="O762" t="str">
            <v>Internado</v>
          </cell>
          <cell r="P762"/>
          <cell r="Q762" t="str">
            <v>Discapacidad</v>
          </cell>
          <cell r="R762" t="str">
            <v>Otros tipos de discapacidad</v>
          </cell>
          <cell r="S762" t="str">
            <v>7600-537-2024</v>
          </cell>
          <cell r="T762">
            <v>80</v>
          </cell>
          <cell r="U762">
            <v>45378</v>
          </cell>
          <cell r="V762">
            <v>45383</v>
          </cell>
          <cell r="W762">
            <v>45626</v>
          </cell>
          <cell r="X762">
            <v>1551890400</v>
          </cell>
          <cell r="Y762" t="str">
            <v>Alejandra Hurtado Trujillo</v>
          </cell>
          <cell r="Z762" t="str">
            <v>Profesional centro zonal</v>
          </cell>
        </row>
        <row r="763">
          <cell r="B763" t="str">
            <v>76-202-762</v>
          </cell>
          <cell r="C763" t="str">
            <v>Valle</v>
          </cell>
          <cell r="D763" t="str">
            <v>Fundación sinapsis vital</v>
          </cell>
          <cell r="E763" t="str">
            <v>900497719-4</v>
          </cell>
          <cell r="F763" t="str">
            <v>Fernando Mauricio Vasquez Bueno</v>
          </cell>
          <cell r="G763" t="str">
            <v>Sede Finca Guadalupe</v>
          </cell>
          <cell r="H763" t="str">
            <v>Callejón De La Virgen, 1.5 Kilometros Finca Villa Guadalupe Del Municipìo De Ginebra Departamento Del Valle Del Cauca.</v>
          </cell>
          <cell r="I763" t="str">
            <v>Guacarí</v>
          </cell>
          <cell r="J763" t="str">
            <v>Buga</v>
          </cell>
          <cell r="K763" t="str">
            <v>(2)2530298</v>
          </cell>
          <cell r="L763">
            <v>3165307274</v>
          </cell>
          <cell r="M763" t="str">
            <v>fundacionsinapsisv@gmail.com</v>
          </cell>
          <cell r="N763" t="str">
            <v>SRD</v>
          </cell>
          <cell r="O763" t="str">
            <v>Internado</v>
          </cell>
          <cell r="P763"/>
          <cell r="Q763" t="str">
            <v>Discapacidad</v>
          </cell>
          <cell r="R763" t="str">
            <v>Psicosocial</v>
          </cell>
          <cell r="S763" t="str">
            <v>7600-539-2024</v>
          </cell>
          <cell r="T763">
            <v>90</v>
          </cell>
          <cell r="U763">
            <v>45383</v>
          </cell>
          <cell r="V763">
            <v>45383</v>
          </cell>
          <cell r="W763">
            <v>45626</v>
          </cell>
          <cell r="X763">
            <v>7092879920</v>
          </cell>
          <cell r="Y763" t="str">
            <v>Olivia Messa Quintero</v>
          </cell>
          <cell r="Z763" t="str">
            <v>Profesional centro zonal</v>
          </cell>
        </row>
        <row r="764">
          <cell r="B764" t="str">
            <v>76-202-763</v>
          </cell>
          <cell r="C764" t="str">
            <v>Valle</v>
          </cell>
          <cell r="D764" t="str">
            <v>Fundación sinapsis vital</v>
          </cell>
          <cell r="E764" t="str">
            <v>900497719-4</v>
          </cell>
          <cell r="F764" t="str">
            <v>Fernando Mauricio Vasquez Bueno</v>
          </cell>
          <cell r="G764" t="str">
            <v>Sede Octavio Grisales</v>
          </cell>
          <cell r="H764" t="str">
            <v>Hacienda Caracolí, Corregimiento De Sabaletas, Municipio De Ginebra, Valle Del Cauca.</v>
          </cell>
          <cell r="I764" t="str">
            <v>Guacarí</v>
          </cell>
          <cell r="J764" t="str">
            <v>Buga</v>
          </cell>
          <cell r="K764" t="str">
            <v>(2)2530298</v>
          </cell>
          <cell r="L764">
            <v>3165307274</v>
          </cell>
          <cell r="M764" t="str">
            <v>fundacionsinapsisv@gmail.com</v>
          </cell>
          <cell r="N764" t="str">
            <v>SRD</v>
          </cell>
          <cell r="O764" t="str">
            <v>Internado</v>
          </cell>
          <cell r="P764"/>
          <cell r="Q764" t="str">
            <v>Discapacidad</v>
          </cell>
          <cell r="R764" t="str">
            <v>Psicosocial</v>
          </cell>
          <cell r="S764" t="str">
            <v>7600-539-2024</v>
          </cell>
          <cell r="T764">
            <v>90</v>
          </cell>
          <cell r="U764">
            <v>45383</v>
          </cell>
          <cell r="V764">
            <v>45383</v>
          </cell>
          <cell r="W764">
            <v>45626</v>
          </cell>
          <cell r="X764"/>
          <cell r="Y764" t="str">
            <v>Olivia Messa Quintero</v>
          </cell>
          <cell r="Z764" t="str">
            <v>Profesional centro zonal</v>
          </cell>
        </row>
        <row r="765">
          <cell r="B765" t="str">
            <v>76-202-764</v>
          </cell>
          <cell r="C765" t="str">
            <v>Valle</v>
          </cell>
          <cell r="D765" t="str">
            <v>Fundación sinapsis vital</v>
          </cell>
          <cell r="E765" t="str">
            <v>900497719-4</v>
          </cell>
          <cell r="F765" t="str">
            <v>Fernando Mauricio Vasquez Bueno</v>
          </cell>
          <cell r="G765" t="str">
            <v>Sede Paraiso Crisoles</v>
          </cell>
          <cell r="H765" t="str">
            <v>Corregimiento De Guabas Finca El Caballo, Municipio De Guacarí, Valle Del Cauca.</v>
          </cell>
          <cell r="I765" t="str">
            <v>Guacarí</v>
          </cell>
          <cell r="J765" t="str">
            <v>Buga</v>
          </cell>
          <cell r="K765" t="str">
            <v>(2)2530298</v>
          </cell>
          <cell r="L765">
            <v>3165307274</v>
          </cell>
          <cell r="M765" t="str">
            <v>fundacionsinapsisv@gmail.com</v>
          </cell>
          <cell r="N765" t="str">
            <v>SRD</v>
          </cell>
          <cell r="O765" t="str">
            <v>Internado</v>
          </cell>
          <cell r="P765"/>
          <cell r="Q765" t="str">
            <v>Discapacidad</v>
          </cell>
          <cell r="R765" t="str">
            <v>Psicosocial</v>
          </cell>
          <cell r="S765" t="str">
            <v>7600-539-2024</v>
          </cell>
          <cell r="T765">
            <v>90</v>
          </cell>
          <cell r="U765">
            <v>45383</v>
          </cell>
          <cell r="V765">
            <v>45383</v>
          </cell>
          <cell r="W765">
            <v>45626</v>
          </cell>
          <cell r="X765"/>
          <cell r="Y765" t="str">
            <v>Olivia Messa Quintero</v>
          </cell>
          <cell r="Z765" t="str">
            <v>Profesional centro zonal</v>
          </cell>
        </row>
        <row r="766">
          <cell r="B766" t="str">
            <v>76-197-765</v>
          </cell>
          <cell r="C766" t="str">
            <v>Valle</v>
          </cell>
          <cell r="D766" t="str">
            <v>Fundación ser gestante</v>
          </cell>
          <cell r="E766" t="str">
            <v>900269899-4</v>
          </cell>
          <cell r="F766" t="str">
            <v>Carlos Alonso Salcedo Gonzalez</v>
          </cell>
          <cell r="G766" t="str">
            <v>Gestando Amor</v>
          </cell>
          <cell r="H766" t="str">
            <v>Callejón La Unión Corregimiento Rozo, Municipio De Palmira, Valle Del Cauca.</v>
          </cell>
          <cell r="I766" t="str">
            <v>Palmira</v>
          </cell>
          <cell r="J766" t="str">
            <v>Palmira</v>
          </cell>
          <cell r="K766">
            <v>3157301223</v>
          </cell>
          <cell r="L766">
            <v>3157301224</v>
          </cell>
          <cell r="M766" t="str">
            <v>sergestanterozo@gmail.com; fundasergestante@hotmail.com</v>
          </cell>
          <cell r="N766" t="str">
            <v>SRD</v>
          </cell>
          <cell r="O766" t="str">
            <v>Internado</v>
          </cell>
          <cell r="P766"/>
          <cell r="Q766" t="str">
            <v>Discapacidad</v>
          </cell>
          <cell r="R766" t="str">
            <v>Psicosocial</v>
          </cell>
          <cell r="S766" t="str">
            <v>7600-542-2024</v>
          </cell>
          <cell r="T766">
            <v>165</v>
          </cell>
          <cell r="U766">
            <v>45378</v>
          </cell>
          <cell r="V766">
            <v>45383</v>
          </cell>
          <cell r="W766">
            <v>45626</v>
          </cell>
          <cell r="X766">
            <v>4334148840</v>
          </cell>
          <cell r="Y766" t="str">
            <v>Alba Lucia Obonaga Carvajal</v>
          </cell>
          <cell r="Z766" t="str">
            <v>Profesional centro zonal</v>
          </cell>
        </row>
        <row r="767">
          <cell r="B767" t="str">
            <v>76-164-766</v>
          </cell>
          <cell r="C767" t="str">
            <v>Valle</v>
          </cell>
          <cell r="D767" t="str">
            <v>Fundación para el bienestar y desarrollo social - FUNBISOCIAL</v>
          </cell>
          <cell r="E767" t="str">
            <v>900333981-4</v>
          </cell>
          <cell r="F767" t="str">
            <v>Rosa Inyailuz Jordan Lobon</v>
          </cell>
          <cell r="G767"/>
          <cell r="H767" t="str">
            <v>Calle 13 No. 10-191, Callejón Gonzalez, Corregimiento De Rozo, Municipio De Palmira, Valle Del Cauca.</v>
          </cell>
          <cell r="I767" t="str">
            <v>Palmira</v>
          </cell>
          <cell r="J767" t="str">
            <v>Palmira</v>
          </cell>
          <cell r="K767">
            <v>3153474432</v>
          </cell>
          <cell r="L767">
            <v>3153474432</v>
          </cell>
          <cell r="M767" t="str">
            <v>funbisocialsedeparaiso@gmail.com</v>
          </cell>
          <cell r="N767" t="str">
            <v>SRD</v>
          </cell>
          <cell r="O767" t="str">
            <v>Internado</v>
          </cell>
          <cell r="P767"/>
          <cell r="Q767" t="str">
            <v>Discapacidad</v>
          </cell>
          <cell r="R767" t="str">
            <v>Psicosocial</v>
          </cell>
          <cell r="S767" t="str">
            <v>7600-544-2024</v>
          </cell>
          <cell r="T767">
            <v>200</v>
          </cell>
          <cell r="U767">
            <v>45378</v>
          </cell>
          <cell r="V767">
            <v>45383</v>
          </cell>
          <cell r="W767">
            <v>45626</v>
          </cell>
          <cell r="X767">
            <v>5253059200</v>
          </cell>
          <cell r="Y767" t="str">
            <v>Alba Lucia Obonaga Carvajal</v>
          </cell>
          <cell r="Z767" t="str">
            <v>Profesional centro zonal</v>
          </cell>
        </row>
        <row r="768">
          <cell r="B768" t="str">
            <v>76-95-767</v>
          </cell>
          <cell r="C768" t="str">
            <v>Valle</v>
          </cell>
          <cell r="D768" t="str">
            <v>Fundación Christogol</v>
          </cell>
          <cell r="E768" t="str">
            <v>900745755-4</v>
          </cell>
          <cell r="F768" t="str">
            <v>Christopher Hermes Moreno Arias</v>
          </cell>
          <cell r="G768"/>
          <cell r="H768" t="str">
            <v>Calle 4 No. 51 D-85 Piso 2 Barrio Transformación, Muncipio De Buenaventura, Valle Del Cauca</v>
          </cell>
          <cell r="I768" t="str">
            <v>Buenaventura</v>
          </cell>
          <cell r="J768" t="str">
            <v>Buenaventura</v>
          </cell>
          <cell r="K768">
            <v>3146168970</v>
          </cell>
          <cell r="L768">
            <v>3146168971</v>
          </cell>
          <cell r="M768" t="str">
            <v>coordi.externadochristogol@gmail.com; bagadoch@gmail.com</v>
          </cell>
          <cell r="N768" t="str">
            <v>SRD</v>
          </cell>
          <cell r="O768" t="str">
            <v>Externado</v>
          </cell>
          <cell r="P768" t="str">
            <v>Media jornada</v>
          </cell>
          <cell r="Q768" t="str">
            <v>Con PARD</v>
          </cell>
          <cell r="R768"/>
          <cell r="S768" t="str">
            <v>7600-545-2024</v>
          </cell>
          <cell r="T768">
            <v>80</v>
          </cell>
          <cell r="U768">
            <v>45378</v>
          </cell>
          <cell r="V768">
            <v>45383</v>
          </cell>
          <cell r="W768">
            <v>45626</v>
          </cell>
          <cell r="X768">
            <v>534978560</v>
          </cell>
          <cell r="Y768" t="str">
            <v>Karen Lizeth Sinisterra Cuero</v>
          </cell>
          <cell r="Z768" t="str">
            <v>Profesional centro zonal</v>
          </cell>
        </row>
        <row r="769">
          <cell r="B769" t="str">
            <v>76-164-768</v>
          </cell>
          <cell r="C769" t="str">
            <v>Valle</v>
          </cell>
          <cell r="D769" t="str">
            <v>Fundación para el bienestar y desarrollo social - FUNBISOCIAL</v>
          </cell>
          <cell r="E769" t="str">
            <v>900333981-4</v>
          </cell>
          <cell r="F769" t="str">
            <v>Rosa Inyailuz Jordan Lobon</v>
          </cell>
          <cell r="G769"/>
          <cell r="H769" t="str">
            <v>Avenida 9 No. 7a-21 Corregimiento De Rozo, Municipio De Palmira, Valle Del Cauca.</v>
          </cell>
          <cell r="I769" t="str">
            <v>Palmira</v>
          </cell>
          <cell r="J769" t="str">
            <v>Palmira</v>
          </cell>
          <cell r="K769">
            <v>3205029232</v>
          </cell>
          <cell r="L769">
            <v>3205029232</v>
          </cell>
          <cell r="M769" t="str">
            <v>funbisocial@gmail.com</v>
          </cell>
          <cell r="N769" t="str">
            <v>SRD</v>
          </cell>
          <cell r="O769" t="str">
            <v>Internado</v>
          </cell>
          <cell r="P769"/>
          <cell r="Q769" t="str">
            <v>Con PARD</v>
          </cell>
          <cell r="R769"/>
          <cell r="S769" t="str">
            <v>7600-546-2024</v>
          </cell>
          <cell r="T769">
            <v>130</v>
          </cell>
          <cell r="U769">
            <v>45378</v>
          </cell>
          <cell r="V769">
            <v>45383</v>
          </cell>
          <cell r="W769">
            <v>45626</v>
          </cell>
          <cell r="X769">
            <v>2216029200</v>
          </cell>
          <cell r="Y769" t="str">
            <v>Alba Lucia Obonaga Carvajal</v>
          </cell>
          <cell r="Z769" t="str">
            <v>Profesional centro zonal</v>
          </cell>
        </row>
        <row r="770">
          <cell r="B770" t="str">
            <v>76-28-769</v>
          </cell>
          <cell r="C770" t="str">
            <v>Valle</v>
          </cell>
          <cell r="D770" t="str">
            <v>Casa de protección del menor nuestra señora del Palmar</v>
          </cell>
          <cell r="E770" t="str">
            <v>891380077-9</v>
          </cell>
          <cell r="F770" t="str">
            <v>Andres Felipe Vargas Gutierrez</v>
          </cell>
          <cell r="G770"/>
          <cell r="H770" t="str">
            <v>Calle 31 No. 1-16 Barrio El Bosque, Municipio De Palmira, Valle Del Cauca.</v>
          </cell>
          <cell r="I770" t="str">
            <v>Palmira</v>
          </cell>
          <cell r="J770" t="str">
            <v>Palmira</v>
          </cell>
          <cell r="K770" t="str">
            <v>2732794 - 2734796</v>
          </cell>
          <cell r="L770"/>
          <cell r="M770" t="str">
            <v>capro_ongpal@gmail.com; coordinacion.capro@gmail.com</v>
          </cell>
          <cell r="N770" t="str">
            <v>SRD</v>
          </cell>
          <cell r="O770" t="str">
            <v>Internado</v>
          </cell>
          <cell r="P770"/>
          <cell r="Q770" t="str">
            <v>Con PARD</v>
          </cell>
          <cell r="R770"/>
          <cell r="S770" t="str">
            <v>7600-548-2024</v>
          </cell>
          <cell r="T770">
            <v>60</v>
          </cell>
          <cell r="U770">
            <v>45378</v>
          </cell>
          <cell r="V770">
            <v>45383</v>
          </cell>
          <cell r="W770">
            <v>45626</v>
          </cell>
          <cell r="X770">
            <v>1023090400</v>
          </cell>
          <cell r="Y770" t="str">
            <v>Alba Lucia Obonaga Carvajal</v>
          </cell>
          <cell r="Z770" t="str">
            <v>Profesional centro zonal</v>
          </cell>
        </row>
        <row r="771">
          <cell r="B771" t="str">
            <v>76-227-770</v>
          </cell>
          <cell r="C771" t="str">
            <v>Valle</v>
          </cell>
          <cell r="D771" t="str">
            <v>Institución san José</v>
          </cell>
          <cell r="E771" t="str">
            <v>890304058-1</v>
          </cell>
          <cell r="F771" t="str">
            <v>Jose Antonio Valencia Izquierdo</v>
          </cell>
          <cell r="G771"/>
          <cell r="H771" t="str">
            <v>Calle 12 No 24-90 Barrio Junín</v>
          </cell>
          <cell r="I771" t="str">
            <v>Cali</v>
          </cell>
          <cell r="J771" t="str">
            <v>Nororiental</v>
          </cell>
          <cell r="K771">
            <v>5579198</v>
          </cell>
          <cell r="L771"/>
          <cell r="M771" t="str">
            <v>javalencia@institucionsanjose.org; paorozco@institucionsanjose.org</v>
          </cell>
          <cell r="N771" t="str">
            <v>SRD</v>
          </cell>
          <cell r="O771" t="str">
            <v>Internado</v>
          </cell>
          <cell r="P771"/>
          <cell r="Q771" t="str">
            <v>Con PARD</v>
          </cell>
          <cell r="R771"/>
          <cell r="S771" t="str">
            <v>7600-549-2024</v>
          </cell>
          <cell r="T771">
            <v>100</v>
          </cell>
          <cell r="U771">
            <v>45375</v>
          </cell>
          <cell r="V771">
            <v>45383</v>
          </cell>
          <cell r="W771">
            <v>45626</v>
          </cell>
          <cell r="X771">
            <v>1703484000</v>
          </cell>
          <cell r="Y771" t="str">
            <v>Andres Gómez Montes</v>
          </cell>
          <cell r="Z771" t="str">
            <v>Profesional coordinación técnica Protección</v>
          </cell>
        </row>
        <row r="772">
          <cell r="B772" t="str">
            <v>76-240-771</v>
          </cell>
          <cell r="C772" t="str">
            <v>Valle</v>
          </cell>
          <cell r="D772" t="str">
            <v>ONG Crecer en familia</v>
          </cell>
          <cell r="E772" t="str">
            <v>805020621-1</v>
          </cell>
          <cell r="F772" t="str">
            <v>Zulamita Ana Liliana Kaim Torres</v>
          </cell>
          <cell r="G772"/>
          <cell r="H772" t="str">
            <v>Vía Rio Claro-Callejón Coca Cola, Finca El Manantial,del Corregimiento De Potrerito, Municipio De Jamundi, Valle Del Cauca.</v>
          </cell>
          <cell r="I772" t="str">
            <v>Jamundí</v>
          </cell>
          <cell r="J772" t="str">
            <v>Jamundi</v>
          </cell>
          <cell r="K772" t="str">
            <v>PBX: (092)5143661</v>
          </cell>
          <cell r="L772" t="str">
            <v>316 528 2646</v>
          </cell>
          <cell r="M772" t="str">
            <v>valleinternadopardvillaesperanza@crecefamilia.org</v>
          </cell>
          <cell r="N772" t="str">
            <v>SRD</v>
          </cell>
          <cell r="O772" t="str">
            <v>Internado</v>
          </cell>
          <cell r="P772"/>
          <cell r="Q772" t="str">
            <v>Con PARD</v>
          </cell>
          <cell r="R772"/>
          <cell r="S772" t="str">
            <v>7600-551-2024</v>
          </cell>
          <cell r="T772">
            <v>60</v>
          </cell>
          <cell r="U772">
            <v>45378</v>
          </cell>
          <cell r="V772">
            <v>45383</v>
          </cell>
          <cell r="W772">
            <v>45626</v>
          </cell>
          <cell r="X772">
            <v>1022590400</v>
          </cell>
          <cell r="Y772" t="str">
            <v>Alejandra Hurtado Trujillo</v>
          </cell>
          <cell r="Z772" t="str">
            <v>Profesional centro zonal</v>
          </cell>
        </row>
        <row r="773">
          <cell r="B773" t="str">
            <v>76-166-772</v>
          </cell>
          <cell r="C773" t="str">
            <v>Valle</v>
          </cell>
          <cell r="D773" t="str">
            <v>Fundación para el desarrollo de las artes del litoral pacifico - Pacificarte</v>
          </cell>
          <cell r="E773" t="str">
            <v>835001999-6</v>
          </cell>
          <cell r="F773" t="str">
            <v>Monica Maria Correa Gomez</v>
          </cell>
          <cell r="G773"/>
          <cell r="H773" t="str">
            <v>Diagonal 3 A No. 3a-72 Barrio Centro Del Disitrito Especial De Buenaventura, Departamento Del Valle Del Cauca / Diagonal 3 A No. 3a-39 Barrio Calimita Del Disitrito Especial De Buenaventura, Departamento Del Valle Del Cauca.</v>
          </cell>
          <cell r="I773" t="str">
            <v>Buenaventura</v>
          </cell>
          <cell r="J773" t="str">
            <v>Buenaventura</v>
          </cell>
          <cell r="K773" t="str">
            <v>317 835 5449; 2421661</v>
          </cell>
          <cell r="L773" t="str">
            <v>318 835 5449</v>
          </cell>
          <cell r="M773" t="str">
            <v>pacificarte@gmail.com</v>
          </cell>
          <cell r="N773" t="str">
            <v>SRD</v>
          </cell>
          <cell r="O773" t="str">
            <v>Externado</v>
          </cell>
          <cell r="P773" t="str">
            <v>Media jornada</v>
          </cell>
          <cell r="Q773" t="str">
            <v>Con PARD</v>
          </cell>
          <cell r="R773"/>
          <cell r="S773" t="str">
            <v>7600-553-2024</v>
          </cell>
          <cell r="T773">
            <v>80</v>
          </cell>
          <cell r="U773">
            <v>45378</v>
          </cell>
          <cell r="V773">
            <v>45383</v>
          </cell>
          <cell r="W773">
            <v>45626</v>
          </cell>
          <cell r="X773">
            <v>534978560</v>
          </cell>
          <cell r="Y773" t="str">
            <v>Karen Lizeth Sinisterra Cuero</v>
          </cell>
          <cell r="Z773" t="str">
            <v>Profesional centro zonal</v>
          </cell>
        </row>
        <row r="774">
          <cell r="B774" t="str">
            <v>76-224-773</v>
          </cell>
          <cell r="C774" t="str">
            <v>Valle</v>
          </cell>
          <cell r="D774" t="str">
            <v>Hogar juvenil campesino la Leonera</v>
          </cell>
          <cell r="E774" t="str">
            <v>805003462-3</v>
          </cell>
          <cell r="F774" t="str">
            <v>Tomas Dorian Muñoz Lucio</v>
          </cell>
          <cell r="G774"/>
          <cell r="H774" t="str">
            <v>Corregimiento La Leonera, Santiago De Cali, Valle Del Cauca.</v>
          </cell>
          <cell r="I774" t="str">
            <v>Cali</v>
          </cell>
          <cell r="J774" t="str">
            <v>Centro</v>
          </cell>
          <cell r="K774" t="str">
            <v>(2) 8927239</v>
          </cell>
          <cell r="L774" t="str">
            <v>3165299791 - 3188684543 - 3147680412</v>
          </cell>
          <cell r="M774" t="str">
            <v>hjcleonera@hotmail.es</v>
          </cell>
          <cell r="N774" t="str">
            <v>SRD</v>
          </cell>
          <cell r="O774" t="str">
            <v>Externado</v>
          </cell>
          <cell r="P774" t="str">
            <v>Media jornada</v>
          </cell>
          <cell r="Q774" t="str">
            <v>Con PARD</v>
          </cell>
          <cell r="R774"/>
          <cell r="S774" t="str">
            <v>7600-554-2024</v>
          </cell>
          <cell r="T774">
            <v>40</v>
          </cell>
          <cell r="U774">
            <v>45377</v>
          </cell>
          <cell r="V774">
            <v>45383</v>
          </cell>
          <cell r="W774">
            <v>45626</v>
          </cell>
          <cell r="X774">
            <v>267489280</v>
          </cell>
          <cell r="Y774" t="str">
            <v>Maricela Botina Melendez</v>
          </cell>
          <cell r="Z774" t="str">
            <v>Coordinador centro zonal</v>
          </cell>
        </row>
        <row r="775">
          <cell r="B775" t="str">
            <v>76-161-774</v>
          </cell>
          <cell r="C775" t="str">
            <v>Valle</v>
          </cell>
          <cell r="D775" t="str">
            <v>Fundación nuevo comienzo</v>
          </cell>
          <cell r="E775" t="str">
            <v>805029669-3</v>
          </cell>
          <cell r="F775" t="str">
            <v>Susana Katia Santiago</v>
          </cell>
          <cell r="G775"/>
          <cell r="H775" t="str">
            <v>Diagonal 26p 12 No. 103-14, Barrio Marroquín 1° Etapa, Municipio Santiago De Cali, Valle Del Cauca.</v>
          </cell>
          <cell r="I775" t="str">
            <v>Cali</v>
          </cell>
          <cell r="J775" t="str">
            <v>Suroriental</v>
          </cell>
          <cell r="K775">
            <v>3146521020</v>
          </cell>
          <cell r="L775">
            <v>3146521020</v>
          </cell>
          <cell r="M775" t="str">
            <v>fundanuevcom@yahoo.com</v>
          </cell>
          <cell r="N775" t="str">
            <v>SRD</v>
          </cell>
          <cell r="O775" t="str">
            <v>Intervención de apoyo psicosocial</v>
          </cell>
          <cell r="P775"/>
          <cell r="Q775" t="str">
            <v>Con PARD</v>
          </cell>
          <cell r="R775"/>
          <cell r="S775" t="str">
            <v>7600-555-2024</v>
          </cell>
          <cell r="T775">
            <v>120</v>
          </cell>
          <cell r="U775">
            <v>45383</v>
          </cell>
          <cell r="V775">
            <v>45383</v>
          </cell>
          <cell r="W775">
            <v>45626</v>
          </cell>
          <cell r="X775">
            <v>502557120</v>
          </cell>
          <cell r="Y775" t="str">
            <v>Adolfo León Vasquez Rodríguez</v>
          </cell>
          <cell r="Z775" t="str">
            <v>Profesional coordinación técnica Protección</v>
          </cell>
        </row>
        <row r="776">
          <cell r="B776" t="str">
            <v>76-231-775</v>
          </cell>
          <cell r="C776" t="str">
            <v>Valle</v>
          </cell>
          <cell r="D776" t="str">
            <v>Instituto Oscar Scarpetta Orejuela de Protección infantil</v>
          </cell>
          <cell r="E776" t="str">
            <v>890304176-2</v>
          </cell>
          <cell r="F776" t="str">
            <v>Luciana Gonzalez Jaramillo</v>
          </cell>
          <cell r="G776"/>
          <cell r="H776" t="str">
            <v>Carrera 139 No. 44-151 Corregimiento De Hormiguero Vereda Cascajal Del Municipio De Santiago De Cali, Departamento Del Valle Del Cauca.</v>
          </cell>
          <cell r="I776" t="str">
            <v>Cali</v>
          </cell>
          <cell r="J776" t="str">
            <v>Suroriental</v>
          </cell>
          <cell r="K776" t="str">
            <v>(602) 5558525 - 3803594/52</v>
          </cell>
          <cell r="L776"/>
          <cell r="M776" t="str">
            <v>institucional@josopi.org.co; luciana.gonzalez@iosopi.org.co</v>
          </cell>
          <cell r="N776" t="str">
            <v>SRD</v>
          </cell>
          <cell r="O776" t="str">
            <v>Internado</v>
          </cell>
          <cell r="P776"/>
          <cell r="Q776" t="str">
            <v>Con PARD</v>
          </cell>
          <cell r="R776"/>
          <cell r="S776" t="str">
            <v>7600-556-2024</v>
          </cell>
          <cell r="T776">
            <v>100</v>
          </cell>
          <cell r="U776">
            <v>45383</v>
          </cell>
          <cell r="V776">
            <v>45383</v>
          </cell>
          <cell r="W776">
            <v>45626</v>
          </cell>
          <cell r="X776">
            <v>1703986965</v>
          </cell>
          <cell r="Y776" t="str">
            <v>Adolfo León Vasquez Rodríguez</v>
          </cell>
          <cell r="Z776" t="str">
            <v>Profesional coordinación técnica Protección</v>
          </cell>
        </row>
        <row r="777">
          <cell r="B777" t="str">
            <v>76-26-776</v>
          </cell>
          <cell r="C777" t="str">
            <v>Valle</v>
          </cell>
          <cell r="D777" t="str">
            <v>Casa de protección a la niñez mundo nuevo</v>
          </cell>
          <cell r="E777" t="str">
            <v>891904274-4</v>
          </cell>
          <cell r="F777" t="str">
            <v>Ana Julia Bejarano Restrepo</v>
          </cell>
          <cell r="G777"/>
          <cell r="H777" t="str">
            <v>Manzana 49, Casa 01, Barrio Bosques De Maracaibo, Municipio De Tulua, Valle Del Cauca.</v>
          </cell>
          <cell r="I777" t="str">
            <v>Tuluá</v>
          </cell>
          <cell r="J777" t="str">
            <v>Tulua</v>
          </cell>
          <cell r="K777" t="str">
            <v>2303996 - 3128433457- 3122583348</v>
          </cell>
          <cell r="L777" t="str">
            <v>3128433457- 3122583348</v>
          </cell>
          <cell r="M777" t="str">
            <v>capromun@gmail.com</v>
          </cell>
          <cell r="N777" t="str">
            <v>SRD</v>
          </cell>
          <cell r="O777" t="str">
            <v>Externado</v>
          </cell>
          <cell r="P777" t="str">
            <v>Media jornada</v>
          </cell>
          <cell r="Q777" t="str">
            <v>Con PARD</v>
          </cell>
          <cell r="R777"/>
          <cell r="S777" t="str">
            <v>7600-557-2024</v>
          </cell>
          <cell r="T777">
            <v>46</v>
          </cell>
          <cell r="U777">
            <v>45378</v>
          </cell>
          <cell r="V777">
            <v>45383</v>
          </cell>
          <cell r="W777">
            <v>45626</v>
          </cell>
          <cell r="X777">
            <v>307612672</v>
          </cell>
          <cell r="Y777" t="str">
            <v>Gloria Angelica Osorio Gutierrez</v>
          </cell>
          <cell r="Z777" t="str">
            <v>Coordinador centro zonal</v>
          </cell>
        </row>
        <row r="778">
          <cell r="B778" t="str">
            <v>76-234-777</v>
          </cell>
          <cell r="C778" t="str">
            <v>Valle</v>
          </cell>
          <cell r="D778" t="str">
            <v>Instituto Tobías Emanuel</v>
          </cell>
          <cell r="E778" t="str">
            <v>890303522-3</v>
          </cell>
          <cell r="F778" t="str">
            <v>Stella Rubiano Rozo</v>
          </cell>
          <cell r="G778"/>
          <cell r="H778" t="str">
            <v>Calle 5b2 No 37a-75 Barrio San Fernando, Municipio Santiago De Cali, Valle Del Cauca.</v>
          </cell>
          <cell r="I778" t="str">
            <v>Cali</v>
          </cell>
          <cell r="J778" t="str">
            <v>Sur</v>
          </cell>
          <cell r="K778" t="str">
            <v>5140202 5140343</v>
          </cell>
          <cell r="L778"/>
          <cell r="M778" t="str">
            <v>trabajo.social@tobiasemanuel.org; psicologa@tobiasemanuel.org</v>
          </cell>
          <cell r="N778" t="str">
            <v>SRD</v>
          </cell>
          <cell r="O778" t="str">
            <v>Internado</v>
          </cell>
          <cell r="P778"/>
          <cell r="Q778" t="str">
            <v>Discapacidad</v>
          </cell>
          <cell r="R778" t="str">
            <v>Psicosocial</v>
          </cell>
          <cell r="S778" t="str">
            <v>7600-558-2024</v>
          </cell>
          <cell r="T778">
            <v>150</v>
          </cell>
          <cell r="U778">
            <v>45377</v>
          </cell>
          <cell r="V778">
            <v>45383</v>
          </cell>
          <cell r="W778">
            <v>45626</v>
          </cell>
          <cell r="X778">
            <v>2880468800</v>
          </cell>
          <cell r="Y778" t="str">
            <v>Jaime Arcos Barajas</v>
          </cell>
          <cell r="Z778" t="str">
            <v>Profesional coordinación técnica Protección</v>
          </cell>
        </row>
        <row r="779">
          <cell r="B779" t="str">
            <v>76-26-778</v>
          </cell>
          <cell r="C779" t="str">
            <v>Valle</v>
          </cell>
          <cell r="D779" t="str">
            <v>Casa de protección a la niñez mundo nuevo</v>
          </cell>
          <cell r="E779" t="str">
            <v>891904274-4</v>
          </cell>
          <cell r="F779" t="str">
            <v>Ana Julia Bejarano Restrepo</v>
          </cell>
          <cell r="G779"/>
          <cell r="H779" t="str">
            <v>Manzana 49 Ultima Etapa/ Barrio Bosques De Maracaibo, Municipio De Tuluá, Valle Del Cauca.</v>
          </cell>
          <cell r="I779" t="str">
            <v>Tuluá</v>
          </cell>
          <cell r="J779" t="str">
            <v>Tulua</v>
          </cell>
          <cell r="K779" t="str">
            <v>2303996 - 3128433457- 3122583348</v>
          </cell>
          <cell r="L779" t="str">
            <v>3128433457- 3122583348</v>
          </cell>
          <cell r="M779" t="str">
            <v>capromun@gmail.com</v>
          </cell>
          <cell r="N779" t="str">
            <v>SRD</v>
          </cell>
          <cell r="O779" t="str">
            <v>Internado</v>
          </cell>
          <cell r="P779"/>
          <cell r="Q779" t="str">
            <v>Con PARD</v>
          </cell>
          <cell r="R779"/>
          <cell r="S779" t="str">
            <v>7600-559-2024</v>
          </cell>
          <cell r="T779">
            <v>50</v>
          </cell>
          <cell r="U779">
            <v>45378</v>
          </cell>
          <cell r="V779">
            <v>45383</v>
          </cell>
          <cell r="W779">
            <v>45626</v>
          </cell>
          <cell r="X779">
            <v>851742000</v>
          </cell>
          <cell r="Y779" t="str">
            <v>Gloria Angelica Osorio Gutierrez</v>
          </cell>
          <cell r="Z779" t="str">
            <v>Coordinador centro zonal</v>
          </cell>
        </row>
        <row r="780">
          <cell r="B780" t="str">
            <v>76-8-779</v>
          </cell>
          <cell r="C780" t="str">
            <v>Valle</v>
          </cell>
          <cell r="D780" t="str">
            <v>Asociación cristiana de jóvenes - ACJ</v>
          </cell>
          <cell r="E780" t="str">
            <v>890327568-5</v>
          </cell>
          <cell r="F780" t="str">
            <v>Jenny Lopez Torres</v>
          </cell>
          <cell r="G780" t="str">
            <v>Sede el Jordán</v>
          </cell>
          <cell r="H780" t="str">
            <v>Carrera 94 A No. 2-16 Barrio Jordan Del Municipio De Santiago De Cali.</v>
          </cell>
          <cell r="I780" t="str">
            <v>Cali</v>
          </cell>
          <cell r="J780" t="str">
            <v>Centro</v>
          </cell>
          <cell r="K780" t="str">
            <v>(2) 5130719 - 5518204 - 3153033</v>
          </cell>
          <cell r="L780"/>
          <cell r="M780" t="str">
            <v>ymcacali@ymcacali.org; directora@ymcacali.org</v>
          </cell>
          <cell r="N780" t="str">
            <v>SRD</v>
          </cell>
          <cell r="O780" t="str">
            <v>Externado</v>
          </cell>
          <cell r="P780" t="str">
            <v>Media jornada</v>
          </cell>
          <cell r="Q780" t="str">
            <v>Con PARD</v>
          </cell>
          <cell r="R780"/>
          <cell r="S780" t="str">
            <v>7600-560-2024</v>
          </cell>
          <cell r="T780">
            <v>66</v>
          </cell>
          <cell r="U780">
            <v>45378</v>
          </cell>
          <cell r="V780">
            <v>45383</v>
          </cell>
          <cell r="W780">
            <v>45626</v>
          </cell>
          <cell r="X780">
            <v>1337446400</v>
          </cell>
          <cell r="Y780" t="str">
            <v>Adolfo León Vasquez Rodríguez</v>
          </cell>
          <cell r="Z780" t="str">
            <v>Profesional coordinación técnica Protección</v>
          </cell>
        </row>
        <row r="781">
          <cell r="B781" t="str">
            <v>76-8-780</v>
          </cell>
          <cell r="C781" t="str">
            <v>Valle</v>
          </cell>
          <cell r="D781" t="str">
            <v>Asociación cristiana de jóvenes - ACJ</v>
          </cell>
          <cell r="E781" t="str">
            <v>890327568-5</v>
          </cell>
          <cell r="F781" t="str">
            <v>Jenny Lopez Torres</v>
          </cell>
          <cell r="G781" t="str">
            <v>Sede Alfonso Bonilla Aragón</v>
          </cell>
          <cell r="H781" t="str">
            <v>Carrera 27 No. 86-04 Barrio Alfonso Bonilla Aragón Del Municipio De Santiago De Cali.</v>
          </cell>
          <cell r="I781" t="str">
            <v>Cali</v>
          </cell>
          <cell r="J781" t="str">
            <v>Suroriental</v>
          </cell>
          <cell r="K781" t="str">
            <v>(2) 5130719 - 5518204 - 3153033</v>
          </cell>
          <cell r="L781"/>
          <cell r="M781" t="str">
            <v>ymcacali@ymcacali.org; directora@ymcacali.org</v>
          </cell>
          <cell r="N781" t="str">
            <v>SRD</v>
          </cell>
          <cell r="O781" t="str">
            <v>Externado</v>
          </cell>
          <cell r="P781" t="str">
            <v>Media jornada</v>
          </cell>
          <cell r="Q781" t="str">
            <v>Con PARD</v>
          </cell>
          <cell r="R781"/>
          <cell r="S781" t="str">
            <v>7600-560-2024</v>
          </cell>
          <cell r="T781">
            <v>67</v>
          </cell>
          <cell r="U781">
            <v>45378</v>
          </cell>
          <cell r="V781">
            <v>45383</v>
          </cell>
          <cell r="W781">
            <v>45626</v>
          </cell>
          <cell r="X781"/>
          <cell r="Y781" t="str">
            <v>Adolfo León Vasquez Rodríguez</v>
          </cell>
          <cell r="Z781" t="str">
            <v>Profesional coordinación técnica Protección</v>
          </cell>
        </row>
        <row r="782">
          <cell r="B782" t="str">
            <v>76-8-781</v>
          </cell>
          <cell r="C782" t="str">
            <v>Valle</v>
          </cell>
          <cell r="D782" t="str">
            <v>Asociación cristiana de jóvenes - ACJ</v>
          </cell>
          <cell r="E782" t="str">
            <v>890327568-5</v>
          </cell>
          <cell r="F782" t="str">
            <v>Jenny Lopez Torres</v>
          </cell>
          <cell r="G782" t="str">
            <v>Sede Doce de Octubre</v>
          </cell>
          <cell r="H782" t="str">
            <v>Calle 50 No. 28d-28 Barrio Doce De Octubre Del Municipio De Santiago De Cali</v>
          </cell>
          <cell r="I782" t="str">
            <v>Cali</v>
          </cell>
          <cell r="J782" t="str">
            <v>Suroriental</v>
          </cell>
          <cell r="K782" t="str">
            <v>(2) 5130719 - 5518204 - 3153033</v>
          </cell>
          <cell r="L782"/>
          <cell r="M782" t="str">
            <v>ymcacali@ymcacali.org; directora@ymcacali.org</v>
          </cell>
          <cell r="N782" t="str">
            <v>SRD</v>
          </cell>
          <cell r="O782" t="str">
            <v>Externado</v>
          </cell>
          <cell r="P782" t="str">
            <v>Media jornada</v>
          </cell>
          <cell r="Q782" t="str">
            <v>Con PARD</v>
          </cell>
          <cell r="R782"/>
          <cell r="S782" t="str">
            <v>7600-560-2024</v>
          </cell>
          <cell r="T782">
            <v>67</v>
          </cell>
          <cell r="U782">
            <v>45378</v>
          </cell>
          <cell r="V782">
            <v>45383</v>
          </cell>
          <cell r="W782">
            <v>45626</v>
          </cell>
          <cell r="X782"/>
          <cell r="Y782" t="str">
            <v>Adolfo León Vasquez Rodríguez</v>
          </cell>
          <cell r="Z782" t="str">
            <v>Profesional coordinación técnica Protección</v>
          </cell>
        </row>
        <row r="783">
          <cell r="B783" t="str">
            <v>76-212-782</v>
          </cell>
          <cell r="C783" t="str">
            <v>Valle</v>
          </cell>
          <cell r="D783" t="str">
            <v>Fundación Teresita Cardenas de Candelo</v>
          </cell>
          <cell r="E783" t="str">
            <v>800190924-6</v>
          </cell>
          <cell r="F783" t="str">
            <v>Consuelo Palau De Pinedo</v>
          </cell>
          <cell r="G783"/>
          <cell r="H783" t="str">
            <v>Calle 7 No 14b-02, Barrio Carlos Holmes, Municipio De Cartago, Valle Del Cauca</v>
          </cell>
          <cell r="I783" t="str">
            <v>Cartago</v>
          </cell>
          <cell r="J783" t="str">
            <v>Cartago</v>
          </cell>
          <cell r="K783" t="str">
            <v>2124782 - Fax: 2118022</v>
          </cell>
          <cell r="L783"/>
          <cell r="M783" t="str">
            <v>ftc1993@hotmail.com</v>
          </cell>
          <cell r="N783" t="str">
            <v>SRD</v>
          </cell>
          <cell r="O783" t="str">
            <v>Externado</v>
          </cell>
          <cell r="P783" t="str">
            <v>Media jornada</v>
          </cell>
          <cell r="Q783" t="str">
            <v>Con PARD</v>
          </cell>
          <cell r="R783"/>
          <cell r="S783" t="str">
            <v>7600-561-2024</v>
          </cell>
          <cell r="T783">
            <v>112</v>
          </cell>
          <cell r="U783">
            <v>45377</v>
          </cell>
          <cell r="V783">
            <v>45383</v>
          </cell>
          <cell r="W783">
            <v>45626</v>
          </cell>
          <cell r="X783">
            <v>748969984</v>
          </cell>
          <cell r="Y783" t="str">
            <v>John Jairo Pulido Leon</v>
          </cell>
          <cell r="Z783" t="str">
            <v>Profesional centro zonal</v>
          </cell>
        </row>
        <row r="784">
          <cell r="B784" t="str">
            <v>76-94-783</v>
          </cell>
          <cell r="C784" t="str">
            <v>Valle</v>
          </cell>
          <cell r="D784" t="str">
            <v>Fundación Chiquitines</v>
          </cell>
          <cell r="E784" t="str">
            <v>890319720-5</v>
          </cell>
          <cell r="F784" t="str">
            <v>Gonzalo Gutierrez Lleras</v>
          </cell>
          <cell r="G784"/>
          <cell r="H784" t="str">
            <v>Calle 22 No 126-54 , Avenida El Banco, Pance, Santiago De Cali, Valle Del Cauca.</v>
          </cell>
          <cell r="I784" t="str">
            <v>Cali</v>
          </cell>
          <cell r="J784" t="str">
            <v>Centro</v>
          </cell>
          <cell r="K784" t="str">
            <v>5246670 - 31548225540 - 314 2865925</v>
          </cell>
          <cell r="L784" t="str">
            <v>31548225540 - 314 2865926</v>
          </cell>
          <cell r="M784" t="str">
            <v>atencionintegral@fundacionchiquitines.org</v>
          </cell>
          <cell r="N784" t="str">
            <v>SRD</v>
          </cell>
          <cell r="O784" t="str">
            <v>Internado</v>
          </cell>
          <cell r="P784"/>
          <cell r="Q784" t="str">
            <v>0 a 8 años</v>
          </cell>
          <cell r="R784"/>
          <cell r="S784" t="str">
            <v>7600-563-2024</v>
          </cell>
          <cell r="T784">
            <v>100</v>
          </cell>
          <cell r="U784">
            <v>45377</v>
          </cell>
          <cell r="V784">
            <v>45383</v>
          </cell>
          <cell r="W784">
            <v>45626</v>
          </cell>
          <cell r="X784">
            <v>1826251704</v>
          </cell>
          <cell r="Y784" t="str">
            <v>Maricela Botina Melendez</v>
          </cell>
          <cell r="Z784" t="str">
            <v>Coordinador centro zonal</v>
          </cell>
        </row>
        <row r="785">
          <cell r="B785" t="str">
            <v>76-60-784</v>
          </cell>
          <cell r="C785" t="str">
            <v>Valle</v>
          </cell>
          <cell r="D785" t="str">
            <v>Corporación Juan Bosco</v>
          </cell>
          <cell r="E785" t="str">
            <v>800196208-8</v>
          </cell>
          <cell r="F785" t="str">
            <v>Eusebio Antonio Patiño Barco</v>
          </cell>
          <cell r="G785"/>
          <cell r="H785" t="str">
            <v>Calle 83 No. 26q – 130 Barrio Alfonso Bonilla Aragón Del Distrito Especial De Santiago De Cali, Valle Del Cauca.</v>
          </cell>
          <cell r="I785" t="str">
            <v>Cali</v>
          </cell>
          <cell r="J785" t="str">
            <v>Suroriental</v>
          </cell>
          <cell r="K785" t="str">
            <v>5242370 ext 107
4267937</v>
          </cell>
          <cell r="L785"/>
          <cell r="M785" t="str">
            <v>direccion@corpobosco.org;</v>
          </cell>
          <cell r="N785" t="str">
            <v>SRD</v>
          </cell>
          <cell r="O785" t="str">
            <v>Externado</v>
          </cell>
          <cell r="P785" t="str">
            <v>Media jornada</v>
          </cell>
          <cell r="Q785" t="str">
            <v>Con PARD</v>
          </cell>
          <cell r="R785"/>
          <cell r="S785" t="str">
            <v>7600-564-2024</v>
          </cell>
          <cell r="T785">
            <v>100</v>
          </cell>
          <cell r="U785">
            <v>45378</v>
          </cell>
          <cell r="V785">
            <v>45383</v>
          </cell>
          <cell r="W785">
            <v>45626</v>
          </cell>
          <cell r="X785">
            <v>668723200</v>
          </cell>
          <cell r="Y785" t="str">
            <v>Adolfo León Vasquez Rodríguez</v>
          </cell>
          <cell r="Z785" t="str">
            <v>Profesional coordinación técnica Protección</v>
          </cell>
        </row>
        <row r="786">
          <cell r="B786" t="str">
            <v>76-44-785</v>
          </cell>
          <cell r="C786" t="str">
            <v>Valle</v>
          </cell>
          <cell r="D786" t="str">
            <v>Congregación siervas de Cristo sacerdote - Sagrada familia</v>
          </cell>
          <cell r="E786" t="str">
            <v>860007314-1</v>
          </cell>
          <cell r="F786" t="str">
            <v>Maria Raquel Escalante Castañeda</v>
          </cell>
          <cell r="G786"/>
          <cell r="H786" t="str">
            <v>Calle 15 No 5-22, Barrio El Carmen, Municipio De Cartago, Valle Del Cauca</v>
          </cell>
          <cell r="I786" t="str">
            <v>Cartago</v>
          </cell>
          <cell r="J786" t="str">
            <v>Cartago</v>
          </cell>
          <cell r="K786">
            <v>2142673</v>
          </cell>
          <cell r="L786"/>
          <cell r="M786" t="str">
            <v>siervasdecristocartago1522@gmail.com; internadocasadecristocartago@outlook.com</v>
          </cell>
          <cell r="N786" t="str">
            <v>SRD</v>
          </cell>
          <cell r="O786" t="str">
            <v>Internado</v>
          </cell>
          <cell r="P786"/>
          <cell r="Q786" t="str">
            <v>Con PARD</v>
          </cell>
          <cell r="R786"/>
          <cell r="S786" t="str">
            <v>7600-565-2024</v>
          </cell>
          <cell r="T786">
            <v>35</v>
          </cell>
          <cell r="U786">
            <v>45383</v>
          </cell>
          <cell r="V786">
            <v>45383</v>
          </cell>
          <cell r="W786">
            <v>45626</v>
          </cell>
          <cell r="X786">
            <v>597519400</v>
          </cell>
          <cell r="Y786" t="str">
            <v>John Jairo Pulido Leon</v>
          </cell>
          <cell r="Z786" t="str">
            <v>Profesional centro zonal</v>
          </cell>
        </row>
        <row r="787">
          <cell r="B787" t="str">
            <v>76-27-786</v>
          </cell>
          <cell r="C787" t="str">
            <v>Valle</v>
          </cell>
          <cell r="D787" t="str">
            <v>Casa de protección al menor senderos</v>
          </cell>
          <cell r="E787" t="str">
            <v>891900641-6</v>
          </cell>
          <cell r="F787" t="str">
            <v>Francisco Antonio Ramirez Osorio</v>
          </cell>
          <cell r="G787"/>
          <cell r="H787" t="str">
            <v>Carrera 64 No 8-19, Zaragosa Del Municipio De Cartago, Valle Del Cauca</v>
          </cell>
          <cell r="I787" t="str">
            <v>Cartago</v>
          </cell>
          <cell r="J787" t="str">
            <v>Cartago</v>
          </cell>
          <cell r="K787" t="str">
            <v>(2) 2114656</v>
          </cell>
          <cell r="L787"/>
          <cell r="M787" t="str">
            <v>casadelmenorsenderos819@outlook.com</v>
          </cell>
          <cell r="N787" t="str">
            <v>SRD</v>
          </cell>
          <cell r="O787" t="str">
            <v>Internado</v>
          </cell>
          <cell r="P787"/>
          <cell r="Q787" t="str">
            <v>Con PARD</v>
          </cell>
          <cell r="R787"/>
          <cell r="S787" t="str">
            <v>7600-566-2024</v>
          </cell>
          <cell r="T787">
            <v>35</v>
          </cell>
          <cell r="U787">
            <v>45378</v>
          </cell>
          <cell r="V787">
            <v>45383</v>
          </cell>
          <cell r="W787">
            <v>45626</v>
          </cell>
          <cell r="X787">
            <v>596219400</v>
          </cell>
          <cell r="Y787" t="str">
            <v>John Jairo Pulido Leon</v>
          </cell>
          <cell r="Z787" t="str">
            <v>Profesional centro zonal</v>
          </cell>
        </row>
        <row r="788">
          <cell r="B788" t="str">
            <v>76-67-787</v>
          </cell>
          <cell r="C788" t="str">
            <v>Valle</v>
          </cell>
          <cell r="D788" t="str">
            <v>Corporación presencia para el ejercicio de los derechos humanos económicos sociales culturales y ambientales - PREDHESCA</v>
          </cell>
          <cell r="E788" t="str">
            <v>900118249-1</v>
          </cell>
          <cell r="F788" t="str">
            <v>Betty Alarcon Afiuni</v>
          </cell>
          <cell r="G788"/>
          <cell r="H788" t="str">
            <v>Carrera 41 D No 48-05, Barrio El Vallado, Municipio Santiago De Cali, Valle Del Cauca.</v>
          </cell>
          <cell r="I788" t="str">
            <v>Cali</v>
          </cell>
          <cell r="J788" t="str">
            <v>Suroriental</v>
          </cell>
          <cell r="K788" t="str">
            <v>338 61 65 ; 312 296 10 97</v>
          </cell>
          <cell r="L788" t="str">
            <v>312 296 10 97</v>
          </cell>
          <cell r="M788" t="str">
            <v>predhesca@gmail.com</v>
          </cell>
          <cell r="N788" t="str">
            <v>SRD</v>
          </cell>
          <cell r="O788" t="str">
            <v>Externado</v>
          </cell>
          <cell r="P788" t="str">
            <v>Media jornada</v>
          </cell>
          <cell r="Q788" t="str">
            <v>Con PARD</v>
          </cell>
          <cell r="R788"/>
          <cell r="S788" t="str">
            <v>7600-567-2024</v>
          </cell>
          <cell r="T788">
            <v>100</v>
          </cell>
          <cell r="U788">
            <v>45377</v>
          </cell>
          <cell r="V788">
            <v>45383</v>
          </cell>
          <cell r="W788">
            <v>45626</v>
          </cell>
          <cell r="X788">
            <v>668723200</v>
          </cell>
          <cell r="Y788" t="str">
            <v>Adolfo León Vasquez Rodríguez</v>
          </cell>
          <cell r="Z788" t="str">
            <v>Profesional coordinación técnica Protección</v>
          </cell>
        </row>
        <row r="789">
          <cell r="B789" t="str">
            <v>76-88-788</v>
          </cell>
          <cell r="C789" t="str">
            <v>Valle</v>
          </cell>
          <cell r="D789" t="str">
            <v>Fundación centro de orientación y albergue de la mujer - Cermujer</v>
          </cell>
          <cell r="E789" t="str">
            <v>800083350-0</v>
          </cell>
          <cell r="F789" t="str">
            <v>Melisa Pedroza Monedero</v>
          </cell>
          <cell r="G789"/>
          <cell r="H789" t="str">
            <v>Calle 8 No. 14-08, Santiago De Cali, Valle Del Cauca</v>
          </cell>
          <cell r="I789" t="str">
            <v>Cali</v>
          </cell>
          <cell r="J789" t="str">
            <v>Nororiental</v>
          </cell>
          <cell r="K789" t="str">
            <v>8800038 - 8854674</v>
          </cell>
          <cell r="L789"/>
          <cell r="M789" t="str">
            <v>alberguecermujer@gmail.com</v>
          </cell>
          <cell r="N789" t="str">
            <v>SRD</v>
          </cell>
          <cell r="O789" t="str">
            <v>Internado</v>
          </cell>
          <cell r="P789"/>
          <cell r="Q789" t="str">
            <v>Gestantes</v>
          </cell>
          <cell r="R789"/>
          <cell r="S789" t="str">
            <v>7600-568-2024</v>
          </cell>
          <cell r="T789">
            <v>34</v>
          </cell>
          <cell r="U789">
            <v>45378</v>
          </cell>
          <cell r="V789">
            <v>45383</v>
          </cell>
          <cell r="W789">
            <v>45626</v>
          </cell>
          <cell r="X789">
            <v>586935222</v>
          </cell>
          <cell r="Y789" t="str">
            <v>Andres Gómez Montes</v>
          </cell>
          <cell r="Z789" t="str">
            <v>Profesional coordinación técnica Protección</v>
          </cell>
        </row>
        <row r="790">
          <cell r="B790" t="str">
            <v>76-170-789</v>
          </cell>
          <cell r="C790" t="str">
            <v>Valle</v>
          </cell>
          <cell r="D790" t="str">
            <v>Fundación para el desarrollo y el fomento del bienestar social - FUNDENID</v>
          </cell>
          <cell r="E790" t="str">
            <v>805017786-5</v>
          </cell>
          <cell r="F790" t="str">
            <v>Andrea Leudo Perez</v>
          </cell>
          <cell r="G790" t="str">
            <v>Sede Ciudad Cordoba</v>
          </cell>
          <cell r="H790" t="str">
            <v>Calle 55 B No. 47-79, Barrio Ciudad Córdoba, Municipio De Santiago De Cali, Valle Del Cauca</v>
          </cell>
          <cell r="I790" t="str">
            <v>Cali</v>
          </cell>
          <cell r="J790" t="str">
            <v>Suroriental</v>
          </cell>
          <cell r="K790" t="str">
            <v>(2) 4035132 - 3188421980</v>
          </cell>
          <cell r="L790">
            <v>3188421981</v>
          </cell>
          <cell r="M790" t="str">
            <v>fundenid@hotmail.com</v>
          </cell>
          <cell r="N790" t="str">
            <v>SRD</v>
          </cell>
          <cell r="O790" t="str">
            <v>Externado</v>
          </cell>
          <cell r="P790" t="str">
            <v>Media jornada</v>
          </cell>
          <cell r="Q790" t="str">
            <v>Con PARD</v>
          </cell>
          <cell r="R790"/>
          <cell r="S790" t="str">
            <v>7600-569-2024</v>
          </cell>
          <cell r="T790">
            <v>100</v>
          </cell>
          <cell r="U790">
            <v>45377</v>
          </cell>
          <cell r="V790">
            <v>45383</v>
          </cell>
          <cell r="W790">
            <v>45626</v>
          </cell>
          <cell r="X790">
            <v>1203701760</v>
          </cell>
          <cell r="Y790" t="str">
            <v>Adolfo León Vasquez Rodríguez</v>
          </cell>
          <cell r="Z790" t="str">
            <v>Profesional coordinación técnica Protección</v>
          </cell>
        </row>
        <row r="791">
          <cell r="B791" t="str">
            <v>76-170-790</v>
          </cell>
          <cell r="C791" t="str">
            <v>Valle</v>
          </cell>
          <cell r="D791" t="str">
            <v>Fundación para el desarrollo y el fomento del bienestar social - FUNDENID</v>
          </cell>
          <cell r="E791" t="str">
            <v>805017786-5</v>
          </cell>
          <cell r="F791" t="str">
            <v>Andrea Leudo Perez</v>
          </cell>
          <cell r="G791" t="str">
            <v>Sede Laureano Gomez</v>
          </cell>
          <cell r="H791" t="str">
            <v>Calle 54 No 32a-89, Barrio Laureano Gomez, Municipio De Santiago De Cali, Valle Del Cauca.</v>
          </cell>
          <cell r="I791" t="str">
            <v>Cali</v>
          </cell>
          <cell r="J791" t="str">
            <v>Suroriental</v>
          </cell>
          <cell r="K791" t="str">
            <v>(2) 4035132 - 3188421980</v>
          </cell>
          <cell r="L791">
            <v>3188421981</v>
          </cell>
          <cell r="M791" t="str">
            <v>fundenid@hotmail.com</v>
          </cell>
          <cell r="N791" t="str">
            <v>SRD</v>
          </cell>
          <cell r="O791" t="str">
            <v>Externado</v>
          </cell>
          <cell r="P791" t="str">
            <v>Media jornada</v>
          </cell>
          <cell r="Q791" t="str">
            <v>Con PARD</v>
          </cell>
          <cell r="R791"/>
          <cell r="S791" t="str">
            <v>7600-569-2024</v>
          </cell>
          <cell r="T791">
            <v>80</v>
          </cell>
          <cell r="U791">
            <v>45377</v>
          </cell>
          <cell r="V791">
            <v>45383</v>
          </cell>
          <cell r="W791">
            <v>45626</v>
          </cell>
          <cell r="X791"/>
          <cell r="Y791" t="str">
            <v>Adolfo León Vasquez Rodríguez</v>
          </cell>
          <cell r="Z791" t="str">
            <v>Profesional coordinación técnica Protección</v>
          </cell>
        </row>
        <row r="792">
          <cell r="B792" t="str">
            <v>76-211-791</v>
          </cell>
          <cell r="C792" t="str">
            <v>Valle</v>
          </cell>
          <cell r="D792" t="str">
            <v>Fundación taller del maestro</v>
          </cell>
          <cell r="E792" t="str">
            <v>805029013-2</v>
          </cell>
          <cell r="F792" t="str">
            <v>Camilo Ernesto Alvarado Osorio</v>
          </cell>
          <cell r="G792"/>
          <cell r="H792" t="str">
            <v>Calle 5b1 No. 30-17 Barrio San Fernando, Municipio Santiago De Cali, Valle Del Cauca</v>
          </cell>
          <cell r="I792" t="str">
            <v>Cali</v>
          </cell>
          <cell r="J792" t="str">
            <v>Centro</v>
          </cell>
          <cell r="K792">
            <v>8899053</v>
          </cell>
          <cell r="L792">
            <v>8899054</v>
          </cell>
          <cell r="M792" t="str">
            <v>fundacioneltallerdelmaestro@hotmail.com; tallerdelmaestro.coord@hotmail.com</v>
          </cell>
          <cell r="N792" t="str">
            <v>SRD</v>
          </cell>
          <cell r="O792" t="str">
            <v>Casa universitaria</v>
          </cell>
          <cell r="P792"/>
          <cell r="Q792" t="str">
            <v>Con PARD</v>
          </cell>
          <cell r="R792"/>
          <cell r="S792" t="str">
            <v>7600-570-2024</v>
          </cell>
          <cell r="T792">
            <v>40</v>
          </cell>
          <cell r="U792">
            <v>45378</v>
          </cell>
          <cell r="V792">
            <v>45383</v>
          </cell>
          <cell r="W792">
            <v>45626</v>
          </cell>
          <cell r="X792">
            <v>713247520</v>
          </cell>
          <cell r="Y792" t="str">
            <v>Maricela Botina Melendez</v>
          </cell>
          <cell r="Z792" t="str">
            <v>Coordinador centro zonal</v>
          </cell>
        </row>
        <row r="793">
          <cell r="B793" t="str">
            <v>76-72-792</v>
          </cell>
          <cell r="C793" t="str">
            <v>Valle</v>
          </cell>
          <cell r="D793" t="str">
            <v>Corporación unida por el desarrollo - CORPUDESA</v>
          </cell>
          <cell r="E793" t="str">
            <v>900208959-7</v>
          </cell>
          <cell r="F793" t="str">
            <v>Adrian Eduardo Ocampo Escobar</v>
          </cell>
          <cell r="G793"/>
          <cell r="H793" t="str">
            <v>Calle 112 No. 26q-87 Barrio Manuela Beltrán, Del Municipio De Santiago De Cali, Departamento Del Valle Del Cauca.</v>
          </cell>
          <cell r="I793" t="str">
            <v>Cali</v>
          </cell>
          <cell r="J793" t="str">
            <v>Suroriental</v>
          </cell>
          <cell r="K793" t="str">
            <v>6026637137; 3163541058</v>
          </cell>
          <cell r="L793">
            <v>3163541059</v>
          </cell>
          <cell r="M793" t="str">
            <v>corpudesa@gmail.com; corpudesatalentohumano@gmail.com</v>
          </cell>
          <cell r="N793" t="str">
            <v>SRD</v>
          </cell>
          <cell r="O793" t="str">
            <v>Externado</v>
          </cell>
          <cell r="P793" t="str">
            <v>Media jornada</v>
          </cell>
          <cell r="Q793" t="str">
            <v>Con PARD</v>
          </cell>
          <cell r="R793"/>
          <cell r="S793" t="str">
            <v>7600-571-2024</v>
          </cell>
          <cell r="T793">
            <v>100</v>
          </cell>
          <cell r="U793">
            <v>45377</v>
          </cell>
          <cell r="V793">
            <v>45383</v>
          </cell>
          <cell r="W793">
            <v>45626</v>
          </cell>
          <cell r="X793">
            <v>668723200</v>
          </cell>
          <cell r="Y793" t="str">
            <v>Adolfo León Vasquez Rodríguez</v>
          </cell>
          <cell r="Z793" t="str">
            <v>Profesional coordinación técnica Protección</v>
          </cell>
        </row>
        <row r="794">
          <cell r="B794" t="str">
            <v>76-223-793</v>
          </cell>
          <cell r="C794" t="str">
            <v>Valle</v>
          </cell>
          <cell r="D794" t="str">
            <v>Hogar juvenil campesino de Bugalagrande</v>
          </cell>
          <cell r="E794" t="str">
            <v>891901205-2</v>
          </cell>
          <cell r="F794" t="str">
            <v>Hector Fabio Berrio Diaz</v>
          </cell>
          <cell r="G794"/>
          <cell r="H794" t="str">
            <v>Corregimiento De Galicia, Via Chicoral, Municipio De Buigalagrande, Valle Del Cauca.</v>
          </cell>
          <cell r="I794" t="str">
            <v>Bugalagrande</v>
          </cell>
          <cell r="J794" t="str">
            <v>Tulua</v>
          </cell>
          <cell r="K794">
            <v>7000324</v>
          </cell>
          <cell r="L794">
            <v>3162989706</v>
          </cell>
          <cell r="M794" t="str">
            <v>hjcbugalagrande@yahoo.es</v>
          </cell>
          <cell r="N794" t="str">
            <v>SRD</v>
          </cell>
          <cell r="O794" t="str">
            <v>Internado</v>
          </cell>
          <cell r="P794"/>
          <cell r="Q794" t="str">
            <v>Con PARD</v>
          </cell>
          <cell r="R794"/>
          <cell r="S794" t="str">
            <v>7600-572-2024</v>
          </cell>
          <cell r="T794">
            <v>50</v>
          </cell>
          <cell r="U794">
            <v>45378</v>
          </cell>
          <cell r="V794">
            <v>45383</v>
          </cell>
          <cell r="W794">
            <v>45626</v>
          </cell>
          <cell r="X794">
            <v>851742000</v>
          </cell>
          <cell r="Y794" t="str">
            <v>Gloria Angelica Osorio Gutierrez</v>
          </cell>
          <cell r="Z794" t="str">
            <v>Coordinador centro zonal</v>
          </cell>
        </row>
        <row r="795">
          <cell r="B795" t="str">
            <v>76-7-794</v>
          </cell>
          <cell r="C795" t="str">
            <v>Valle</v>
          </cell>
          <cell r="D795" t="str">
            <v>Asociación creemos en ti</v>
          </cell>
          <cell r="E795" t="str">
            <v>830051999-1</v>
          </cell>
          <cell r="F795" t="str">
            <v>Martha Isabel Vargas Angel</v>
          </cell>
          <cell r="G795" t="str">
            <v>Cali</v>
          </cell>
          <cell r="H795" t="str">
            <v>Carrera 43no. 5c-47 Barrio Tequendama De La Ciudad De Cali.</v>
          </cell>
          <cell r="I795" t="str">
            <v>Cali</v>
          </cell>
          <cell r="J795" t="str">
            <v>Sur</v>
          </cell>
          <cell r="K795">
            <v>3175730387</v>
          </cell>
          <cell r="L795">
            <v>3175730388</v>
          </cell>
          <cell r="M795" t="str">
            <v>Laura.pradilla@socreemosenti.org</v>
          </cell>
          <cell r="N795" t="str">
            <v>SRD</v>
          </cell>
          <cell r="O795" t="str">
            <v>Apoyo psicológico especializado</v>
          </cell>
          <cell r="P795"/>
          <cell r="Q795" t="str">
            <v>Con PARD</v>
          </cell>
          <cell r="R795"/>
          <cell r="S795" t="str">
            <v>7600-573-2024</v>
          </cell>
          <cell r="T795">
            <v>72</v>
          </cell>
          <cell r="U795">
            <v>45378</v>
          </cell>
          <cell r="V795">
            <v>45383</v>
          </cell>
          <cell r="W795">
            <v>45626</v>
          </cell>
          <cell r="X795">
            <v>451369256</v>
          </cell>
          <cell r="Y795" t="str">
            <v>Jaime Arcos Barajas</v>
          </cell>
          <cell r="Z795" t="str">
            <v>Profesional coordinación técnica Protección</v>
          </cell>
        </row>
        <row r="796">
          <cell r="B796" t="str">
            <v>76-7-795</v>
          </cell>
          <cell r="C796" t="str">
            <v>Valle</v>
          </cell>
          <cell r="D796" t="str">
            <v>Asociación creemos en ti</v>
          </cell>
          <cell r="E796" t="str">
            <v>830051999-1</v>
          </cell>
          <cell r="F796" t="str">
            <v>Martha Isabel Vargas Angel</v>
          </cell>
          <cell r="G796" t="str">
            <v>Tuluá</v>
          </cell>
          <cell r="H796" t="str">
            <v>Carrera 27no. 24-63 Oficina 102 Barrio Centro Del Municipio De Tuluá</v>
          </cell>
          <cell r="I796" t="str">
            <v>Tuluá</v>
          </cell>
          <cell r="J796" t="str">
            <v>Sur</v>
          </cell>
          <cell r="K796">
            <v>3175730387</v>
          </cell>
          <cell r="L796">
            <v>3175730388</v>
          </cell>
          <cell r="M796" t="str">
            <v>Laura.pradilla@socreemosenti.org</v>
          </cell>
          <cell r="N796" t="str">
            <v>SRD</v>
          </cell>
          <cell r="O796" t="str">
            <v>Apoyo psicológico especializado</v>
          </cell>
          <cell r="P796"/>
          <cell r="Q796" t="str">
            <v>Con PARD</v>
          </cell>
          <cell r="R796"/>
          <cell r="S796" t="str">
            <v>7600-573-2024</v>
          </cell>
          <cell r="T796">
            <v>36</v>
          </cell>
          <cell r="U796">
            <v>45378</v>
          </cell>
          <cell r="V796">
            <v>45383</v>
          </cell>
          <cell r="W796">
            <v>45626</v>
          </cell>
          <cell r="X796"/>
          <cell r="Y796" t="str">
            <v>Jaime Arcos Barajas</v>
          </cell>
          <cell r="Z796" t="str">
            <v>Profesional coordinación técnica Protección</v>
          </cell>
        </row>
        <row r="797">
          <cell r="B797" t="str">
            <v>76-7-796</v>
          </cell>
          <cell r="C797" t="str">
            <v>Valle</v>
          </cell>
          <cell r="D797" t="str">
            <v>Asociación creemos en ti</v>
          </cell>
          <cell r="E797" t="str">
            <v>830051999-1</v>
          </cell>
          <cell r="F797" t="str">
            <v>Martha Isabel Vargas Angel</v>
          </cell>
          <cell r="G797" t="str">
            <v>Yumbo</v>
          </cell>
          <cell r="H797" t="str">
            <v>Calle 6 No. 4-47 Local 209 Barrio Belarcazar Del Municipio De Yumbo.</v>
          </cell>
          <cell r="I797" t="str">
            <v>Yumbo</v>
          </cell>
          <cell r="J797" t="str">
            <v>Sur</v>
          </cell>
          <cell r="K797">
            <v>3175730387</v>
          </cell>
          <cell r="L797">
            <v>3175730388</v>
          </cell>
          <cell r="M797" t="str">
            <v>Laura.pradilla@socreemosenti.org</v>
          </cell>
          <cell r="N797" t="str">
            <v>SRD</v>
          </cell>
          <cell r="O797" t="str">
            <v>Apoyo psicológico especializado</v>
          </cell>
          <cell r="P797"/>
          <cell r="Q797" t="str">
            <v>Con PARD</v>
          </cell>
          <cell r="R797"/>
          <cell r="S797" t="str">
            <v>7600-573-2024</v>
          </cell>
          <cell r="T797">
            <v>25</v>
          </cell>
          <cell r="U797">
            <v>45378</v>
          </cell>
          <cell r="V797">
            <v>45383</v>
          </cell>
          <cell r="W797">
            <v>45626</v>
          </cell>
          <cell r="X797"/>
          <cell r="Y797" t="str">
            <v>Jaime Arcos Barajas</v>
          </cell>
          <cell r="Z797" t="str">
            <v>Profesional coordinación técnica Protección</v>
          </cell>
        </row>
        <row r="798">
          <cell r="B798" t="str">
            <v>76-7-797</v>
          </cell>
          <cell r="C798" t="str">
            <v>Valle</v>
          </cell>
          <cell r="D798" t="str">
            <v>Asociación creemos en ti</v>
          </cell>
          <cell r="E798" t="str">
            <v>830051999-1</v>
          </cell>
          <cell r="F798" t="str">
            <v>Martha Isabel Vargas Angel</v>
          </cell>
          <cell r="G798" t="str">
            <v>Palmira</v>
          </cell>
          <cell r="H798" t="str">
            <v>Carrera 31no. 28-16 Locales 2 Y 3 Barrio Nuevo Del Municipio De Palmira</v>
          </cell>
          <cell r="I798" t="str">
            <v>Palmira</v>
          </cell>
          <cell r="J798" t="str">
            <v>Sur</v>
          </cell>
          <cell r="K798">
            <v>3175730387</v>
          </cell>
          <cell r="L798">
            <v>3175730388</v>
          </cell>
          <cell r="M798" t="str">
            <v>Laura.pradilla@socreemosenti.org</v>
          </cell>
          <cell r="N798" t="str">
            <v>SRD</v>
          </cell>
          <cell r="O798" t="str">
            <v>Apoyo psicológico especializado</v>
          </cell>
          <cell r="P798"/>
          <cell r="Q798" t="str">
            <v>Con PARD</v>
          </cell>
          <cell r="R798"/>
          <cell r="S798" t="str">
            <v>7600-573-2024</v>
          </cell>
          <cell r="T798">
            <v>36</v>
          </cell>
          <cell r="U798">
            <v>45378</v>
          </cell>
          <cell r="V798">
            <v>45383</v>
          </cell>
          <cell r="W798">
            <v>45626</v>
          </cell>
          <cell r="X798"/>
          <cell r="Y798" t="str">
            <v>Jaime Arcos Barajas</v>
          </cell>
          <cell r="Z798" t="str">
            <v>Profesional coordinación técnica Protección</v>
          </cell>
        </row>
        <row r="799">
          <cell r="B799" t="str">
            <v>76-8-798</v>
          </cell>
          <cell r="C799" t="str">
            <v>Valle</v>
          </cell>
          <cell r="D799" t="str">
            <v>Asociación cristiana de jóvenes - ACJ</v>
          </cell>
          <cell r="E799" t="str">
            <v>890327568-5</v>
          </cell>
          <cell r="F799" t="str">
            <v>Jenny Lopez Torres</v>
          </cell>
          <cell r="G799"/>
          <cell r="H799" t="str">
            <v>Calle 100 No 26 B1-63, Barrio Puertas Del Sol Sector, Municipio De Santiago De Cali, Valle Del Cauca.</v>
          </cell>
          <cell r="I799" t="str">
            <v>Cali</v>
          </cell>
          <cell r="J799" t="str">
            <v>Suroriental</v>
          </cell>
          <cell r="K799" t="str">
            <v>(2) 5130719 - 5518204 - 3153033</v>
          </cell>
          <cell r="L799"/>
          <cell r="M799" t="str">
            <v>ymcacali@ymcacali.org; directora@ymcacali.org</v>
          </cell>
          <cell r="N799" t="str">
            <v>SRD</v>
          </cell>
          <cell r="O799" t="str">
            <v>Intervención de apoyo psicosocial</v>
          </cell>
          <cell r="P799"/>
          <cell r="Q799" t="str">
            <v>Con PARD</v>
          </cell>
          <cell r="R799"/>
          <cell r="S799" t="str">
            <v>7600-574-2024</v>
          </cell>
          <cell r="T799">
            <v>110</v>
          </cell>
          <cell r="U799">
            <v>45378</v>
          </cell>
          <cell r="V799">
            <v>45383</v>
          </cell>
          <cell r="W799">
            <v>45626</v>
          </cell>
          <cell r="X799">
            <v>460677360</v>
          </cell>
          <cell r="Y799" t="str">
            <v>Adolfo León Vasquez Rodríguez</v>
          </cell>
          <cell r="Z799" t="str">
            <v>Profesional coordinación técnica Protección</v>
          </cell>
        </row>
        <row r="800">
          <cell r="B800" t="str">
            <v>76-150-799</v>
          </cell>
          <cell r="C800" t="str">
            <v>Valle</v>
          </cell>
          <cell r="D800" t="str">
            <v>Fundacion nacional para el desarrollo sostenible de las comunidades vulnerables - NADECO</v>
          </cell>
          <cell r="E800" t="str">
            <v>805015752-6</v>
          </cell>
          <cell r="F800" t="str">
            <v>Luis Antonio Lucumi Lucumi</v>
          </cell>
          <cell r="G800"/>
          <cell r="H800" t="str">
            <v>Carrera 26 L1 No.121-17 Urbanización Manantial Comuna 21 Sector De Aguablanca En La Ciudad De Cali, Departamento Del Valle Del Cauca</v>
          </cell>
          <cell r="I800" t="str">
            <v>Cali</v>
          </cell>
          <cell r="J800" t="str">
            <v>CZ Nororiental</v>
          </cell>
          <cell r="K800">
            <v>3147338531</v>
          </cell>
          <cell r="L800">
            <v>3147338531</v>
          </cell>
          <cell r="M800" t="str">
            <v>undacionnadeco@hotmail.com</v>
          </cell>
          <cell r="N800" t="str">
            <v>SRD</v>
          </cell>
          <cell r="O800" t="str">
            <v>Externado</v>
          </cell>
          <cell r="P800" t="str">
            <v>Media jornada</v>
          </cell>
          <cell r="Q800" t="str">
            <v>Con PARD</v>
          </cell>
          <cell r="R800"/>
          <cell r="S800" t="str">
            <v>7600-575-2024</v>
          </cell>
          <cell r="T800">
            <v>100</v>
          </cell>
          <cell r="U800">
            <v>45383</v>
          </cell>
          <cell r="V800">
            <v>45383</v>
          </cell>
          <cell r="W800">
            <v>45596</v>
          </cell>
          <cell r="X800">
            <v>668723200</v>
          </cell>
          <cell r="Y800" t="str">
            <v>Andres Gómez Montes</v>
          </cell>
          <cell r="Z800" t="str">
            <v>Profesional coordinación técnica Protección</v>
          </cell>
        </row>
        <row r="801">
          <cell r="B801" t="str">
            <v>76-245-800</v>
          </cell>
          <cell r="C801" t="str">
            <v>Valle</v>
          </cell>
          <cell r="D801" t="str">
            <v>Pía sociedad saleciana inspectoría san Luis Beltrán centro de capacitación don Bosco</v>
          </cell>
          <cell r="E801" t="str">
            <v>890905980-7</v>
          </cell>
          <cell r="F801" t="str">
            <v>Adolfo Enrique Romero Vera</v>
          </cell>
          <cell r="G801"/>
          <cell r="H801" t="str">
            <v>Carrera 31 No 39-42, Municipio De Cali, Valle Del Cauca.</v>
          </cell>
          <cell r="I801" t="str">
            <v>Cali</v>
          </cell>
          <cell r="J801" t="str">
            <v>Sur</v>
          </cell>
          <cell r="K801" t="str">
            <v>4373530/1 -426 15 77- 4373543 Fax: 437 35 42 ext 107</v>
          </cell>
          <cell r="L801"/>
          <cell r="M801" t="str">
            <v>mediajornada.ccdb@salesianos.edu.co</v>
          </cell>
          <cell r="N801" t="str">
            <v>SRD</v>
          </cell>
          <cell r="O801" t="str">
            <v>Externado</v>
          </cell>
          <cell r="P801" t="str">
            <v>Media jornada</v>
          </cell>
          <cell r="Q801" t="str">
            <v>Con PARD</v>
          </cell>
          <cell r="R801"/>
          <cell r="S801" t="str">
            <v>7600-576-2024</v>
          </cell>
          <cell r="T801">
            <v>100</v>
          </cell>
          <cell r="U801">
            <v>45378</v>
          </cell>
          <cell r="V801">
            <v>45383</v>
          </cell>
          <cell r="W801">
            <v>45565</v>
          </cell>
          <cell r="X801">
            <v>501542400</v>
          </cell>
          <cell r="Y801" t="str">
            <v>Jaime Arcos Barajas</v>
          </cell>
          <cell r="Z801" t="str">
            <v>Profesional coordinación técnica Protección</v>
          </cell>
        </row>
        <row r="802">
          <cell r="B802" t="str">
            <v>76-165-801</v>
          </cell>
          <cell r="C802" t="str">
            <v>Valle</v>
          </cell>
          <cell r="D802" t="str">
            <v>Fundación para el desarrollo de la educación - FUNDAPRE</v>
          </cell>
          <cell r="E802" t="str">
            <v>890327635-0</v>
          </cell>
          <cell r="F802" t="str">
            <v>Holmes Andres Arroyave Angulo</v>
          </cell>
          <cell r="G802" t="str">
            <v>Sede El Vallado</v>
          </cell>
          <cell r="H802" t="str">
            <v>Calle 54 No. 41B-52 Barrio El Vallado</v>
          </cell>
          <cell r="I802" t="str">
            <v>Cali</v>
          </cell>
          <cell r="J802" t="str">
            <v>Suroriental</v>
          </cell>
          <cell r="K802">
            <v>3163541058</v>
          </cell>
          <cell r="L802">
            <v>3163541058</v>
          </cell>
          <cell r="M802" t="str">
            <v>fundapre_nna@hotmail.com; fundapre@hotmail.com; direccion@fundapre.org; externado913@fundapre.org</v>
          </cell>
          <cell r="N802" t="str">
            <v>SRD</v>
          </cell>
          <cell r="O802" t="str">
            <v>Externado</v>
          </cell>
          <cell r="P802" t="str">
            <v>Media jornada</v>
          </cell>
          <cell r="Q802" t="str">
            <v>Con PARD</v>
          </cell>
          <cell r="R802"/>
          <cell r="S802" t="str">
            <v>7600-577-2024</v>
          </cell>
          <cell r="T802">
            <v>100</v>
          </cell>
          <cell r="U802">
            <v>45378</v>
          </cell>
          <cell r="V802">
            <v>45383</v>
          </cell>
          <cell r="W802">
            <v>45626</v>
          </cell>
          <cell r="X802">
            <v>2340531200</v>
          </cell>
          <cell r="Y802" t="str">
            <v>Maricela Botina Melendez</v>
          </cell>
          <cell r="Z802" t="str">
            <v>Coordinador centro zonal</v>
          </cell>
        </row>
        <row r="803">
          <cell r="B803" t="str">
            <v>76-165-802</v>
          </cell>
          <cell r="C803" t="str">
            <v>Valle</v>
          </cell>
          <cell r="D803" t="str">
            <v>Fundación para el desarrollo de la educación - FUNDAPRE</v>
          </cell>
          <cell r="E803" t="str">
            <v>890327635-0</v>
          </cell>
          <cell r="F803" t="str">
            <v>Holmes Andres Arroyave Angulo</v>
          </cell>
          <cell r="G803" t="str">
            <v>Sede Bonilla Aragón</v>
          </cell>
          <cell r="H803" t="str">
            <v>Calle 75 No. 27-155 Barrio Alfonso Bonilla Aragón</v>
          </cell>
          <cell r="I803" t="str">
            <v>Cali</v>
          </cell>
          <cell r="J803" t="str">
            <v>Suroriental</v>
          </cell>
          <cell r="K803">
            <v>3163541058</v>
          </cell>
          <cell r="L803">
            <v>3163541058</v>
          </cell>
          <cell r="M803" t="str">
            <v>fundapre_nna@hotmail.com; fundapre@hotmail.com; direccion@fundapre.org; externado913@fundapre.org</v>
          </cell>
          <cell r="N803" t="str">
            <v>SRD</v>
          </cell>
          <cell r="O803" t="str">
            <v>Externado</v>
          </cell>
          <cell r="P803" t="str">
            <v>Media jornada</v>
          </cell>
          <cell r="Q803" t="str">
            <v>Con PARD</v>
          </cell>
          <cell r="R803"/>
          <cell r="S803" t="str">
            <v>7600-577-2024</v>
          </cell>
          <cell r="T803">
            <v>150</v>
          </cell>
          <cell r="U803">
            <v>45378</v>
          </cell>
          <cell r="V803">
            <v>45383</v>
          </cell>
          <cell r="W803">
            <v>45626</v>
          </cell>
          <cell r="X803"/>
          <cell r="Y803" t="str">
            <v>Maricela Botina Melendez</v>
          </cell>
          <cell r="Z803" t="str">
            <v>Coordinador centro zonal</v>
          </cell>
        </row>
        <row r="804">
          <cell r="B804" t="str">
            <v>76-165-803</v>
          </cell>
          <cell r="C804" t="str">
            <v>Valle</v>
          </cell>
          <cell r="D804" t="str">
            <v>Fundación para el desarrollo de la educación - FUNDAPRE</v>
          </cell>
          <cell r="E804" t="str">
            <v>890327635-0</v>
          </cell>
          <cell r="F804" t="str">
            <v>Holmes Andres Arroyave Angulo</v>
          </cell>
          <cell r="G804" t="str">
            <v>Sede Barrio Lourdes</v>
          </cell>
          <cell r="H804" t="str">
            <v>Carrera 70 No 1A-30 Barrio Lourdes</v>
          </cell>
          <cell r="I804" t="str">
            <v>Cali</v>
          </cell>
          <cell r="J804" t="str">
            <v>Centro</v>
          </cell>
          <cell r="K804">
            <v>3163541058</v>
          </cell>
          <cell r="L804">
            <v>3163541058</v>
          </cell>
          <cell r="M804" t="str">
            <v>fundapre_nna@hotmail.com; fundapre@hotmail.com; direccion@fundapre.org; externado913@fundapre.org</v>
          </cell>
          <cell r="N804" t="str">
            <v>SRD</v>
          </cell>
          <cell r="O804" t="str">
            <v>Externado</v>
          </cell>
          <cell r="P804" t="str">
            <v>Media jornada</v>
          </cell>
          <cell r="Q804" t="str">
            <v>Con PARD</v>
          </cell>
          <cell r="R804"/>
          <cell r="S804" t="str">
            <v>7600-577-2024</v>
          </cell>
          <cell r="T804">
            <v>50</v>
          </cell>
          <cell r="U804">
            <v>45378</v>
          </cell>
          <cell r="V804">
            <v>45383</v>
          </cell>
          <cell r="W804">
            <v>45626</v>
          </cell>
          <cell r="X804"/>
          <cell r="Y804" t="str">
            <v>Maricela Botina Melendez</v>
          </cell>
          <cell r="Z804" t="str">
            <v>Coordinador centro zonal</v>
          </cell>
        </row>
        <row r="805">
          <cell r="B805" t="str">
            <v>76-165-804</v>
          </cell>
          <cell r="C805" t="str">
            <v>Valle</v>
          </cell>
          <cell r="D805" t="str">
            <v>Fundación para el desarrollo de la educación - FUNDAPRE</v>
          </cell>
          <cell r="E805" t="str">
            <v>890327635-0</v>
          </cell>
          <cell r="F805" t="str">
            <v>Holmes Andres Arroyave Angulo</v>
          </cell>
          <cell r="G805" t="str">
            <v>Sede Barrio Sucre</v>
          </cell>
          <cell r="H805" t="str">
            <v>Calle 19 No 8-92 Barrio Sucre</v>
          </cell>
          <cell r="I805" t="str">
            <v>Cali</v>
          </cell>
          <cell r="J805" t="str">
            <v>Centro</v>
          </cell>
          <cell r="K805">
            <v>3163541058</v>
          </cell>
          <cell r="L805">
            <v>3163541058</v>
          </cell>
          <cell r="M805" t="str">
            <v>fundapre_nna@hotmail.com; fundapre@hotmail.com; direccion@fundapre.org; externado913@fundapre.org</v>
          </cell>
          <cell r="N805" t="str">
            <v>SRD</v>
          </cell>
          <cell r="O805" t="str">
            <v>Externado</v>
          </cell>
          <cell r="P805" t="str">
            <v>Media jornada</v>
          </cell>
          <cell r="Q805" t="str">
            <v>Con PARD</v>
          </cell>
          <cell r="R805"/>
          <cell r="S805" t="str">
            <v>7600-577-2024</v>
          </cell>
          <cell r="T805">
            <v>50</v>
          </cell>
          <cell r="U805">
            <v>45378</v>
          </cell>
          <cell r="V805">
            <v>45383</v>
          </cell>
          <cell r="W805">
            <v>45626</v>
          </cell>
          <cell r="X805"/>
          <cell r="Y805" t="str">
            <v>Maricela Botina Melendez</v>
          </cell>
          <cell r="Z805" t="str">
            <v>Coordinador centro zonal</v>
          </cell>
        </row>
        <row r="806">
          <cell r="B806" t="str">
            <v>76-3-805</v>
          </cell>
          <cell r="C806" t="str">
            <v>Valle</v>
          </cell>
          <cell r="D806" t="str">
            <v>Aldeas infantiles SOS Colombia</v>
          </cell>
          <cell r="E806" t="str">
            <v>860024041-6</v>
          </cell>
          <cell r="F806" t="str">
            <v>Angela Maria Rosales Rodriguez</v>
          </cell>
          <cell r="G806"/>
          <cell r="H806" t="str">
            <v>Casa No. 1: Calle 1d No 79-30, Barrio Prados Del Sur; Casa No. 2: Calle 1d No 79-42, Barrio Prados Del Sur; Casa No. 3: Calle 1d No 79-54, Barrio Prados Del Sur; Casa No. 4: Calle 1d No 79-67, Barrio Prados Del Sur</v>
          </cell>
          <cell r="I806" t="str">
            <v>Cali</v>
          </cell>
          <cell r="J806" t="str">
            <v>Centro</v>
          </cell>
          <cell r="K806" t="str">
            <v>3240064/3176675715</v>
          </cell>
          <cell r="L806">
            <v>3176675716</v>
          </cell>
          <cell r="M806" t="str">
            <v>david.ortegon@aldeasinfantiles.org.co</v>
          </cell>
          <cell r="N806" t="str">
            <v>SRD</v>
          </cell>
          <cell r="O806" t="str">
            <v>Casa hogar</v>
          </cell>
          <cell r="P806"/>
          <cell r="Q806" t="str">
            <v>Con PARD</v>
          </cell>
          <cell r="R806"/>
          <cell r="S806" t="str">
            <v>7600-578-2024</v>
          </cell>
          <cell r="T806">
            <v>60</v>
          </cell>
          <cell r="U806">
            <v>45378</v>
          </cell>
          <cell r="V806">
            <v>45383</v>
          </cell>
          <cell r="W806">
            <v>45626</v>
          </cell>
          <cell r="X806">
            <v>1025318880</v>
          </cell>
          <cell r="Y806" t="str">
            <v>Maricela Botina Melendez</v>
          </cell>
          <cell r="Z806" t="str">
            <v>Coordinador centro zonal</v>
          </cell>
        </row>
        <row r="807">
          <cell r="B807" t="str">
            <v>76-3-806</v>
          </cell>
          <cell r="C807" t="str">
            <v>Valle</v>
          </cell>
          <cell r="D807" t="str">
            <v>Aldeas infantiles SOS Colombia</v>
          </cell>
          <cell r="E807" t="str">
            <v>860024041-6</v>
          </cell>
          <cell r="F807" t="str">
            <v>Angela Maria Rosales Rodriguez</v>
          </cell>
          <cell r="G807"/>
          <cell r="H807" t="str">
            <v>Casa No. 5: Calle 1d No 79-78, Barrio Prados Del Sur; Casa No. 6: Calle 1d No 79-79, Barrio Prados Del Sur; Casa No. 7: Calle 1d No 79-91, Barrio Prados Del Sur; Casa No. 8: Calle 1d No 79-103, Barrio Prados Del Sur, Santiago De Cali, Valle Del Cauca</v>
          </cell>
          <cell r="I807" t="str">
            <v>Cali</v>
          </cell>
          <cell r="J807" t="str">
            <v>Centro</v>
          </cell>
          <cell r="K807" t="str">
            <v>3240064/3176675715</v>
          </cell>
          <cell r="L807">
            <v>3176675716</v>
          </cell>
          <cell r="M807" t="str">
            <v>david.ortegon@aldeasinfantiles.org.co</v>
          </cell>
          <cell r="N807" t="str">
            <v>SRD</v>
          </cell>
          <cell r="O807" t="str">
            <v>Casa hogar</v>
          </cell>
          <cell r="P807"/>
          <cell r="Q807" t="str">
            <v>Con PARD</v>
          </cell>
          <cell r="R807"/>
          <cell r="S807" t="str">
            <v>7600-578-2024</v>
          </cell>
          <cell r="T807"/>
          <cell r="U807">
            <v>45378</v>
          </cell>
          <cell r="V807">
            <v>45383</v>
          </cell>
          <cell r="W807">
            <v>45626</v>
          </cell>
          <cell r="X807"/>
          <cell r="Y807" t="str">
            <v>Maricela Botina Melendez</v>
          </cell>
          <cell r="Z807" t="str">
            <v>Coordinador centro zonal</v>
          </cell>
        </row>
        <row r="808">
          <cell r="B808" t="str">
            <v>76-108-807</v>
          </cell>
          <cell r="C808" t="str">
            <v>Valle</v>
          </cell>
          <cell r="D808" t="str">
            <v>Fundación despertando corazones</v>
          </cell>
          <cell r="E808" t="str">
            <v>836000364-9</v>
          </cell>
          <cell r="F808" t="str">
            <v>Martha Lucia Montoya Angel</v>
          </cell>
          <cell r="G808"/>
          <cell r="H808" t="str">
            <v>Carrera 3 No. 5-21 Barrio Collarejo Del Municipio De Cartago, Departamento Del Valle Del Cauca.</v>
          </cell>
          <cell r="I808" t="str">
            <v>Cartago</v>
          </cell>
          <cell r="J808" t="str">
            <v>Cartago</v>
          </cell>
          <cell r="K808">
            <v>2113619</v>
          </cell>
          <cell r="L808" t="str">
            <v>3218177890 / 3218314955</v>
          </cell>
          <cell r="M808" t="str">
            <v>fundesco7@gmail.com</v>
          </cell>
          <cell r="N808" t="str">
            <v>SRD</v>
          </cell>
          <cell r="O808" t="str">
            <v>Internado</v>
          </cell>
          <cell r="P808"/>
          <cell r="Q808" t="str">
            <v>Con PARD</v>
          </cell>
          <cell r="R808"/>
          <cell r="S808" t="str">
            <v>7600-580-2024</v>
          </cell>
          <cell r="T808">
            <v>50</v>
          </cell>
          <cell r="U808">
            <v>45383</v>
          </cell>
          <cell r="V808">
            <v>45383</v>
          </cell>
          <cell r="W808">
            <v>45626</v>
          </cell>
          <cell r="X808">
            <v>853742000</v>
          </cell>
          <cell r="Y808" t="str">
            <v>John Jairo Pulido Leon</v>
          </cell>
          <cell r="Z808" t="str">
            <v>Profesional centro zonal</v>
          </cell>
        </row>
        <row r="809">
          <cell r="B809" t="str">
            <v>76-108-808</v>
          </cell>
          <cell r="C809" t="str">
            <v>Valle</v>
          </cell>
          <cell r="D809" t="str">
            <v>Fundación despertando corazones</v>
          </cell>
          <cell r="E809" t="str">
            <v>836000364-9</v>
          </cell>
          <cell r="F809" t="str">
            <v>Martha Lucia Montoya Angel</v>
          </cell>
          <cell r="G809"/>
          <cell r="H809" t="str">
            <v>Calle 54 No. 02 –85 Barrio Santa Ana, Finca Villa Santana Del Municipio De Cartago –valle Delcauca</v>
          </cell>
          <cell r="I809" t="str">
            <v>Cartago</v>
          </cell>
          <cell r="J809" t="str">
            <v>Cartago</v>
          </cell>
          <cell r="K809">
            <v>2113619</v>
          </cell>
          <cell r="L809" t="str">
            <v>3218177890 / 3218314955</v>
          </cell>
          <cell r="M809" t="str">
            <v>fundescofemenino@gmail.com</v>
          </cell>
          <cell r="N809" t="str">
            <v>SRD</v>
          </cell>
          <cell r="O809" t="str">
            <v>Internado</v>
          </cell>
          <cell r="P809"/>
          <cell r="Q809" t="str">
            <v>Victimas de violencia sexual</v>
          </cell>
          <cell r="R809"/>
          <cell r="S809" t="str">
            <v>7600-582-2024</v>
          </cell>
          <cell r="T809">
            <v>40</v>
          </cell>
          <cell r="U809">
            <v>45378</v>
          </cell>
          <cell r="V809">
            <v>45383</v>
          </cell>
          <cell r="W809">
            <v>45626</v>
          </cell>
          <cell r="X809">
            <v>683104960</v>
          </cell>
          <cell r="Y809" t="str">
            <v>John Jairo Pulido Leon</v>
          </cell>
          <cell r="Z809" t="str">
            <v>Profesional centro zonal</v>
          </cell>
        </row>
        <row r="810">
          <cell r="B810" t="str">
            <v>76-177-809</v>
          </cell>
          <cell r="C810" t="str">
            <v>Valle</v>
          </cell>
          <cell r="D810" t="str">
            <v>Fundación para la orientación familiar - FUNOF</v>
          </cell>
          <cell r="E810" t="str">
            <v>890310770-2</v>
          </cell>
          <cell r="F810" t="str">
            <v>Julieta Arboleda Arciniegas</v>
          </cell>
          <cell r="G810"/>
          <cell r="H810" t="str">
            <v>Calle 11 No 1-62, Barrio El Prado, Muncipio De Cartago Valle Del Cauca</v>
          </cell>
          <cell r="I810" t="str">
            <v>Cartago</v>
          </cell>
          <cell r="J810" t="str">
            <v>Cartago</v>
          </cell>
          <cell r="K810" t="str">
            <v>6661473 6661608
6659931 - 3207882993</v>
          </cell>
          <cell r="L810">
            <v>3207882993</v>
          </cell>
          <cell r="M810" t="str">
            <v>coordinacionproteccion@funof.org</v>
          </cell>
          <cell r="N810" t="str">
            <v>SRD</v>
          </cell>
          <cell r="O810" t="str">
            <v>Intervención de apoyo psicosocial</v>
          </cell>
          <cell r="P810"/>
          <cell r="Q810" t="str">
            <v>Con PARD</v>
          </cell>
          <cell r="R810"/>
          <cell r="S810" t="str">
            <v>7600-583-2024</v>
          </cell>
          <cell r="T810">
            <v>80</v>
          </cell>
          <cell r="U810">
            <v>45383</v>
          </cell>
          <cell r="V810">
            <v>45383</v>
          </cell>
          <cell r="W810">
            <v>45626</v>
          </cell>
          <cell r="X810">
            <v>335038080</v>
          </cell>
          <cell r="Y810" t="str">
            <v>John Jairo Pulido Leon</v>
          </cell>
          <cell r="Z810" t="str">
            <v>Profesional centro zonal</v>
          </cell>
        </row>
        <row r="811">
          <cell r="B811" t="str">
            <v>76-177-810</v>
          </cell>
          <cell r="C811" t="str">
            <v>Valle</v>
          </cell>
          <cell r="D811" t="str">
            <v>Fundación para la orientación familiar - FUNOF</v>
          </cell>
          <cell r="E811" t="str">
            <v>890310770-2</v>
          </cell>
          <cell r="F811" t="str">
            <v>Julieta Arboleda Arciniegas</v>
          </cell>
          <cell r="G811" t="str">
            <v>Jamundí</v>
          </cell>
          <cell r="H811" t="str">
            <v>Carrera 15a No 16-39 Barrio La Pradera, Municipio De Jamundi, Valle Del Cauca</v>
          </cell>
          <cell r="I811" t="str">
            <v>Jamundí</v>
          </cell>
          <cell r="J811" t="str">
            <v>Centro</v>
          </cell>
          <cell r="K811" t="str">
            <v>6661473 6661608
6659931 - 3207882993</v>
          </cell>
          <cell r="L811"/>
          <cell r="M811" t="str">
            <v>coordinacionproteccion@funof.org; funof@funof.org</v>
          </cell>
          <cell r="N811" t="str">
            <v>SRD</v>
          </cell>
          <cell r="O811" t="str">
            <v>Intervención de apoyo psicosocial</v>
          </cell>
          <cell r="P811"/>
          <cell r="Q811" t="str">
            <v>Con PARD</v>
          </cell>
          <cell r="R811"/>
          <cell r="S811" t="str">
            <v>7600-584-2024</v>
          </cell>
          <cell r="T811">
            <v>40</v>
          </cell>
          <cell r="U811">
            <v>45383</v>
          </cell>
          <cell r="V811">
            <v>45383</v>
          </cell>
          <cell r="W811">
            <v>45626</v>
          </cell>
          <cell r="X811">
            <v>293158320</v>
          </cell>
          <cell r="Y811" t="str">
            <v>Maricela Botina Melendez</v>
          </cell>
          <cell r="Z811" t="str">
            <v>Coordinador centro zonal</v>
          </cell>
        </row>
        <row r="812">
          <cell r="B812" t="str">
            <v>76-177-811</v>
          </cell>
          <cell r="C812" t="str">
            <v>Valle</v>
          </cell>
          <cell r="D812" t="str">
            <v>Fundación para la orientación familiar - FUNOF</v>
          </cell>
          <cell r="E812" t="str">
            <v>890310770-2</v>
          </cell>
          <cell r="F812" t="str">
            <v>Julieta Arboleda Arciniegas</v>
          </cell>
          <cell r="G812" t="str">
            <v>Cali</v>
          </cell>
          <cell r="H812" t="str">
            <v>Diagonal 50 No 12-15 Oeste, Santiago De Cali, Valle Del Cauca.</v>
          </cell>
          <cell r="I812" t="str">
            <v>Cali</v>
          </cell>
          <cell r="J812" t="str">
            <v>Centro</v>
          </cell>
          <cell r="K812" t="str">
            <v>6661473 6661608
6659931 - 3207882993</v>
          </cell>
          <cell r="L812"/>
          <cell r="M812" t="str">
            <v>coordinacionproteccion@funof.org; funof@funof.org</v>
          </cell>
          <cell r="N812" t="str">
            <v>SRD</v>
          </cell>
          <cell r="O812" t="str">
            <v>Intervención de apoyo psicosocial</v>
          </cell>
          <cell r="P812"/>
          <cell r="Q812" t="str">
            <v>Con PARD</v>
          </cell>
          <cell r="R812"/>
          <cell r="S812" t="str">
            <v>7600-584-2024</v>
          </cell>
          <cell r="T812">
            <v>30</v>
          </cell>
          <cell r="U812">
            <v>45383</v>
          </cell>
          <cell r="V812">
            <v>45383</v>
          </cell>
          <cell r="W812">
            <v>45626</v>
          </cell>
          <cell r="X812"/>
          <cell r="Y812" t="str">
            <v>Maricela Botina Melendez</v>
          </cell>
          <cell r="Z812" t="str">
            <v>Coordinador centro zonal</v>
          </cell>
        </row>
        <row r="813">
          <cell r="B813" t="str">
            <v>76-72-812</v>
          </cell>
          <cell r="C813" t="str">
            <v>Valle</v>
          </cell>
          <cell r="D813" t="str">
            <v>Corporación unida por el desarrollo - CORPUDESA</v>
          </cell>
          <cell r="E813" t="str">
            <v>900208959-7</v>
          </cell>
          <cell r="F813" t="str">
            <v>Adrian Eduardo Ocampo Escobar</v>
          </cell>
          <cell r="G813"/>
          <cell r="H813" t="str">
            <v>Calle 67 Norte No. 8n-39 Barrio Menga En La Ciudad De Cali, Departamento Del Valle Del Cauca.</v>
          </cell>
          <cell r="I813" t="str">
            <v>Cali</v>
          </cell>
          <cell r="J813" t="str">
            <v>Nororiental</v>
          </cell>
          <cell r="K813" t="str">
            <v>(602) 3705110
3163541058</v>
          </cell>
          <cell r="L813"/>
          <cell r="M813" t="str">
            <v>corpudesa@gmail.com</v>
          </cell>
          <cell r="N813" t="str">
            <v>SRD</v>
          </cell>
          <cell r="O813" t="str">
            <v>Casa universitaria</v>
          </cell>
          <cell r="P813"/>
          <cell r="Q813" t="str">
            <v>Con PARD</v>
          </cell>
          <cell r="R813"/>
          <cell r="S813" t="str">
            <v>7600-585-2024</v>
          </cell>
          <cell r="T813">
            <v>22</v>
          </cell>
          <cell r="U813">
            <v>45378</v>
          </cell>
          <cell r="V813">
            <v>45383</v>
          </cell>
          <cell r="W813">
            <v>45626</v>
          </cell>
          <cell r="X813">
            <v>391571136</v>
          </cell>
          <cell r="Y813" t="str">
            <v>Andres Gómez Montes</v>
          </cell>
          <cell r="Z813" t="str">
            <v>Profesional coordinación técnica Protección</v>
          </cell>
        </row>
        <row r="814">
          <cell r="B814" t="str">
            <v>76-60-813</v>
          </cell>
          <cell r="C814" t="str">
            <v>Valle</v>
          </cell>
          <cell r="D814" t="str">
            <v>Corporación Juan Bosco</v>
          </cell>
          <cell r="E814" t="str">
            <v>800196208-8</v>
          </cell>
          <cell r="F814" t="str">
            <v>Eusebio Antonio Patiño Barco</v>
          </cell>
          <cell r="G814" t="str">
            <v>Sede El Vergel</v>
          </cell>
          <cell r="H814" t="str">
            <v>Carrera 33 No. 44-59, Barrio El Vergel, Santiago De Cali, Valle Del Cauca.</v>
          </cell>
          <cell r="I814" t="str">
            <v>Cali</v>
          </cell>
          <cell r="J814" t="str">
            <v>Suroriental</v>
          </cell>
          <cell r="K814" t="str">
            <v>5242370 ext 107
4267937</v>
          </cell>
          <cell r="L814"/>
          <cell r="M814" t="str">
            <v>direccion@corpobosco.org</v>
          </cell>
          <cell r="N814" t="str">
            <v>SRD</v>
          </cell>
          <cell r="O814" t="str">
            <v>Intervención de apoyo psicosocial</v>
          </cell>
          <cell r="P814"/>
          <cell r="Q814" t="str">
            <v>Con PARD</v>
          </cell>
          <cell r="R814"/>
          <cell r="S814" t="str">
            <v>7600-586-2024</v>
          </cell>
          <cell r="T814">
            <v>100</v>
          </cell>
          <cell r="U814">
            <v>45378</v>
          </cell>
          <cell r="V814">
            <v>45383</v>
          </cell>
          <cell r="W814">
            <v>45626</v>
          </cell>
          <cell r="X814">
            <v>418797600</v>
          </cell>
          <cell r="Y814" t="str">
            <v>Adolfo León Vasquez Rodríguez</v>
          </cell>
          <cell r="Z814" t="str">
            <v>Profesional coordinación técnica Protección</v>
          </cell>
        </row>
        <row r="815">
          <cell r="B815" t="str">
            <v>76-30-814</v>
          </cell>
          <cell r="C815" t="str">
            <v>Valle</v>
          </cell>
          <cell r="D815" t="str">
            <v>Casita de Belén</v>
          </cell>
          <cell r="E815" t="str">
            <v>890399021-7</v>
          </cell>
          <cell r="F815" t="str">
            <v>Gloria Stella Libreros Caicedo</v>
          </cell>
          <cell r="G815"/>
          <cell r="H815" t="str">
            <v>Carrera 4 No 36a-45 Barrio Las Delicias, Municipio De Santiago De Cali, Valle Del Cauca.</v>
          </cell>
          <cell r="I815" t="str">
            <v>Cali</v>
          </cell>
          <cell r="J815" t="str">
            <v>Nororiental</v>
          </cell>
          <cell r="K815" t="str">
            <v>4431745, 4441680, 3809815</v>
          </cell>
          <cell r="L815"/>
          <cell r="M815" t="str">
            <v>trabajosocialinternado@casitadebelen.co; direccion@casitadebelen.co</v>
          </cell>
          <cell r="N815" t="str">
            <v>SRD</v>
          </cell>
          <cell r="O815" t="str">
            <v>Internado</v>
          </cell>
          <cell r="P815"/>
          <cell r="Q815" t="str">
            <v>Con PARD</v>
          </cell>
          <cell r="R815"/>
          <cell r="S815" t="str">
            <v>7600-587-2024</v>
          </cell>
          <cell r="T815">
            <v>125</v>
          </cell>
          <cell r="U815">
            <v>45378</v>
          </cell>
          <cell r="V815">
            <v>45383</v>
          </cell>
          <cell r="W815">
            <v>45626</v>
          </cell>
          <cell r="X815">
            <v>2131355000</v>
          </cell>
          <cell r="Y815" t="str">
            <v>Andres Gómez Montes</v>
          </cell>
          <cell r="Z815" t="str">
            <v>Profesional coordinación técnica Protección</v>
          </cell>
        </row>
        <row r="816">
          <cell r="B816" t="str">
            <v>76-30-815</v>
          </cell>
          <cell r="C816" t="str">
            <v>Valle</v>
          </cell>
          <cell r="D816" t="str">
            <v>Casita de Belén</v>
          </cell>
          <cell r="E816" t="str">
            <v>890399021-7</v>
          </cell>
          <cell r="F816" t="str">
            <v>Gloria Stella Libreros Caicedo</v>
          </cell>
          <cell r="G816"/>
          <cell r="H816" t="str">
            <v>Carrera 4 No 36a-45 Barrio Las Delicias, Municipio De Santiago De Cali, Valle Del Cauca.</v>
          </cell>
          <cell r="I816" t="str">
            <v>Cali</v>
          </cell>
          <cell r="J816" t="str">
            <v>Nororiental</v>
          </cell>
          <cell r="K816" t="str">
            <v>4431745, 4441680, 3809815</v>
          </cell>
          <cell r="L816"/>
          <cell r="M816" t="str">
            <v>direccion@casitadebelen.co; coordinacionexternado@casitadebelen.co</v>
          </cell>
          <cell r="N816" t="str">
            <v>SRD</v>
          </cell>
          <cell r="O816" t="str">
            <v>Externado</v>
          </cell>
          <cell r="P816" t="str">
            <v>Media jornada</v>
          </cell>
          <cell r="Q816" t="str">
            <v>Con PARD</v>
          </cell>
          <cell r="R816"/>
          <cell r="S816" t="str">
            <v>7600-588-2024</v>
          </cell>
          <cell r="T816">
            <v>100</v>
          </cell>
          <cell r="U816">
            <v>45378</v>
          </cell>
          <cell r="V816">
            <v>45383</v>
          </cell>
          <cell r="W816">
            <v>45626</v>
          </cell>
          <cell r="X816">
            <v>668723200</v>
          </cell>
          <cell r="Y816" t="str">
            <v>Andres Gómez Montes</v>
          </cell>
          <cell r="Z816" t="str">
            <v>Profesional coordinación técnica Protección</v>
          </cell>
        </row>
        <row r="817">
          <cell r="B817" t="str">
            <v>76-22-816</v>
          </cell>
          <cell r="C817" t="str">
            <v>Valle</v>
          </cell>
          <cell r="D817" t="str">
            <v>Asociación para la salud mental infantil y del adolescente - SIMA</v>
          </cell>
          <cell r="E817" t="str">
            <v>800106362-1</v>
          </cell>
          <cell r="F817" t="str">
            <v>Orlando Solarte Santanilla</v>
          </cell>
          <cell r="G817"/>
          <cell r="H817" t="str">
            <v>Carrera 26 No. 5b-59, Barrio San Fernando, Municipio De Cali, Valle Del Cauca</v>
          </cell>
          <cell r="I817" t="str">
            <v>Cali</v>
          </cell>
          <cell r="J817" t="str">
            <v>Centro</v>
          </cell>
          <cell r="K817" t="str">
            <v>5134793 - 6805704- 3962978 - 3174313924</v>
          </cell>
          <cell r="L817">
            <v>3174313925</v>
          </cell>
          <cell r="M817" t="str">
            <v>sima19902009@hotmail.com</v>
          </cell>
          <cell r="N817" t="str">
            <v>SRD</v>
          </cell>
          <cell r="O817" t="str">
            <v>Intervención de apoyo psicosocial</v>
          </cell>
          <cell r="P817"/>
          <cell r="Q817" t="str">
            <v>Con PARD</v>
          </cell>
          <cell r="R817"/>
          <cell r="S817" t="str">
            <v>7600-589-2024</v>
          </cell>
          <cell r="T817">
            <v>300</v>
          </cell>
          <cell r="U817">
            <v>45378</v>
          </cell>
          <cell r="V817">
            <v>45383</v>
          </cell>
          <cell r="W817">
            <v>45626</v>
          </cell>
          <cell r="X817">
            <v>1256392800</v>
          </cell>
          <cell r="Y817" t="str">
            <v>Maricela Botina Melendez</v>
          </cell>
          <cell r="Z817" t="str">
            <v>Coordinador centro zonal</v>
          </cell>
        </row>
        <row r="818">
          <cell r="B818" t="str">
            <v>76-141-817</v>
          </cell>
          <cell r="C818" t="str">
            <v>Valle</v>
          </cell>
          <cell r="D818" t="str">
            <v>Fundación Lazzos de Amor</v>
          </cell>
          <cell r="E818" t="str">
            <v>900922597-6</v>
          </cell>
          <cell r="F818" t="str">
            <v>Felipe Arturo Cruz Martinez</v>
          </cell>
          <cell r="G818"/>
          <cell r="H818" t="str">
            <v>Carrera 28 No. 5b-76, Piso 2, Barrio San Fernando, Santiago De Cali, Valle Del Cauca</v>
          </cell>
          <cell r="I818" t="str">
            <v>Cali</v>
          </cell>
          <cell r="J818" t="str">
            <v>Sur</v>
          </cell>
          <cell r="K818" t="str">
            <v>602-3972367</v>
          </cell>
          <cell r="L818"/>
          <cell r="M818" t="str">
            <v>fundacionlazzosdeamor@gmail.com</v>
          </cell>
          <cell r="N818" t="str">
            <v>SRD</v>
          </cell>
          <cell r="O818" t="str">
            <v>Apoyo psicológico especializado</v>
          </cell>
          <cell r="P818"/>
          <cell r="Q818" t="str">
            <v>Con PARD</v>
          </cell>
          <cell r="R818"/>
          <cell r="S818" t="str">
            <v>7600-590-2024</v>
          </cell>
          <cell r="T818">
            <v>108</v>
          </cell>
          <cell r="U818">
            <v>45383</v>
          </cell>
          <cell r="V818">
            <v>45383</v>
          </cell>
          <cell r="W818">
            <v>45626</v>
          </cell>
          <cell r="X818">
            <v>288448992</v>
          </cell>
          <cell r="Y818" t="str">
            <v>Jaime Arcos Barajas</v>
          </cell>
          <cell r="Z818" t="str">
            <v>Profesional coordinación técnica Protección</v>
          </cell>
        </row>
        <row r="819">
          <cell r="B819" t="str">
            <v>76-130-818</v>
          </cell>
          <cell r="C819" t="str">
            <v>Valle</v>
          </cell>
          <cell r="D819" t="str">
            <v>Fundación ideal para la rehabilitación integral Julio H Calonje</v>
          </cell>
          <cell r="E819" t="str">
            <v>890308493-0</v>
          </cell>
          <cell r="F819" t="str">
            <v>Rodolfo Millan Muñoz</v>
          </cell>
          <cell r="G819"/>
          <cell r="H819" t="str">
            <v>Calle 41 No. 5b-19 Barrio Tequendama, Municipio De Santiago De Cali, Departamento Del Valle Del Cauca.</v>
          </cell>
          <cell r="I819" t="str">
            <v>Cali</v>
          </cell>
          <cell r="J819" t="str">
            <v>Nororiental</v>
          </cell>
          <cell r="K819" t="str">
            <v>602 4415062; 602 4863732</v>
          </cell>
          <cell r="L819"/>
          <cell r="M819" t="str">
            <v>direccion@fundacionideal.org.co; ipsvillacolombia@fundacionideal.org.co</v>
          </cell>
          <cell r="N819" t="str">
            <v>SRD</v>
          </cell>
          <cell r="O819" t="str">
            <v>Intervención de apoyo psicosocial</v>
          </cell>
          <cell r="P819"/>
          <cell r="Q819" t="str">
            <v>Con PARD</v>
          </cell>
          <cell r="R819"/>
          <cell r="S819" t="str">
            <v>7600-591-2024</v>
          </cell>
          <cell r="T819">
            <v>40</v>
          </cell>
          <cell r="U819">
            <v>45378</v>
          </cell>
          <cell r="V819">
            <v>45383</v>
          </cell>
          <cell r="W819">
            <v>45626</v>
          </cell>
          <cell r="X819">
            <v>167519040</v>
          </cell>
          <cell r="Y819" t="str">
            <v>Andres Gómez Montes</v>
          </cell>
          <cell r="Z819" t="str">
            <v>Profesional coordinación técnica Protección</v>
          </cell>
        </row>
        <row r="820">
          <cell r="B820" t="str">
            <v>76-81-819</v>
          </cell>
          <cell r="C820" t="str">
            <v>Valle</v>
          </cell>
          <cell r="D820" t="str">
            <v>Fundación Caicedo González Riopaila Castilla</v>
          </cell>
          <cell r="E820" t="str">
            <v>890301972-5</v>
          </cell>
          <cell r="F820" t="str">
            <v>Ana Milena Lemos Paredes</v>
          </cell>
          <cell r="G820"/>
          <cell r="H820" t="str">
            <v>Carrera 38n No 3cn-86, Barrio Prados Del Norte, Municipio De Santiago De Cali, Valle Del Cauca.</v>
          </cell>
          <cell r="I820" t="str">
            <v>Cali</v>
          </cell>
          <cell r="J820" t="str">
            <v>Nororiental</v>
          </cell>
          <cell r="K820" t="str">
            <v xml:space="preserve">8838847 Fax: Ext 106 - 5145535 - 36/37 
</v>
          </cell>
          <cell r="L820"/>
          <cell r="M820" t="str">
            <v>hsustitutos@fcgriopailacastilla.org; auxiliarhs@fcgriopailacastilla.org; sadministrativahs@fundacioncaicedogonzalez.org</v>
          </cell>
          <cell r="N820" t="str">
            <v>SRD</v>
          </cell>
          <cell r="O820" t="str">
            <v>Hogar sustituto entidad</v>
          </cell>
          <cell r="P820"/>
          <cell r="Q820" t="str">
            <v>Con PARD</v>
          </cell>
          <cell r="R820"/>
          <cell r="S820" t="str">
            <v>7600-592-2024</v>
          </cell>
          <cell r="T820">
            <v>280</v>
          </cell>
          <cell r="U820">
            <v>45383</v>
          </cell>
          <cell r="V820">
            <v>45383</v>
          </cell>
          <cell r="W820">
            <v>45626</v>
          </cell>
          <cell r="X820">
            <v>4490229779</v>
          </cell>
          <cell r="Y820" t="str">
            <v>Andres Gómez Montes</v>
          </cell>
          <cell r="Z820" t="str">
            <v>Profesional coordinación técnica Protección</v>
          </cell>
        </row>
        <row r="821">
          <cell r="B821" t="str">
            <v>76-171-820</v>
          </cell>
          <cell r="C821" t="str">
            <v>Valle</v>
          </cell>
          <cell r="D821" t="str">
            <v>Fundación para el fomento de la educación, la salud, la alimentación y la nutrición de Colombia - FESANCO</v>
          </cell>
          <cell r="E821" t="str">
            <v>801001664-0</v>
          </cell>
          <cell r="F821" t="str">
            <v>Guillermo Jose Arcila Soto</v>
          </cell>
          <cell r="G821"/>
          <cell r="H821" t="str">
            <v>Carrera 92 No. 28-11 Barrio Valle Del Lili De La Ciudad De Cali</v>
          </cell>
          <cell r="I821" t="str">
            <v>Cali</v>
          </cell>
          <cell r="J821" t="str">
            <v>Sur</v>
          </cell>
          <cell r="K821"/>
          <cell r="L821">
            <v>3188894648</v>
          </cell>
          <cell r="M821" t="str">
            <v>fesancocali@gmail.com5/04/2024 fesanco98@gmail.com</v>
          </cell>
          <cell r="N821" t="str">
            <v>SRD</v>
          </cell>
          <cell r="O821" t="str">
            <v>Apoyo psicológico especializado</v>
          </cell>
          <cell r="P821"/>
          <cell r="Q821" t="str">
            <v>Con PARD</v>
          </cell>
          <cell r="R821"/>
          <cell r="S821" t="str">
            <v>7600-593-2024</v>
          </cell>
          <cell r="T821">
            <v>72</v>
          </cell>
          <cell r="U821">
            <v>45378</v>
          </cell>
          <cell r="V821">
            <v>45383</v>
          </cell>
          <cell r="W821">
            <v>45626</v>
          </cell>
          <cell r="X821">
            <v>192299328</v>
          </cell>
          <cell r="Y821" t="str">
            <v>Jaime Arcos Barajas</v>
          </cell>
          <cell r="Z821" t="str">
            <v>Profesional coordinación técnica Protección</v>
          </cell>
        </row>
        <row r="822">
          <cell r="B822" t="str">
            <v>76-173-821</v>
          </cell>
          <cell r="C822" t="str">
            <v>Valle</v>
          </cell>
          <cell r="D822" t="str">
            <v>Fundación para la acción social nueva vida</v>
          </cell>
          <cell r="E822" t="str">
            <v>800139469-1</v>
          </cell>
          <cell r="F822" t="str">
            <v>Jose Oswaldo Mondragon Varela</v>
          </cell>
          <cell r="G822" t="str">
            <v>Sevilla</v>
          </cell>
          <cell r="H822" t="str">
            <v>Carrera 52 No. 82-246 Tres Esquinas</v>
          </cell>
          <cell r="I822" t="str">
            <v>Sevilla</v>
          </cell>
          <cell r="J822" t="str">
            <v>Sevilla</v>
          </cell>
          <cell r="K822"/>
          <cell r="L822" t="str">
            <v>3157126414 - 3113157398</v>
          </cell>
          <cell r="M822" t="str">
            <v>fundacionuevavida2022@gmail.com</v>
          </cell>
          <cell r="N822" t="str">
            <v>SRD</v>
          </cell>
          <cell r="O822" t="str">
            <v>Externado</v>
          </cell>
          <cell r="P822" t="str">
            <v>Media jornada</v>
          </cell>
          <cell r="Q822" t="str">
            <v>Con PARD</v>
          </cell>
          <cell r="R822"/>
          <cell r="S822" t="str">
            <v>7600-594-2024</v>
          </cell>
          <cell r="T822">
            <v>75</v>
          </cell>
          <cell r="U822">
            <v>45383</v>
          </cell>
          <cell r="V822">
            <v>45383</v>
          </cell>
          <cell r="W822">
            <v>45626</v>
          </cell>
          <cell r="X822">
            <v>668723200</v>
          </cell>
          <cell r="Y822" t="str">
            <v>Noralba Rivas Arenas</v>
          </cell>
          <cell r="Z822" t="str">
            <v>Coordinador centro zonal</v>
          </cell>
        </row>
        <row r="823">
          <cell r="B823" t="str">
            <v>76-173-822</v>
          </cell>
          <cell r="C823" t="str">
            <v>Valle</v>
          </cell>
          <cell r="D823" t="str">
            <v>Fundación para la acción social nueva vida</v>
          </cell>
          <cell r="E823" t="str">
            <v>800139469-1</v>
          </cell>
          <cell r="F823" t="str">
            <v>Jose Oswaldo Mondragon Varela</v>
          </cell>
          <cell r="G823" t="str">
            <v>Roldanillo</v>
          </cell>
          <cell r="H823" t="str">
            <v>Carrera 11 calle 1B - 02 Institución Educativa Jorge Isaac sede Libardo Madrid</v>
          </cell>
          <cell r="I823" t="str">
            <v>Roldanillo</v>
          </cell>
          <cell r="J823" t="str">
            <v>Sevilla</v>
          </cell>
          <cell r="K823"/>
          <cell r="L823" t="str">
            <v>3157126414 - 3113157398</v>
          </cell>
          <cell r="M823" t="str">
            <v>fundacionuevavida2022@gmail.com</v>
          </cell>
          <cell r="N823" t="str">
            <v>SRD</v>
          </cell>
          <cell r="O823" t="str">
            <v>Externado</v>
          </cell>
          <cell r="P823" t="str">
            <v>Media jornada</v>
          </cell>
          <cell r="Q823" t="str">
            <v>Con PARD</v>
          </cell>
          <cell r="R823"/>
          <cell r="S823" t="str">
            <v>7600-594-2024</v>
          </cell>
          <cell r="T823">
            <v>25</v>
          </cell>
          <cell r="U823">
            <v>45383</v>
          </cell>
          <cell r="V823">
            <v>45383</v>
          </cell>
          <cell r="W823">
            <v>45626</v>
          </cell>
          <cell r="X823"/>
          <cell r="Y823" t="str">
            <v>Noralba Rivas Arenas</v>
          </cell>
          <cell r="Z823" t="str">
            <v>Coordinador centro zonal</v>
          </cell>
        </row>
        <row r="824">
          <cell r="B824" t="str">
            <v>76-171-823</v>
          </cell>
          <cell r="C824" t="str">
            <v>Valle</v>
          </cell>
          <cell r="D824" t="str">
            <v>Fundación para el fomento de la educación, la salud, la alimentación y la nutrición de Colombia - FESANCO</v>
          </cell>
          <cell r="E824" t="str">
            <v>801001664-0</v>
          </cell>
          <cell r="F824" t="str">
            <v>Guillermo Jose Arcila Soto</v>
          </cell>
          <cell r="G824" t="str">
            <v>Tuluá</v>
          </cell>
          <cell r="H824" t="str">
            <v>Carrera 37 No. 19-49 Barrio Nuevo Alvernia, Del Municipio De Tuluá, Departamento Del Valle Del Cauca</v>
          </cell>
          <cell r="I824" t="str">
            <v>Tuluá</v>
          </cell>
          <cell r="J824" t="str">
            <v>Roldanillo</v>
          </cell>
          <cell r="K824" t="str">
            <v>(6) 7458844, 2244545-2246966</v>
          </cell>
          <cell r="L824">
            <v>3146173719</v>
          </cell>
          <cell r="M824" t="str">
            <v>fesanco98@gmail.com; hogaressustitutostulua@fundacionfesanco.com</v>
          </cell>
          <cell r="N824" t="str">
            <v>SRD</v>
          </cell>
          <cell r="O824" t="str">
            <v>Hogar sustituto entidad</v>
          </cell>
          <cell r="P824"/>
          <cell r="Q824" t="str">
            <v>Discapacidad</v>
          </cell>
          <cell r="R824" t="str">
            <v>Intelectual</v>
          </cell>
          <cell r="S824" t="str">
            <v>7600-595-2024</v>
          </cell>
          <cell r="T824">
            <v>90</v>
          </cell>
          <cell r="U824">
            <v>45378</v>
          </cell>
          <cell r="V824">
            <v>45383</v>
          </cell>
          <cell r="W824">
            <v>45626</v>
          </cell>
          <cell r="X824">
            <v>1859501840</v>
          </cell>
          <cell r="Y824" t="str">
            <v>Jessica Andrea Narvaez Restrepo</v>
          </cell>
          <cell r="Z824" t="str">
            <v>Coordinador centro zonal</v>
          </cell>
        </row>
        <row r="825">
          <cell r="B825" t="str">
            <v>76-171-824</v>
          </cell>
          <cell r="C825" t="str">
            <v>Valle</v>
          </cell>
          <cell r="D825" t="str">
            <v>Fundación para el fomento de la educación, la salud, la alimentación y la nutrición de Colombia - FESANCO</v>
          </cell>
          <cell r="E825" t="str">
            <v>801001664-0</v>
          </cell>
          <cell r="F825" t="str">
            <v>Guillermo Jose Arcila Soto</v>
          </cell>
          <cell r="G825" t="str">
            <v>Cartago</v>
          </cell>
          <cell r="H825" t="str">
            <v>Calle 12 No. 1n-42, Barrio El Prado, Municipio De Cartago, Valle Del Cauca.</v>
          </cell>
          <cell r="I825" t="str">
            <v>Cartago</v>
          </cell>
          <cell r="J825" t="str">
            <v>Roldanillo</v>
          </cell>
          <cell r="K825" t="str">
            <v>(6) 7458844, 2244545-2246966</v>
          </cell>
          <cell r="L825">
            <v>3146173719</v>
          </cell>
          <cell r="M825" t="str">
            <v>Fesancocoordinacion@gmail.com; fesanco98@gmail.com</v>
          </cell>
          <cell r="N825" t="str">
            <v>SRD</v>
          </cell>
          <cell r="O825" t="str">
            <v>Hogar sustituto entidad</v>
          </cell>
          <cell r="P825"/>
          <cell r="Q825" t="str">
            <v>Discapacidad</v>
          </cell>
          <cell r="R825" t="str">
            <v>Intelectual</v>
          </cell>
          <cell r="S825" t="str">
            <v>7600-595-2024</v>
          </cell>
          <cell r="T825"/>
          <cell r="U825">
            <v>45378</v>
          </cell>
          <cell r="V825">
            <v>45383</v>
          </cell>
          <cell r="W825">
            <v>45626</v>
          </cell>
          <cell r="X825"/>
          <cell r="Y825" t="str">
            <v>Jessica Andrea Narvaez Restrepo</v>
          </cell>
          <cell r="Z825" t="str">
            <v>Coordinador centro zonal</v>
          </cell>
        </row>
        <row r="826">
          <cell r="B826" t="str">
            <v>76-171-825</v>
          </cell>
          <cell r="C826" t="str">
            <v>Valle</v>
          </cell>
          <cell r="D826" t="str">
            <v>Fundación para el fomento de la educación, la salud, la alimentación y la nutrición de Colombia - FESANCO</v>
          </cell>
          <cell r="E826" t="str">
            <v>801001664-0</v>
          </cell>
          <cell r="F826" t="str">
            <v>Guillermo Jose Arcila Soto</v>
          </cell>
          <cell r="G826" t="str">
            <v>Tuluá</v>
          </cell>
          <cell r="H826" t="str">
            <v>Carrera 37 No. 19-49 Barrio Nuevo Alvernia, Del Municipio De Tuluá, Departamento Del Valle Del Cauca</v>
          </cell>
          <cell r="I826" t="str">
            <v>Tuluá</v>
          </cell>
          <cell r="J826" t="str">
            <v>Roldanillo</v>
          </cell>
          <cell r="K826" t="str">
            <v>(6) 7458844 2244545-2246966;3146173718</v>
          </cell>
          <cell r="L826">
            <v>3146173719</v>
          </cell>
          <cell r="M826" t="str">
            <v>fesanco98@gmail.com; hogaressustitutostulua@fundacionfesanco.com</v>
          </cell>
          <cell r="N826" t="str">
            <v>SRD</v>
          </cell>
          <cell r="O826" t="str">
            <v>Hogar sustituto entidad</v>
          </cell>
          <cell r="P826"/>
          <cell r="Q826" t="str">
            <v>Con PARD</v>
          </cell>
          <cell r="R826"/>
          <cell r="S826" t="str">
            <v>7600-596-2024</v>
          </cell>
          <cell r="T826">
            <v>200</v>
          </cell>
          <cell r="U826">
            <v>45378</v>
          </cell>
          <cell r="V826">
            <v>45383</v>
          </cell>
          <cell r="W826">
            <v>45626</v>
          </cell>
          <cell r="X826">
            <v>3221107128</v>
          </cell>
          <cell r="Y826" t="str">
            <v>Jessica Andrea Narvaez Restrepo</v>
          </cell>
          <cell r="Z826" t="str">
            <v>Coordinador centro zonal</v>
          </cell>
        </row>
        <row r="827">
          <cell r="B827" t="str">
            <v>76-171-826</v>
          </cell>
          <cell r="C827" t="str">
            <v>Valle</v>
          </cell>
          <cell r="D827" t="str">
            <v>Fundación para el fomento de la educación, la salud, la alimentación y la nutrición de Colombia - FESANCO</v>
          </cell>
          <cell r="E827" t="str">
            <v>801001664-0</v>
          </cell>
          <cell r="F827" t="str">
            <v>Guillermo Jose Arcila Soto</v>
          </cell>
          <cell r="G827" t="str">
            <v>Cartago</v>
          </cell>
          <cell r="H827" t="str">
            <v>Calle 12 No. 1n-42, Barrio El Prado, Municipio De Cartago, Valle Del Cauca.</v>
          </cell>
          <cell r="I827" t="str">
            <v>Cartago</v>
          </cell>
          <cell r="J827" t="str">
            <v>Roldanillo</v>
          </cell>
          <cell r="K827" t="str">
            <v>(6) 7458844 2244545-2246966;3146173718</v>
          </cell>
          <cell r="L827">
            <v>3146173719</v>
          </cell>
          <cell r="M827" t="str">
            <v>Fesancocoordinacion@gmail.com; fesanco98@gmail.com</v>
          </cell>
          <cell r="N827" t="str">
            <v>SRD</v>
          </cell>
          <cell r="O827" t="str">
            <v>Hogar sustituto entidad</v>
          </cell>
          <cell r="P827"/>
          <cell r="Q827" t="str">
            <v>Con PARD</v>
          </cell>
          <cell r="R827"/>
          <cell r="S827" t="str">
            <v>7600-596-2024</v>
          </cell>
          <cell r="T827"/>
          <cell r="U827">
            <v>45378</v>
          </cell>
          <cell r="V827">
            <v>45383</v>
          </cell>
          <cell r="W827">
            <v>45626</v>
          </cell>
          <cell r="X827"/>
          <cell r="Y827" t="str">
            <v>Jessica Andrea Narvaez Restrepo</v>
          </cell>
          <cell r="Z827" t="str">
            <v>Coordinador centro zonal</v>
          </cell>
        </row>
        <row r="828">
          <cell r="B828" t="str">
            <v>76-202-827</v>
          </cell>
          <cell r="C828" t="str">
            <v>Valle</v>
          </cell>
          <cell r="D828" t="str">
            <v>Fundación sinapsis vital</v>
          </cell>
          <cell r="E828" t="str">
            <v>900497719-4</v>
          </cell>
          <cell r="F828" t="str">
            <v>Fernando Mauricio Vasquez Bueno</v>
          </cell>
          <cell r="G828"/>
          <cell r="H828" t="str">
            <v>Carrera 26 No. 6 A-20 Barrio 3 De Julio, Del Distrito Especial De Santiago De Cali, Departamento Del Valle Del Cauca.</v>
          </cell>
          <cell r="I828" t="str">
            <v>Cali</v>
          </cell>
          <cell r="J828" t="str">
            <v>Sur</v>
          </cell>
          <cell r="K828" t="str">
            <v>(2)2530298</v>
          </cell>
          <cell r="L828">
            <v>3165307274</v>
          </cell>
          <cell r="M828" t="str">
            <v>fundacionsinapsisv@gmail.com</v>
          </cell>
          <cell r="N828" t="str">
            <v>SRD</v>
          </cell>
          <cell r="O828" t="str">
            <v>Intervención de apoyo psicosocial</v>
          </cell>
          <cell r="P828"/>
          <cell r="Q828" t="str">
            <v>Con PARD</v>
          </cell>
          <cell r="R828"/>
          <cell r="S828" t="str">
            <v>7600-597-2024</v>
          </cell>
          <cell r="T828">
            <v>350</v>
          </cell>
          <cell r="U828">
            <v>45383</v>
          </cell>
          <cell r="V828">
            <v>45383</v>
          </cell>
          <cell r="W828">
            <v>45626</v>
          </cell>
          <cell r="X828">
            <v>1465791600</v>
          </cell>
          <cell r="Y828" t="str">
            <v>Jaime Arcos Barajas</v>
          </cell>
          <cell r="Z828" t="str">
            <v>Profesional coordinación técnica Protección</v>
          </cell>
        </row>
        <row r="829">
          <cell r="B829" t="str">
            <v>76-129-828</v>
          </cell>
          <cell r="C829" t="str">
            <v>Valle</v>
          </cell>
          <cell r="D829" t="str">
            <v>Fundación hogares Claret</v>
          </cell>
          <cell r="E829" t="str">
            <v>800098983-8</v>
          </cell>
          <cell r="F829" t="str">
            <v>Hernan Montoya Cadavid</v>
          </cell>
          <cell r="G829"/>
          <cell r="H829" t="str">
            <v>Kilometro 3, Corregimiento De La Buitrera, Via Polvorines, Municipio De Sntiago De Cali, Valle Del Cauca.</v>
          </cell>
          <cell r="I829" t="str">
            <v>Cali</v>
          </cell>
          <cell r="J829" t="str">
            <v>Sur</v>
          </cell>
          <cell r="K829" t="str">
            <v xml:space="preserve">5140515 - 5140517 
</v>
          </cell>
          <cell r="L829"/>
          <cell r="M829" t="str">
            <v>ciudadela.valle@fhclaret.org; info.valle@fhclaret.org</v>
          </cell>
          <cell r="N829" t="str">
            <v>SRD</v>
          </cell>
          <cell r="O829" t="str">
            <v>Internado</v>
          </cell>
          <cell r="P829"/>
          <cell r="Q829" t="str">
            <v>Con PARD</v>
          </cell>
          <cell r="R829"/>
          <cell r="S829" t="str">
            <v>7600-598-2024</v>
          </cell>
          <cell r="T829">
            <v>75</v>
          </cell>
          <cell r="U829">
            <v>45384</v>
          </cell>
          <cell r="V829">
            <v>45383</v>
          </cell>
          <cell r="W829">
            <v>45626</v>
          </cell>
          <cell r="X829">
            <v>1277613000</v>
          </cell>
          <cell r="Y829" t="str">
            <v>Jaime Arcos Barajas</v>
          </cell>
          <cell r="Z829" t="str">
            <v>Profesional coordinación técnica Protección</v>
          </cell>
        </row>
        <row r="830">
          <cell r="B830" t="str">
            <v>76-185-829</v>
          </cell>
          <cell r="C830" t="str">
            <v>Valle</v>
          </cell>
          <cell r="D830" t="str">
            <v>Fundación Renovar ser</v>
          </cell>
          <cell r="E830" t="str">
            <v>901541152-0</v>
          </cell>
          <cell r="F830" t="str">
            <v>Santiago Jose Romero Agudelo</v>
          </cell>
          <cell r="G830"/>
          <cell r="H830" t="str">
            <v>Calle 9 No.9-130 Del Municipio De Roldanillo En El Departamento Del Valle Del Cauca.</v>
          </cell>
          <cell r="I830" t="str">
            <v>Roldanillo</v>
          </cell>
          <cell r="J830" t="str">
            <v>Roldanillo</v>
          </cell>
          <cell r="K830"/>
          <cell r="L830">
            <v>3217178744</v>
          </cell>
          <cell r="M830" t="str">
            <v>fundarenovar.ser@gmail.com</v>
          </cell>
          <cell r="N830" t="str">
            <v>SRD</v>
          </cell>
          <cell r="O830" t="str">
            <v>Intervención de apoyo psicosocial</v>
          </cell>
          <cell r="P830"/>
          <cell r="Q830" t="str">
            <v>Con PARD</v>
          </cell>
          <cell r="R830"/>
          <cell r="S830" t="str">
            <v>7600-599-2024</v>
          </cell>
          <cell r="T830">
            <v>50</v>
          </cell>
          <cell r="U830">
            <v>45383</v>
          </cell>
          <cell r="V830">
            <v>45383</v>
          </cell>
          <cell r="W830">
            <v>45626</v>
          </cell>
          <cell r="X830">
            <v>209398800</v>
          </cell>
          <cell r="Y830" t="str">
            <v>Jessica Andrea Narvaez Restrepo</v>
          </cell>
          <cell r="Z830" t="str">
            <v>Coordinador centro zonal</v>
          </cell>
        </row>
        <row r="831">
          <cell r="B831" t="str">
            <v>76-240-830</v>
          </cell>
          <cell r="C831" t="str">
            <v>Valle</v>
          </cell>
          <cell r="D831" t="str">
            <v>ONG Crecer en familia</v>
          </cell>
          <cell r="E831" t="str">
            <v>805020621-1</v>
          </cell>
          <cell r="F831" t="str">
            <v>Zulamita Ana Liliana Kaim Torres</v>
          </cell>
          <cell r="G831"/>
          <cell r="H831" t="str">
            <v>Carrera 52 A No 5b-62 Barrio Nuevo Tequendama, Municipio Santiago De Cali, Valle Del Cauca.</v>
          </cell>
          <cell r="I831" t="str">
            <v>Cali</v>
          </cell>
          <cell r="J831" t="str">
            <v>Centro. Suroriental, Nororiental, Sur, Yumbo</v>
          </cell>
          <cell r="K831" t="str">
            <v>PBX: (092)5143661</v>
          </cell>
          <cell r="L831" t="str">
            <v>316 528 2646</v>
          </cell>
          <cell r="M831" t="str">
            <v>vallehsustituto@crecefamilia.org</v>
          </cell>
          <cell r="N831" t="str">
            <v>SRD</v>
          </cell>
          <cell r="O831" t="str">
            <v>Hogar sustituto entidad</v>
          </cell>
          <cell r="P831"/>
          <cell r="Q831" t="str">
            <v>Discapacidad</v>
          </cell>
          <cell r="R831" t="str">
            <v>Intelectual</v>
          </cell>
          <cell r="S831" t="str">
            <v>7600-600-2024</v>
          </cell>
          <cell r="T831">
            <v>100</v>
          </cell>
          <cell r="U831">
            <v>45378</v>
          </cell>
          <cell r="V831">
            <v>45383</v>
          </cell>
          <cell r="W831">
            <v>45626</v>
          </cell>
          <cell r="X831">
            <v>2063467600</v>
          </cell>
          <cell r="Y831" t="str">
            <v>Maricela Botina Melendez</v>
          </cell>
          <cell r="Z831" t="str">
            <v>Coordinador centro zonal</v>
          </cell>
        </row>
        <row r="832">
          <cell r="B832" t="str">
            <v>76-245-831</v>
          </cell>
          <cell r="C832" t="str">
            <v>Valle</v>
          </cell>
          <cell r="D832" t="str">
            <v>Pía sociedad saleciana inspectoría san Luis Beltrán centro de capacitación don Bosco</v>
          </cell>
          <cell r="E832" t="str">
            <v>890905980-7</v>
          </cell>
          <cell r="F832" t="str">
            <v>Adolfo Enrique Romero Vera</v>
          </cell>
          <cell r="G832"/>
          <cell r="H832" t="str">
            <v>Carrera 31 No 39-42, Barrio El Diamante, Municipio Santiago De Cali, Valle Del Cauca</v>
          </cell>
          <cell r="I832" t="str">
            <v>Cali</v>
          </cell>
          <cell r="J832" t="str">
            <v>Sur</v>
          </cell>
          <cell r="K832" t="str">
            <v>4373530/1 -426 15 77 - 4373543 Fax: 437 35 42 ext 107</v>
          </cell>
          <cell r="L832"/>
          <cell r="M832" t="str">
            <v>casaproteccion.ccdb@salesianos.edu.co</v>
          </cell>
          <cell r="N832" t="str">
            <v>SRD</v>
          </cell>
          <cell r="O832" t="str">
            <v>Casa de protección</v>
          </cell>
          <cell r="P832"/>
          <cell r="Q832" t="str">
            <v>Desvinculados</v>
          </cell>
          <cell r="R832"/>
          <cell r="S832" t="str">
            <v>7600-601-2024</v>
          </cell>
          <cell r="T832">
            <v>30</v>
          </cell>
          <cell r="U832">
            <v>45378</v>
          </cell>
          <cell r="V832">
            <v>45383</v>
          </cell>
          <cell r="W832">
            <v>45626</v>
          </cell>
          <cell r="X832">
            <v>702178160</v>
          </cell>
          <cell r="Y832" t="str">
            <v>Jaime Arcos Barajas</v>
          </cell>
          <cell r="Z832" t="str">
            <v>Profesional coordinación técnica Protección</v>
          </cell>
        </row>
        <row r="833">
          <cell r="B833" t="str">
            <v>76-240-832</v>
          </cell>
          <cell r="C833" t="str">
            <v>Valle</v>
          </cell>
          <cell r="D833" t="str">
            <v>ONG Crecer en familia</v>
          </cell>
          <cell r="E833" t="str">
            <v>805020621-1</v>
          </cell>
          <cell r="F833" t="str">
            <v>Zulamita Ana Liliana Kaim Torres</v>
          </cell>
          <cell r="G833" t="str">
            <v>Sede Valle del Lili</v>
          </cell>
          <cell r="H833" t="str">
            <v>Carrera 108 No. 48-91 Kilometro 1 Via Jamundi</v>
          </cell>
          <cell r="I833" t="str">
            <v>Cali</v>
          </cell>
          <cell r="J833" t="str">
            <v>Restaurar</v>
          </cell>
          <cell r="K833">
            <v>5143661</v>
          </cell>
          <cell r="L833">
            <v>3165282646</v>
          </cell>
          <cell r="M833" t="str">
            <v>vallecfjvalledellili@crecefamilia.org; vallecfjbuenpastor@crecefamilia.org</v>
          </cell>
          <cell r="N833" t="str">
            <v>SRPA</v>
          </cell>
          <cell r="O833" t="str">
            <v>Centro de atención especializada</v>
          </cell>
          <cell r="P833"/>
          <cell r="Q833" t="str">
            <v>SRPA</v>
          </cell>
          <cell r="R833"/>
          <cell r="S833" t="str">
            <v>7600-176-2024</v>
          </cell>
          <cell r="T833">
            <v>167</v>
          </cell>
          <cell r="U833">
            <v>45321</v>
          </cell>
          <cell r="V833">
            <v>45323</v>
          </cell>
          <cell r="W833">
            <v>45412</v>
          </cell>
          <cell r="X833">
            <v>3618097116</v>
          </cell>
          <cell r="Y833" t="str">
            <v>Tatiana Narvaez Jimenez</v>
          </cell>
          <cell r="Z833" t="str">
            <v>Coordinador centro zonal</v>
          </cell>
        </row>
        <row r="834">
          <cell r="B834" t="str">
            <v>76-240-833</v>
          </cell>
          <cell r="C834" t="str">
            <v>Valle</v>
          </cell>
          <cell r="D834" t="str">
            <v>ONG Crecer en familia</v>
          </cell>
          <cell r="E834" t="str">
            <v>805020621-1</v>
          </cell>
          <cell r="F834" t="str">
            <v>Zulamita Ana Liliana Kaim Torres</v>
          </cell>
          <cell r="G834" t="str">
            <v>Sede Buen Pastor</v>
          </cell>
          <cell r="H834" t="str">
            <v>Carrera 31a No. 28m1-34 Barrio La Fortaleza</v>
          </cell>
          <cell r="I834" t="str">
            <v>Cali</v>
          </cell>
          <cell r="J834" t="str">
            <v>Restaurar</v>
          </cell>
          <cell r="K834">
            <v>5143661</v>
          </cell>
          <cell r="L834">
            <v>3165282646</v>
          </cell>
          <cell r="M834" t="str">
            <v>vallecfjvalledellili@crecefamilia.org; vallecfjbuenpastor@crecefamilia.org</v>
          </cell>
          <cell r="N834" t="str">
            <v>SRPA</v>
          </cell>
          <cell r="O834" t="str">
            <v>Centro de atención especializada</v>
          </cell>
          <cell r="P834"/>
          <cell r="Q834" t="str">
            <v>SRPA</v>
          </cell>
          <cell r="R834"/>
          <cell r="S834" t="str">
            <v>7600-176-2024</v>
          </cell>
          <cell r="T834">
            <v>233</v>
          </cell>
          <cell r="U834">
            <v>45321</v>
          </cell>
          <cell r="V834">
            <v>45323</v>
          </cell>
          <cell r="W834">
            <v>45412</v>
          </cell>
          <cell r="X834"/>
          <cell r="Y834" t="str">
            <v>Tatiana Narvaez Jimenez</v>
          </cell>
          <cell r="Z834" t="str">
            <v>Coordinador centro zonal</v>
          </cell>
        </row>
        <row r="835">
          <cell r="B835" t="str">
            <v>76-240-834</v>
          </cell>
          <cell r="C835" t="str">
            <v>Valle</v>
          </cell>
          <cell r="D835" t="str">
            <v>ONG Crecer en familia</v>
          </cell>
          <cell r="E835" t="str">
            <v>805020621-1</v>
          </cell>
          <cell r="F835" t="str">
            <v>Zulamita Ana Liliana Kaim Torres</v>
          </cell>
          <cell r="G835" t="str">
            <v>Sede Buen Pastor</v>
          </cell>
          <cell r="H835" t="str">
            <v>Carrera 31a No. 28m1-34 Barrio La Fortaleza</v>
          </cell>
          <cell r="I835" t="str">
            <v>Cali</v>
          </cell>
          <cell r="J835" t="str">
            <v>Restaurar</v>
          </cell>
          <cell r="K835">
            <v>5143661</v>
          </cell>
          <cell r="L835">
            <v>3165282646</v>
          </cell>
          <cell r="M835" t="str">
            <v>vallecfjvalledellili@crecefamilia.org; vallecfjbuenpastor@crecefamilia.org</v>
          </cell>
          <cell r="N835" t="str">
            <v>SRPA</v>
          </cell>
          <cell r="O835" t="str">
            <v>Centro de internamiento preventivo</v>
          </cell>
          <cell r="P835"/>
          <cell r="Q835" t="str">
            <v>SRPA</v>
          </cell>
          <cell r="R835"/>
          <cell r="S835" t="str">
            <v>7600-177-2024</v>
          </cell>
          <cell r="T835">
            <v>55</v>
          </cell>
          <cell r="U835">
            <v>45321</v>
          </cell>
          <cell r="V835">
            <v>45323</v>
          </cell>
          <cell r="W835">
            <v>45412</v>
          </cell>
          <cell r="X835">
            <v>892344154</v>
          </cell>
          <cell r="Y835" t="str">
            <v>Tatiana Narvaez Jimenez</v>
          </cell>
          <cell r="Z835" t="str">
            <v>Coordinador centro zonal</v>
          </cell>
        </row>
        <row r="836">
          <cell r="B836" t="str">
            <v>76-240-835</v>
          </cell>
          <cell r="C836" t="str">
            <v>Valle</v>
          </cell>
          <cell r="D836" t="str">
            <v>ONG Crecer en familia</v>
          </cell>
          <cell r="E836" t="str">
            <v>805020621-1</v>
          </cell>
          <cell r="F836" t="str">
            <v>Zulamita Ana Liliana Kaim Torres</v>
          </cell>
          <cell r="G836" t="str">
            <v>Sede Valle del Lili</v>
          </cell>
          <cell r="H836" t="str">
            <v>Carrera 108 No. 48-91 Kilometro 1 Via Jamundi</v>
          </cell>
          <cell r="I836" t="str">
            <v>Cali</v>
          </cell>
          <cell r="J836" t="str">
            <v>Restaurar</v>
          </cell>
          <cell r="K836">
            <v>5143661</v>
          </cell>
          <cell r="L836">
            <v>3165282646</v>
          </cell>
          <cell r="M836" t="str">
            <v>vallecfjvalledellili@crecefamilia.org; vallecfjbuenpastor@crecefamilia.org</v>
          </cell>
          <cell r="N836" t="str">
            <v>SRPA</v>
          </cell>
          <cell r="O836" t="str">
            <v>Centro de internamiento preventivo</v>
          </cell>
          <cell r="P836"/>
          <cell r="Q836" t="str">
            <v>SRPA</v>
          </cell>
          <cell r="R836"/>
          <cell r="S836" t="str">
            <v>7600-177-2024</v>
          </cell>
          <cell r="T836">
            <v>45</v>
          </cell>
          <cell r="U836">
            <v>45321</v>
          </cell>
          <cell r="V836">
            <v>45323</v>
          </cell>
          <cell r="W836">
            <v>45412</v>
          </cell>
          <cell r="X836"/>
          <cell r="Y836" t="str">
            <v>Tatiana Narvaez Jimenez</v>
          </cell>
          <cell r="Z836" t="str">
            <v>Coordinador centro zonal</v>
          </cell>
        </row>
        <row r="837">
          <cell r="B837" t="str">
            <v>76-72-836</v>
          </cell>
          <cell r="C837" t="str">
            <v>Valle</v>
          </cell>
          <cell r="D837" t="str">
            <v>Corporación unida por el desarrollo - CORPUDESA</v>
          </cell>
          <cell r="E837" t="str">
            <v>900208959-7</v>
          </cell>
          <cell r="F837" t="str">
            <v>Adrian Eduardo Ocampo Escobar</v>
          </cell>
          <cell r="G837"/>
          <cell r="H837" t="str">
            <v>Calle 47 Norte No. 8n-36, Municipio De Cali, Valle Del Cauca</v>
          </cell>
          <cell r="I837" t="str">
            <v>Cali</v>
          </cell>
          <cell r="J837" t="str">
            <v>Restaurar</v>
          </cell>
          <cell r="K837" t="str">
            <v>(4) 4444719 - 3006535283</v>
          </cell>
          <cell r="L837">
            <v>3006535283</v>
          </cell>
          <cell r="M837" t="str">
            <v>corpudesa@gmail.com</v>
          </cell>
          <cell r="N837" t="str">
            <v>SRPA</v>
          </cell>
          <cell r="O837" t="str">
            <v>Prestación de servicios a la comunidad</v>
          </cell>
          <cell r="P837"/>
          <cell r="Q837" t="str">
            <v>SRPA</v>
          </cell>
          <cell r="R837"/>
          <cell r="S837" t="str">
            <v>7600-529-2024</v>
          </cell>
          <cell r="T837">
            <v>15</v>
          </cell>
          <cell r="U837">
            <v>45377</v>
          </cell>
          <cell r="V837">
            <v>45383</v>
          </cell>
          <cell r="W837">
            <v>45626</v>
          </cell>
          <cell r="X837">
            <v>47055720</v>
          </cell>
          <cell r="Y837" t="str">
            <v>Tatiana Narvaez Jimenez</v>
          </cell>
          <cell r="Z837" t="str">
            <v>Coordinador centro zonal</v>
          </cell>
        </row>
        <row r="838">
          <cell r="B838" t="str">
            <v>76-177-837</v>
          </cell>
          <cell r="C838" t="str">
            <v>Valle</v>
          </cell>
          <cell r="D838" t="str">
            <v>Fundación para la orientación familiar - FUNOF</v>
          </cell>
          <cell r="E838" t="str">
            <v>890310770-2</v>
          </cell>
          <cell r="F838" t="str">
            <v>Julieta Arboleda Arciniegas</v>
          </cell>
          <cell r="G838" t="str">
            <v>Cali</v>
          </cell>
          <cell r="H838" t="str">
            <v>Calle 35 Norte No. 3n-36 Barrio Prados Del Norte Del Municipio De Cali, Valle Del Cauca</v>
          </cell>
          <cell r="I838" t="str">
            <v>Cali</v>
          </cell>
          <cell r="J838" t="str">
            <v>Restaurar</v>
          </cell>
          <cell r="K838" t="str">
            <v>6661473 6661608
6659931 - 3207882993</v>
          </cell>
          <cell r="L838"/>
          <cell r="M838" t="str">
            <v>coordinacionproteccion@funof.org; funof@funof.org</v>
          </cell>
          <cell r="N838" t="str">
            <v>SRPA</v>
          </cell>
          <cell r="O838" t="str">
            <v>Libertad vigilada – asistida</v>
          </cell>
          <cell r="P838"/>
          <cell r="Q838" t="str">
            <v>SRPA</v>
          </cell>
          <cell r="R838"/>
          <cell r="S838" t="str">
            <v>7600-531-2024</v>
          </cell>
          <cell r="T838">
            <v>50</v>
          </cell>
          <cell r="U838">
            <v>45383</v>
          </cell>
          <cell r="V838">
            <v>45383</v>
          </cell>
          <cell r="W838">
            <v>45626</v>
          </cell>
          <cell r="X838">
            <v>413433360</v>
          </cell>
          <cell r="Y838" t="str">
            <v>Tatiana Narvaez Jimenez</v>
          </cell>
          <cell r="Z838" t="str">
            <v>Coordinador centro zonal</v>
          </cell>
        </row>
        <row r="839">
          <cell r="B839" t="str">
            <v>76-177-838</v>
          </cell>
          <cell r="C839" t="str">
            <v>Valle</v>
          </cell>
          <cell r="D839" t="str">
            <v>Fundación para la orientación familiar - FUNOF</v>
          </cell>
          <cell r="E839" t="str">
            <v>890310770-2</v>
          </cell>
          <cell r="F839" t="str">
            <v>Julieta Arboleda Arciniegas</v>
          </cell>
          <cell r="G839" t="str">
            <v>Tuluá</v>
          </cell>
          <cell r="H839" t="str">
            <v>Calle 33 No. 21-51, Barrio Sajonia, Municipio De Tuluá, Valle Del Cauca.</v>
          </cell>
          <cell r="I839" t="str">
            <v>Tuluá</v>
          </cell>
          <cell r="J839" t="str">
            <v>Tulua</v>
          </cell>
          <cell r="K839" t="str">
            <v>6661473 6661608
6659931 - 3207882993</v>
          </cell>
          <cell r="L839"/>
          <cell r="M839" t="str">
            <v>coordinacionproteccion@funof.org; funof@funof.org</v>
          </cell>
          <cell r="N839" t="str">
            <v>SRPA</v>
          </cell>
          <cell r="O839" t="str">
            <v>Libertad vigilada – asistida</v>
          </cell>
          <cell r="P839"/>
          <cell r="Q839" t="str">
            <v>SRPA</v>
          </cell>
          <cell r="R839"/>
          <cell r="S839" t="str">
            <v>7600-531-2024</v>
          </cell>
          <cell r="T839">
            <v>40</v>
          </cell>
          <cell r="U839">
            <v>45383</v>
          </cell>
          <cell r="V839">
            <v>45383</v>
          </cell>
          <cell r="W839">
            <v>45626</v>
          </cell>
          <cell r="X839"/>
          <cell r="Y839" t="str">
            <v>Tatiana Narvaez Jimenez</v>
          </cell>
          <cell r="Z839" t="str">
            <v>Coordinador centro zonal</v>
          </cell>
        </row>
        <row r="840">
          <cell r="B840" t="str">
            <v>76-240-839</v>
          </cell>
          <cell r="C840" t="str">
            <v>Valle</v>
          </cell>
          <cell r="D840" t="str">
            <v>ONG Crecer en familia</v>
          </cell>
          <cell r="E840" t="str">
            <v>805020621-1</v>
          </cell>
          <cell r="F840" t="str">
            <v>Zulamita Ana Liliana Kaim Torres</v>
          </cell>
          <cell r="G840" t="str">
            <v>Sede Vipasa</v>
          </cell>
          <cell r="H840" t="str">
            <v>Calle 44n No. 3e-159, Barrio Vipasa, Municipio De Santiago De Cali, Valle Del Cauca</v>
          </cell>
          <cell r="I840" t="str">
            <v>Cali</v>
          </cell>
          <cell r="J840" t="str">
            <v>Restaurar</v>
          </cell>
          <cell r="K840" t="str">
            <v>PBX: (092)5143661</v>
          </cell>
          <cell r="L840" t="str">
            <v>316 528 2646</v>
          </cell>
          <cell r="M840" t="str">
            <v>valleexternadoraj@crecefamilia.org</v>
          </cell>
          <cell r="N840" t="str">
            <v>SRPA</v>
          </cell>
          <cell r="O840" t="str">
            <v>Externado RAJ</v>
          </cell>
          <cell r="P840" t="str">
            <v>Media jornada</v>
          </cell>
          <cell r="Q840" t="str">
            <v>RAJ</v>
          </cell>
          <cell r="R840"/>
          <cell r="S840" t="str">
            <v>7600-532-2024</v>
          </cell>
          <cell r="T840">
            <v>20</v>
          </cell>
          <cell r="U840">
            <v>45375</v>
          </cell>
          <cell r="V840">
            <v>45383</v>
          </cell>
          <cell r="W840">
            <v>45626</v>
          </cell>
          <cell r="X840">
            <v>107480800</v>
          </cell>
          <cell r="Y840" t="str">
            <v>Tatiana Narvaez Jimenez</v>
          </cell>
          <cell r="Z840" t="str">
            <v>Profesional centro zonal</v>
          </cell>
        </row>
        <row r="841">
          <cell r="B841" t="str">
            <v>76-240-840</v>
          </cell>
          <cell r="C841" t="str">
            <v>Valle</v>
          </cell>
          <cell r="D841" t="str">
            <v>ONG Crecer en familia</v>
          </cell>
          <cell r="E841" t="str">
            <v>805020621-1</v>
          </cell>
          <cell r="F841" t="str">
            <v>Zulamita Ana Liliana Kaim Torres</v>
          </cell>
          <cell r="G841" t="str">
            <v>Sede Vipasa</v>
          </cell>
          <cell r="H841" t="str">
            <v>Calle 44n No. 3e-159, Barrio Vipasa, Municipio De Santiago De Cali, Valle Del Cauca</v>
          </cell>
          <cell r="I841" t="str">
            <v>Cali</v>
          </cell>
          <cell r="J841" t="str">
            <v>Restaurar</v>
          </cell>
          <cell r="K841" t="str">
            <v>PBX: (092)5143661</v>
          </cell>
          <cell r="L841" t="str">
            <v>316 528 2646</v>
          </cell>
          <cell r="M841" t="str">
            <v>valleintervencionraj@crecefamilia.org</v>
          </cell>
          <cell r="N841" t="str">
            <v>SRPA</v>
          </cell>
          <cell r="O841" t="str">
            <v>Intervención de apoyo RAJ</v>
          </cell>
          <cell r="P841"/>
          <cell r="Q841" t="str">
            <v>RAJ</v>
          </cell>
          <cell r="R841"/>
          <cell r="S841" t="str">
            <v>7600-533-2024</v>
          </cell>
          <cell r="T841">
            <v>30</v>
          </cell>
          <cell r="U841">
            <v>45375</v>
          </cell>
          <cell r="V841">
            <v>45383</v>
          </cell>
          <cell r="W841">
            <v>45626</v>
          </cell>
          <cell r="X841">
            <v>103657680</v>
          </cell>
          <cell r="Y841" t="str">
            <v>Tatiana Narvaez Jimenez</v>
          </cell>
          <cell r="Z841" t="str">
            <v>Profesional centro zonal</v>
          </cell>
        </row>
        <row r="842">
          <cell r="B842" t="str">
            <v>76-240-841</v>
          </cell>
          <cell r="C842" t="str">
            <v>Valle</v>
          </cell>
          <cell r="D842" t="str">
            <v>ONG Crecer en familia</v>
          </cell>
          <cell r="E842" t="str">
            <v>805020621-1</v>
          </cell>
          <cell r="F842" t="str">
            <v>Zulamita Ana Liliana Kaim Torres</v>
          </cell>
          <cell r="G842"/>
          <cell r="H842" t="str">
            <v>Calle 30 Carrera 33 Esquina-barrio La Estacion, Municipio De Palmira, Valle Del Cauca.</v>
          </cell>
          <cell r="I842" t="str">
            <v>Palmira</v>
          </cell>
          <cell r="J842" t="str">
            <v>Palmira</v>
          </cell>
          <cell r="K842" t="str">
            <v>PBX: (092)5143661</v>
          </cell>
          <cell r="L842" t="str">
            <v>316 528 2646</v>
          </cell>
          <cell r="M842" t="str">
            <v>vallecippalmaspalmira@crecefamilia.org</v>
          </cell>
          <cell r="N842" t="str">
            <v>SRPA</v>
          </cell>
          <cell r="O842" t="str">
            <v>Centro de internamiento preventivo</v>
          </cell>
          <cell r="P842"/>
          <cell r="Q842" t="str">
            <v>SRPA</v>
          </cell>
          <cell r="R842"/>
          <cell r="S842" t="str">
            <v>7600-538-2024</v>
          </cell>
          <cell r="T842">
            <v>40</v>
          </cell>
          <cell r="U842">
            <v>45378</v>
          </cell>
          <cell r="V842">
            <v>45383</v>
          </cell>
          <cell r="W842">
            <v>45626</v>
          </cell>
          <cell r="X842">
            <v>973720960</v>
          </cell>
          <cell r="Y842" t="str">
            <v>Alba Lucia Obonaga Carvajal</v>
          </cell>
          <cell r="Z842" t="str">
            <v>Profesional centro zonal</v>
          </cell>
        </row>
        <row r="843">
          <cell r="B843" t="str">
            <v>76-240-842</v>
          </cell>
          <cell r="C843" t="str">
            <v>Valle</v>
          </cell>
          <cell r="D843" t="str">
            <v>ONG Crecer en familia</v>
          </cell>
          <cell r="E843" t="str">
            <v>805020621-1</v>
          </cell>
          <cell r="F843" t="str">
            <v>Zulamita Ana Liliana Kaim Torres</v>
          </cell>
          <cell r="G843"/>
          <cell r="H843" t="str">
            <v>Calle 30 No. 9 –59 Edificio Los Chapos, Municipiode Palmira, Departamento Del Valledel Cauca.</v>
          </cell>
          <cell r="I843" t="str">
            <v>Palmira</v>
          </cell>
          <cell r="J843" t="str">
            <v>Palmira</v>
          </cell>
          <cell r="K843">
            <v>6022836028</v>
          </cell>
          <cell r="L843"/>
          <cell r="M843" t="str">
            <v>vallectranspalmira@crecefamilia.org</v>
          </cell>
          <cell r="N843" t="str">
            <v>SRPA</v>
          </cell>
          <cell r="O843" t="str">
            <v>Centro transitorio</v>
          </cell>
          <cell r="P843"/>
          <cell r="Q843" t="str">
            <v>SRPA</v>
          </cell>
          <cell r="R843"/>
          <cell r="S843" t="str">
            <v>7600-540-2024</v>
          </cell>
          <cell r="T843">
            <v>5</v>
          </cell>
          <cell r="U843">
            <v>45377</v>
          </cell>
          <cell r="V843">
            <v>45383</v>
          </cell>
          <cell r="W843">
            <v>45626</v>
          </cell>
          <cell r="X843">
            <v>113658480</v>
          </cell>
          <cell r="Y843" t="str">
            <v>Alba Lucia Obonaga Carvajal</v>
          </cell>
          <cell r="Z843" t="str">
            <v>Profesional centro zonal</v>
          </cell>
        </row>
        <row r="844">
          <cell r="B844" t="str">
            <v>76-240-843</v>
          </cell>
          <cell r="C844" t="str">
            <v>Valle</v>
          </cell>
          <cell r="D844" t="str">
            <v>ONG Crecer en familia</v>
          </cell>
          <cell r="E844" t="str">
            <v>805020621-1</v>
          </cell>
          <cell r="F844" t="str">
            <v>Zulamita Ana Liliana Kaim Torres</v>
          </cell>
          <cell r="G844"/>
          <cell r="H844" t="str">
            <v>Calle 34 No. 22-28, Barrio Uribe, Municipio De Pamira, Valle Del Cauca.</v>
          </cell>
          <cell r="I844" t="str">
            <v>Palmira</v>
          </cell>
          <cell r="J844" t="str">
            <v>Palmira</v>
          </cell>
          <cell r="K844" t="str">
            <v>PBX: (092)5143661</v>
          </cell>
          <cell r="L844" t="str">
            <v>316 528 2646</v>
          </cell>
          <cell r="M844" t="str">
            <v>valleinternacionpalmira@crecefamilia.org</v>
          </cell>
          <cell r="N844" t="str">
            <v>SRPA</v>
          </cell>
          <cell r="O844" t="str">
            <v>Internación en medio semicerrado</v>
          </cell>
          <cell r="P844"/>
          <cell r="Q844" t="str">
            <v>SRPA</v>
          </cell>
          <cell r="R844"/>
          <cell r="S844" t="str">
            <v>7600-541-2024</v>
          </cell>
          <cell r="T844">
            <v>40</v>
          </cell>
          <cell r="U844">
            <v>45377</v>
          </cell>
          <cell r="V844">
            <v>45383</v>
          </cell>
          <cell r="W844">
            <v>45626</v>
          </cell>
          <cell r="X844">
            <v>351112640</v>
          </cell>
          <cell r="Y844" t="str">
            <v>Alba Lucia Obonaga Carvajal</v>
          </cell>
          <cell r="Z844" t="str">
            <v>Profesional centro zonal</v>
          </cell>
        </row>
        <row r="845">
          <cell r="B845" t="str">
            <v>76-240-844</v>
          </cell>
          <cell r="C845" t="str">
            <v>Valle</v>
          </cell>
          <cell r="D845" t="str">
            <v>ONG Crecer en familia</v>
          </cell>
          <cell r="E845" t="str">
            <v>805020621-1</v>
          </cell>
          <cell r="F845" t="str">
            <v>Zulamita Ana Liliana Kaim Torres</v>
          </cell>
          <cell r="G845" t="str">
            <v>Sede del Trebol</v>
          </cell>
          <cell r="H845" t="str">
            <v>Sede El Trebol: Carrera 23 No 56-69 Barrio El Trebol, Santiago De Cali, Valle Del Cauca.</v>
          </cell>
          <cell r="I845" t="str">
            <v>Cali</v>
          </cell>
          <cell r="J845" t="str">
            <v>Restaurar</v>
          </cell>
          <cell r="K845" t="str">
            <v>PBX: (092)5143661</v>
          </cell>
          <cell r="L845" t="str">
            <v>316 528 2646</v>
          </cell>
          <cell r="M845" t="str">
            <v>vallectransitoriotrebol@crecefamilia.org</v>
          </cell>
          <cell r="N845" t="str">
            <v>SRPA</v>
          </cell>
          <cell r="O845" t="str">
            <v>Centro transitorio</v>
          </cell>
          <cell r="P845"/>
          <cell r="Q845" t="str">
            <v>SRPA</v>
          </cell>
          <cell r="R845"/>
          <cell r="S845" t="str">
            <v>7600-543-2024</v>
          </cell>
          <cell r="T845">
            <v>10</v>
          </cell>
          <cell r="U845">
            <v>45377</v>
          </cell>
          <cell r="V845">
            <v>45383</v>
          </cell>
          <cell r="W845">
            <v>45626</v>
          </cell>
          <cell r="X845">
            <v>227316960</v>
          </cell>
          <cell r="Y845" t="str">
            <v>Tatiana Narvaez Jimenez</v>
          </cell>
          <cell r="Z845" t="str">
            <v>Profesional centro zonal</v>
          </cell>
        </row>
        <row r="846">
          <cell r="B846" t="str">
            <v>76-177-845</v>
          </cell>
          <cell r="C846" t="str">
            <v>Valle</v>
          </cell>
          <cell r="D846" t="str">
            <v>Fundación para la orientación familiar - FUNOF</v>
          </cell>
          <cell r="E846" t="str">
            <v>890310770-2</v>
          </cell>
          <cell r="F846" t="str">
            <v>Julieta Arboleda Arciniegas</v>
          </cell>
          <cell r="G846"/>
          <cell r="H846" t="str">
            <v>Calle 29 No 17-51/ Barrio La Colombiana, Municipio De Palmira-Valle Del Cauca.</v>
          </cell>
          <cell r="I846" t="str">
            <v>Palmira</v>
          </cell>
          <cell r="J846" t="str">
            <v>Palmira</v>
          </cell>
          <cell r="K846" t="str">
            <v>6661473 6661608
6659931 - 3207882993</v>
          </cell>
          <cell r="L846"/>
          <cell r="M846" t="str">
            <v>coordinacionproteccion@funof.org; funof@funof.org</v>
          </cell>
          <cell r="N846" t="str">
            <v>SRPA</v>
          </cell>
          <cell r="O846" t="str">
            <v>Libertad vigilada – asistida</v>
          </cell>
          <cell r="P846"/>
          <cell r="Q846" t="str">
            <v>SRPA</v>
          </cell>
          <cell r="R846"/>
          <cell r="S846" t="str">
            <v>7600-547-2024</v>
          </cell>
          <cell r="T846">
            <v>35</v>
          </cell>
          <cell r="U846">
            <v>45383</v>
          </cell>
          <cell r="V846">
            <v>45383</v>
          </cell>
          <cell r="W846">
            <v>45626</v>
          </cell>
          <cell r="X846">
            <v>160779640</v>
          </cell>
          <cell r="Y846" t="str">
            <v>Alba Lucia Obonaga Carvajal</v>
          </cell>
          <cell r="Z846" t="str">
            <v>Profesional centro zonal</v>
          </cell>
        </row>
        <row r="847">
          <cell r="B847" t="str">
            <v>76-72-846</v>
          </cell>
          <cell r="C847" t="str">
            <v>Valle</v>
          </cell>
          <cell r="D847" t="str">
            <v>Corporación unida por el desarrollo - CORPUDESA</v>
          </cell>
          <cell r="E847" t="str">
            <v>900208959-7</v>
          </cell>
          <cell r="F847" t="str">
            <v>Adrian Eduardo Ocampo Escobar</v>
          </cell>
          <cell r="G847" t="str">
            <v>Cali</v>
          </cell>
          <cell r="H847" t="str">
            <v>Calle 44 Norte No. 6bn-41. Municipio De Cali, Valle Del Cauca</v>
          </cell>
          <cell r="I847" t="str">
            <v>Cali</v>
          </cell>
          <cell r="J847" t="str">
            <v>Restaurar</v>
          </cell>
          <cell r="K847" t="str">
            <v>(4) 4444719 - 3006535283</v>
          </cell>
          <cell r="L847">
            <v>3006535283</v>
          </cell>
          <cell r="M847" t="str">
            <v>corpudesa@gmail.com</v>
          </cell>
          <cell r="N847" t="str">
            <v>SRPA</v>
          </cell>
          <cell r="O847" t="str">
            <v>Apoyo postinstitucional – SRPA</v>
          </cell>
          <cell r="P847"/>
          <cell r="Q847" t="str">
            <v>SRPA</v>
          </cell>
          <cell r="R847"/>
          <cell r="S847" t="str">
            <v>7600-550-2024</v>
          </cell>
          <cell r="T847">
            <v>130</v>
          </cell>
          <cell r="U847">
            <v>45383</v>
          </cell>
          <cell r="V847">
            <v>45383</v>
          </cell>
          <cell r="W847">
            <v>45626</v>
          </cell>
          <cell r="X847">
            <v>624897000</v>
          </cell>
          <cell r="Y847" t="str">
            <v>Tatiana Narvaez Jimenez</v>
          </cell>
          <cell r="Z847" t="str">
            <v>Profesional centro zonal</v>
          </cell>
        </row>
        <row r="848">
          <cell r="B848" t="str">
            <v>76-72-847</v>
          </cell>
          <cell r="C848" t="str">
            <v>Valle</v>
          </cell>
          <cell r="D848" t="str">
            <v>Corporación unida por el desarrollo - CORPUDESA</v>
          </cell>
          <cell r="E848" t="str">
            <v>900208959-7</v>
          </cell>
          <cell r="F848" t="str">
            <v>Adrian Eduardo Ocampo Escobar</v>
          </cell>
          <cell r="G848" t="str">
            <v>Buga</v>
          </cell>
          <cell r="H848" t="str">
            <v>Carrera 8 No. 5-54 Barrio El Carmelo, Guadalajara De Buga, Valle Del Cauca.</v>
          </cell>
          <cell r="I848" t="str">
            <v>Guadalajara De Buga</v>
          </cell>
          <cell r="J848" t="str">
            <v>Restaurar</v>
          </cell>
          <cell r="K848" t="str">
            <v>(4) 4444719 - 3006535283</v>
          </cell>
          <cell r="L848">
            <v>3006535283</v>
          </cell>
          <cell r="M848" t="str">
            <v>corpudesa@gmail.com</v>
          </cell>
          <cell r="N848" t="str">
            <v>SRPA</v>
          </cell>
          <cell r="O848" t="str">
            <v>Apoyo postinstitucional – SRPA</v>
          </cell>
          <cell r="P848"/>
          <cell r="Q848" t="str">
            <v>SRPA</v>
          </cell>
          <cell r="R848"/>
          <cell r="S848" t="str">
            <v>7600-550-2024</v>
          </cell>
          <cell r="T848">
            <v>45</v>
          </cell>
          <cell r="U848">
            <v>45383</v>
          </cell>
          <cell r="V848">
            <v>45383</v>
          </cell>
          <cell r="W848">
            <v>45626</v>
          </cell>
          <cell r="X848"/>
          <cell r="Y848" t="str">
            <v>Tatiana Narvaez Jimenez</v>
          </cell>
          <cell r="Z848" t="str">
            <v>Profesional centro zonal</v>
          </cell>
        </row>
        <row r="849">
          <cell r="B849" t="str">
            <v>76-240-848</v>
          </cell>
          <cell r="C849" t="str">
            <v>Valle</v>
          </cell>
          <cell r="D849" t="str">
            <v>ONG Crecer en familia</v>
          </cell>
          <cell r="E849" t="str">
            <v>805020621-1</v>
          </cell>
          <cell r="F849" t="str">
            <v>Zulamita Ana Liliana Kaim Torres</v>
          </cell>
          <cell r="G849"/>
          <cell r="H849" t="str">
            <v>Via Al Paso De La Bolsa,vereda El Tesoro-Callejon Casuca-finca Villa Paz Municipio Jamundi, Valle Del Cauca</v>
          </cell>
          <cell r="I849" t="str">
            <v>Jamundí</v>
          </cell>
          <cell r="J849" t="str">
            <v>Jamundi</v>
          </cell>
          <cell r="K849" t="str">
            <v>PBX: (092)5143661</v>
          </cell>
          <cell r="L849" t="str">
            <v>316 528 2646</v>
          </cell>
          <cell r="M849" t="str">
            <v>valleinternadorajvillapaz@crecefamilia.org</v>
          </cell>
          <cell r="N849" t="str">
            <v>SRPA</v>
          </cell>
          <cell r="O849" t="str">
            <v>Internado RAJ</v>
          </cell>
          <cell r="P849"/>
          <cell r="Q849" t="str">
            <v>RAJ</v>
          </cell>
          <cell r="R849"/>
          <cell r="S849" t="str">
            <v>7600-552-2024</v>
          </cell>
          <cell r="T849">
            <v>70</v>
          </cell>
          <cell r="U849">
            <v>45378</v>
          </cell>
          <cell r="V849">
            <v>45383</v>
          </cell>
          <cell r="W849">
            <v>45626</v>
          </cell>
          <cell r="X849">
            <v>1383666560</v>
          </cell>
          <cell r="Y849" t="str">
            <v>Alejandra Hurtado Trujillo</v>
          </cell>
          <cell r="Z849" t="str">
            <v>Profesional centro zonal</v>
          </cell>
        </row>
        <row r="850">
          <cell r="B850" t="str">
            <v>76-72-849</v>
          </cell>
          <cell r="C850" t="str">
            <v>Valle</v>
          </cell>
          <cell r="D850" t="str">
            <v>Corporación unida por el desarrollo - CORPUDESA</v>
          </cell>
          <cell r="E850" t="str">
            <v>900208959-7</v>
          </cell>
          <cell r="F850" t="str">
            <v>Adrian Eduardo Ocampo Escobar</v>
          </cell>
          <cell r="G850" t="str">
            <v>Cali</v>
          </cell>
          <cell r="H850" t="str">
            <v>Calle 44 No. 6bn-41 Barrio La Campiña Del Distrito De Santiago De Cali, Departamento Del Valle Del Cauca</v>
          </cell>
          <cell r="I850" t="str">
            <v>Cali</v>
          </cell>
          <cell r="J850" t="str">
            <v>Restaurar</v>
          </cell>
          <cell r="K850" t="str">
            <v>(4) 4444719 - 3006535283</v>
          </cell>
          <cell r="L850">
            <v>3006535283</v>
          </cell>
          <cell r="M850" t="str">
            <v>corpudesa@gmail.com; libertadvigilada.valle@corpudesa.org</v>
          </cell>
          <cell r="N850" t="str">
            <v>SRPA</v>
          </cell>
          <cell r="O850" t="str">
            <v>Libertad vigilada – asistida</v>
          </cell>
          <cell r="P850"/>
          <cell r="Q850" t="str">
            <v>SRPA</v>
          </cell>
          <cell r="R850"/>
          <cell r="S850" t="str">
            <v>7600-562-2024</v>
          </cell>
          <cell r="T850">
            <v>70</v>
          </cell>
          <cell r="U850">
            <v>45383</v>
          </cell>
          <cell r="V850">
            <v>45383</v>
          </cell>
          <cell r="W850">
            <v>45626</v>
          </cell>
          <cell r="X850">
            <v>505307440</v>
          </cell>
          <cell r="Y850" t="str">
            <v>Tatiana Narvaez Jimenez</v>
          </cell>
          <cell r="Z850" t="str">
            <v>Coordinador centro zonal</v>
          </cell>
        </row>
        <row r="851">
          <cell r="B851" t="str">
            <v>76-72-850</v>
          </cell>
          <cell r="C851" t="str">
            <v>Valle</v>
          </cell>
          <cell r="D851" t="str">
            <v>Corporación unida por el desarrollo - CORPUDESA</v>
          </cell>
          <cell r="E851" t="str">
            <v>900208959-7</v>
          </cell>
          <cell r="F851" t="str">
            <v>Adrian Eduardo Ocampo Escobar</v>
          </cell>
          <cell r="G851" t="str">
            <v>Buga</v>
          </cell>
          <cell r="H851" t="str">
            <v>Carrera 8 No. 5-54 Del Barrio El Carmelo Del Municipio Guadalajara De Buga, Departamento Del Valle Del Cauca.</v>
          </cell>
          <cell r="I851" t="str">
            <v>Guadalajara De Buga</v>
          </cell>
          <cell r="J851" t="str">
            <v>Restaurar</v>
          </cell>
          <cell r="K851" t="str">
            <v>(4) 4444719 - 3006535283</v>
          </cell>
          <cell r="L851">
            <v>3006535283</v>
          </cell>
          <cell r="M851" t="str">
            <v>corpudesa@gmail.com; libertadvigilada.valle@corpudesa.org</v>
          </cell>
          <cell r="N851" t="str">
            <v>SRPA</v>
          </cell>
          <cell r="O851" t="str">
            <v>Libertad vigilada – asistida</v>
          </cell>
          <cell r="P851"/>
          <cell r="Q851" t="str">
            <v>SRPA</v>
          </cell>
          <cell r="R851"/>
          <cell r="S851" t="str">
            <v>7600-562-2024</v>
          </cell>
          <cell r="T851">
            <v>40</v>
          </cell>
          <cell r="U851">
            <v>45383</v>
          </cell>
          <cell r="V851">
            <v>45383</v>
          </cell>
          <cell r="W851">
            <v>45626</v>
          </cell>
          <cell r="X851"/>
          <cell r="Y851" t="str">
            <v>Tatiana Narvaez Jimenez</v>
          </cell>
          <cell r="Z851" t="str">
            <v>Coordinador centro zonal</v>
          </cell>
        </row>
        <row r="852">
          <cell r="B852" t="str">
            <v>76-129-851</v>
          </cell>
          <cell r="C852" t="str">
            <v>Valle</v>
          </cell>
          <cell r="D852" t="str">
            <v>Fundación hogares Claret</v>
          </cell>
          <cell r="E852" t="str">
            <v>800098983-8</v>
          </cell>
          <cell r="F852" t="str">
            <v>Hernan Montoya Cadavid</v>
          </cell>
          <cell r="G852"/>
          <cell r="H852" t="str">
            <v>Calle 18n No. 10-60, Barrio Granada, Municipio De Santiago De Cali, Valle Del Cauca.</v>
          </cell>
          <cell r="I852" t="str">
            <v>Cali</v>
          </cell>
          <cell r="J852" t="str">
            <v>Restaurar</v>
          </cell>
          <cell r="K852" t="str">
            <v xml:space="preserve">5140515 - 5140517 
</v>
          </cell>
          <cell r="L852"/>
          <cell r="M852" t="str">
            <v>info.concienciajoven@fhclaret.org; concienciajoven.valle@fhclaret.org</v>
          </cell>
          <cell r="N852" t="str">
            <v>SRPA</v>
          </cell>
          <cell r="O852" t="str">
            <v>Libertad vigilada – asistida</v>
          </cell>
          <cell r="P852"/>
          <cell r="Q852" t="str">
            <v>SRPA</v>
          </cell>
          <cell r="R852"/>
          <cell r="S852" t="str">
            <v>7600-602-2024</v>
          </cell>
          <cell r="T852">
            <v>60</v>
          </cell>
          <cell r="U852">
            <v>45386</v>
          </cell>
          <cell r="V852">
            <v>45383</v>
          </cell>
          <cell r="W852">
            <v>45626</v>
          </cell>
          <cell r="X852">
            <v>275622240</v>
          </cell>
          <cell r="Y852" t="str">
            <v>Tatiana Narvaez Jimenez</v>
          </cell>
          <cell r="Z852" t="str">
            <v>Coordinador centro zonal</v>
          </cell>
        </row>
        <row r="853">
          <cell r="B853" t="str">
            <v>76-185-852</v>
          </cell>
          <cell r="C853" t="str">
            <v>Valle</v>
          </cell>
          <cell r="D853" t="str">
            <v>Fundación Renovar ser</v>
          </cell>
          <cell r="E853" t="str">
            <v>901541152-0</v>
          </cell>
          <cell r="F853" t="str">
            <v>Santiago Jose Romero Agudelo</v>
          </cell>
          <cell r="G853"/>
          <cell r="H853" t="str">
            <v>Calle 7 No. 18-53</v>
          </cell>
          <cell r="I853" t="str">
            <v>Guadalajara De Buga</v>
          </cell>
          <cell r="J853" t="str">
            <v>Buenaventura</v>
          </cell>
          <cell r="K853"/>
          <cell r="L853">
            <v>3217178744</v>
          </cell>
          <cell r="M853" t="str">
            <v>fundarenovar.ser@gmail.com</v>
          </cell>
          <cell r="N853" t="str">
            <v>SRPA</v>
          </cell>
          <cell r="O853" t="str">
            <v>Libertad vigilada – asistida</v>
          </cell>
          <cell r="P853"/>
          <cell r="Q853" t="str">
            <v>SRPA</v>
          </cell>
          <cell r="R853"/>
          <cell r="S853" t="str">
            <v>7600-619-2024</v>
          </cell>
          <cell r="T853">
            <v>35</v>
          </cell>
          <cell r="U853">
            <v>45392</v>
          </cell>
          <cell r="V853">
            <v>45391</v>
          </cell>
          <cell r="W853">
            <v>45626</v>
          </cell>
          <cell r="X853">
            <v>160779640</v>
          </cell>
          <cell r="Y853" t="str">
            <v>Karen Lizeth Sinisterra Cuero</v>
          </cell>
          <cell r="Z853" t="str">
            <v>Profesional centro zonal</v>
          </cell>
        </row>
        <row r="854">
          <cell r="B854" t="str">
            <v>05-251-853</v>
          </cell>
          <cell r="C854" t="str">
            <v>Antioquia</v>
          </cell>
          <cell r="D854" t="str">
            <v>Casa nuestra señora de Chiquinquirá</v>
          </cell>
          <cell r="E854" t="str">
            <v>890905743-8</v>
          </cell>
          <cell r="F854" t="str">
            <v>Beatriz Eugenia Vega Trujillo</v>
          </cell>
          <cell r="G854"/>
          <cell r="H854" t="str">
            <v>Diagonal 79 No. 15-75</v>
          </cell>
          <cell r="I854" t="str">
            <v>Medellín</v>
          </cell>
          <cell r="J854" t="str">
            <v>Noroccidental</v>
          </cell>
          <cell r="K854" t="str">
            <v>3422149, 2380977 - 3422192</v>
          </cell>
          <cell r="L854">
            <v>3104342073</v>
          </cell>
          <cell r="M854" t="str">
            <v>direccion@casadelachinca.org; secretaria@casadelachinca.org; trabajosocial@casadelachinca.org</v>
          </cell>
          <cell r="N854" t="str">
            <v>SRD</v>
          </cell>
          <cell r="O854" t="str">
            <v>Internado</v>
          </cell>
          <cell r="P854"/>
          <cell r="Q854" t="str">
            <v>Con PARD</v>
          </cell>
          <cell r="R854"/>
          <cell r="S854" t="str">
            <v>0500-665-2024</v>
          </cell>
          <cell r="T854">
            <v>50</v>
          </cell>
          <cell r="U854">
            <v>45383</v>
          </cell>
          <cell r="V854">
            <v>45383</v>
          </cell>
          <cell r="W854">
            <v>45626</v>
          </cell>
          <cell r="X854">
            <v>861742000</v>
          </cell>
          <cell r="Y854" t="str">
            <v>Claribel Guzmán Castrillón</v>
          </cell>
          <cell r="Z854" t="str">
            <v>Profesional centro zonal</v>
          </cell>
        </row>
        <row r="855">
          <cell r="B855" t="str">
            <v>05-251-854</v>
          </cell>
          <cell r="C855" t="str">
            <v>Antioquia</v>
          </cell>
          <cell r="D855" t="str">
            <v>Casa nuestra señora de Chiquinquirá</v>
          </cell>
          <cell r="E855" t="str">
            <v>890905743-8</v>
          </cell>
          <cell r="F855" t="str">
            <v>Beatriz Eugenia Vega Trujillo</v>
          </cell>
          <cell r="G855"/>
          <cell r="H855" t="str">
            <v>Calle 27A No. 80-33 ; Calle 27A No. 80-29</v>
          </cell>
          <cell r="I855" t="str">
            <v>Medellín</v>
          </cell>
          <cell r="J855" t="str">
            <v>Noroccidental</v>
          </cell>
          <cell r="K855">
            <v>5575571</v>
          </cell>
          <cell r="L855">
            <v>3104342073</v>
          </cell>
          <cell r="M855" t="str">
            <v>casauniversitaria@casadelachinca.org</v>
          </cell>
          <cell r="N855" t="str">
            <v>SRD</v>
          </cell>
          <cell r="O855" t="str">
            <v>Casa universitaria</v>
          </cell>
          <cell r="P855"/>
          <cell r="Q855" t="str">
            <v>Con PARD</v>
          </cell>
          <cell r="R855"/>
          <cell r="S855" t="str">
            <v>0500-679-2024</v>
          </cell>
          <cell r="T855">
            <v>48</v>
          </cell>
          <cell r="U855">
            <v>45383</v>
          </cell>
          <cell r="V855">
            <v>45383</v>
          </cell>
          <cell r="W855">
            <v>45626</v>
          </cell>
          <cell r="X855">
            <v>854337024</v>
          </cell>
          <cell r="Y855" t="str">
            <v>Claribel Guzmán Castrillón</v>
          </cell>
          <cell r="Z855" t="str">
            <v>Profesional centro zonal</v>
          </cell>
        </row>
        <row r="856">
          <cell r="B856" t="str">
            <v>05-49-855</v>
          </cell>
          <cell r="C856" t="str">
            <v>Antioquia</v>
          </cell>
          <cell r="D856" t="str">
            <v>Corporación centro de recursos integrales para la familia - CERFAMI</v>
          </cell>
          <cell r="E856" t="str">
            <v>800102505-8</v>
          </cell>
          <cell r="F856" t="str">
            <v>Raquel Adriana Hoyos Guerrero</v>
          </cell>
          <cell r="G856"/>
          <cell r="H856" t="str">
            <v>Carrera 68 No. 49-30</v>
          </cell>
          <cell r="I856" t="str">
            <v>Medellín</v>
          </cell>
          <cell r="J856" t="str">
            <v>Noroccidental</v>
          </cell>
          <cell r="K856" t="str">
            <v>2601400 XT 230</v>
          </cell>
          <cell r="L856">
            <v>3017892811</v>
          </cell>
          <cell r="M856" t="str">
            <v>direccionejecutiva@cerfami.org.co; mauricio.gil@cerfami.org.co; zully.cuadros@cerfami.org.co; juan.muñoz@cerfami.org.co</v>
          </cell>
          <cell r="N856" t="str">
            <v>SRD</v>
          </cell>
          <cell r="O856" t="str">
            <v>Apoyo psicológico especializado</v>
          </cell>
          <cell r="P856"/>
          <cell r="Q856" t="str">
            <v>Con PARD</v>
          </cell>
          <cell r="R856"/>
          <cell r="S856" t="str">
            <v>0500-689-2024</v>
          </cell>
          <cell r="T856">
            <v>284</v>
          </cell>
          <cell r="U856">
            <v>45383</v>
          </cell>
          <cell r="V856">
            <v>45383</v>
          </cell>
          <cell r="W856">
            <v>45504</v>
          </cell>
          <cell r="X856">
            <v>379257008</v>
          </cell>
          <cell r="Y856" t="str">
            <v>Claribel Guzmán Castrillón</v>
          </cell>
          <cell r="Z856" t="str">
            <v>Profesional centro zonal</v>
          </cell>
        </row>
        <row r="857">
          <cell r="B857" t="str">
            <v>05-252-856</v>
          </cell>
          <cell r="C857" t="str">
            <v>Antioquia</v>
          </cell>
          <cell r="D857" t="str">
            <v>Asociación amigos con calor humano</v>
          </cell>
          <cell r="E857" t="str">
            <v>890983816-1</v>
          </cell>
          <cell r="F857" t="str">
            <v>Alba Doris Rojas Silva</v>
          </cell>
          <cell r="G857"/>
          <cell r="H857" t="str">
            <v>Carrera 50c No. 59-87</v>
          </cell>
          <cell r="I857" t="str">
            <v>Medellín</v>
          </cell>
          <cell r="J857" t="str">
            <v>Noroccidental</v>
          </cell>
          <cell r="K857">
            <v>2921140</v>
          </cell>
          <cell r="L857" t="str">
            <v>3137919698 - 3188925410</v>
          </cell>
          <cell r="M857" t="str">
            <v>coordinacionhogaressustitutos@asociacionamigos.org; direccion@asociacionamigos.org; financiera@asociacionamigos.org; aalzate@asociacionamigos.org;</v>
          </cell>
          <cell r="N857" t="str">
            <v>SRD</v>
          </cell>
          <cell r="O857" t="str">
            <v>Hogar sustituto entidad</v>
          </cell>
          <cell r="P857"/>
          <cell r="Q857" t="str">
            <v>Con PARD</v>
          </cell>
          <cell r="R857"/>
          <cell r="S857" t="str">
            <v>0500-688-2024</v>
          </cell>
          <cell r="T857">
            <v>600</v>
          </cell>
          <cell r="U857">
            <v>45383</v>
          </cell>
          <cell r="V857">
            <v>45383</v>
          </cell>
          <cell r="W857">
            <v>45504</v>
          </cell>
          <cell r="X857">
            <v>8371510400</v>
          </cell>
          <cell r="Y857" t="str">
            <v>Claribel Guzmán Castrillón</v>
          </cell>
          <cell r="Z857" t="str">
            <v>Profesional centro zonal</v>
          </cell>
        </row>
        <row r="858">
          <cell r="B858" t="str">
            <v>05-36-857</v>
          </cell>
          <cell r="C858" t="str">
            <v>Antioquia</v>
          </cell>
          <cell r="D858" t="str">
            <v>Ciudad don Bosco</v>
          </cell>
          <cell r="E858" t="str">
            <v>890905717-6</v>
          </cell>
          <cell r="F858" t="str">
            <v>Carlos Manuel Barrios Gonzalez</v>
          </cell>
          <cell r="G858"/>
          <cell r="H858" t="str">
            <v>Carrera 96B No. 78C-11 Barrio Robledo Aures</v>
          </cell>
          <cell r="I858" t="str">
            <v>Medellín</v>
          </cell>
          <cell r="J858" t="str">
            <v>Noroccidental</v>
          </cell>
          <cell r="K858" t="str">
            <v>6045408180 Ext 117</v>
          </cell>
          <cell r="L858">
            <v>3008710845</v>
          </cell>
          <cell r="M858" t="str">
            <v>coord.derechosonar@ciudaddonbosco.org</v>
          </cell>
          <cell r="N858" t="str">
            <v>SRD</v>
          </cell>
          <cell r="O858" t="str">
            <v>Intervención de apoyo psicosocial</v>
          </cell>
          <cell r="P858"/>
          <cell r="Q858" t="str">
            <v>Con PARD</v>
          </cell>
          <cell r="R858"/>
          <cell r="S858" t="str">
            <v>0500-690-2024</v>
          </cell>
          <cell r="T858">
            <v>250</v>
          </cell>
          <cell r="U858">
            <v>45383</v>
          </cell>
          <cell r="V858">
            <v>45383</v>
          </cell>
          <cell r="W858">
            <v>45626</v>
          </cell>
          <cell r="X858">
            <v>1046994000</v>
          </cell>
          <cell r="Y858" t="str">
            <v>Claribel Guzmán Castrillón</v>
          </cell>
          <cell r="Z858" t="str">
            <v>Profesional centro zonal</v>
          </cell>
        </row>
        <row r="859">
          <cell r="B859" t="str">
            <v>05-36-858</v>
          </cell>
          <cell r="C859" t="str">
            <v>Antioquia</v>
          </cell>
          <cell r="D859" t="str">
            <v>Ciudad don Bosco</v>
          </cell>
          <cell r="E859" t="str">
            <v>890905717-6</v>
          </cell>
          <cell r="F859" t="str">
            <v>Carlos Manuel Barrios Gonzalez</v>
          </cell>
          <cell r="G859"/>
          <cell r="H859" t="str">
            <v>Corregimiento La Clarita - Vereda Minas</v>
          </cell>
          <cell r="I859" t="str">
            <v>Amagá</v>
          </cell>
          <cell r="J859" t="str">
            <v>Noroccidental</v>
          </cell>
          <cell r="K859" t="str">
            <v>6045408180 Ext 117</v>
          </cell>
          <cell r="L859">
            <v>3160443078</v>
          </cell>
          <cell r="M859" t="str">
            <v>coord.amaga@ciudaddonbosco.org</v>
          </cell>
          <cell r="N859" t="str">
            <v>SRD</v>
          </cell>
          <cell r="O859" t="str">
            <v>Intervención de apoyo psicosocial</v>
          </cell>
          <cell r="P859"/>
          <cell r="Q859" t="str">
            <v>Con PARD</v>
          </cell>
          <cell r="R859"/>
          <cell r="S859" t="str">
            <v>0500-690-2024</v>
          </cell>
          <cell r="T859"/>
          <cell r="U859">
            <v>45383</v>
          </cell>
          <cell r="V859">
            <v>45383</v>
          </cell>
          <cell r="W859">
            <v>45626</v>
          </cell>
          <cell r="X859"/>
          <cell r="Y859" t="str">
            <v>Claribel Guzmán Castrillón</v>
          </cell>
          <cell r="Z859" t="str">
            <v>Profesional centro zonal</v>
          </cell>
        </row>
        <row r="860">
          <cell r="B860" t="str">
            <v>05-36-859</v>
          </cell>
          <cell r="C860" t="str">
            <v>Antioquia</v>
          </cell>
          <cell r="D860" t="str">
            <v>Ciudad don Bosco</v>
          </cell>
          <cell r="E860" t="str">
            <v>890905717-6</v>
          </cell>
          <cell r="F860" t="str">
            <v>Carlos Manuel Barrios Gonzalez</v>
          </cell>
          <cell r="G860"/>
          <cell r="H860" t="str">
            <v>Carrera 96B No. 78C-11 Barrio Robledo Aures</v>
          </cell>
          <cell r="I860" t="str">
            <v>Medellín</v>
          </cell>
          <cell r="J860" t="str">
            <v>Noroccidental</v>
          </cell>
          <cell r="K860" t="str">
            <v>6045408180 Ext 117</v>
          </cell>
          <cell r="L860">
            <v>3008710845</v>
          </cell>
          <cell r="M860" t="str">
            <v>direccion@ciudaddonbosco.org; calidad@ciudaddonbosco.org;  contabilidad@ciudaddonbosco.org; gestionhumana@ciudaddonbosco.org; ): coord.internado@ciudaddonbosco.org, coord.semillas@ciudaddonbosco.org</v>
          </cell>
          <cell r="N860" t="str">
            <v>SRD</v>
          </cell>
          <cell r="O860" t="str">
            <v>Internado</v>
          </cell>
          <cell r="P860"/>
          <cell r="Q860" t="str">
            <v>Con PARD</v>
          </cell>
          <cell r="R860"/>
          <cell r="S860" t="str">
            <v>0500-661-2024</v>
          </cell>
          <cell r="T860">
            <v>150</v>
          </cell>
          <cell r="U860">
            <v>45383</v>
          </cell>
          <cell r="V860">
            <v>45383</v>
          </cell>
          <cell r="W860">
            <v>45626</v>
          </cell>
          <cell r="X860">
            <v>2555226000</v>
          </cell>
          <cell r="Y860" t="str">
            <v>Claribel Guzmán Castrillón</v>
          </cell>
          <cell r="Z860" t="str">
            <v>Profesional centro zonal</v>
          </cell>
        </row>
        <row r="861">
          <cell r="B861" t="str">
            <v>05-253-860</v>
          </cell>
          <cell r="C861" t="str">
            <v>Antioquia</v>
          </cell>
          <cell r="D861" t="str">
            <v>Corporación gente de corazón</v>
          </cell>
          <cell r="E861" t="str">
            <v>900404024-6</v>
          </cell>
          <cell r="F861" t="str">
            <v>Elizabeth Tatiana Tobon Muñoz</v>
          </cell>
          <cell r="G861"/>
          <cell r="H861" t="str">
            <v>Carrera 130 No. 34B-71</v>
          </cell>
          <cell r="I861" t="str">
            <v>Medellín</v>
          </cell>
          <cell r="J861" t="str">
            <v>Noroccidental</v>
          </cell>
          <cell r="K861"/>
          <cell r="L861">
            <v>3172212623</v>
          </cell>
          <cell r="M861" t="str">
            <v>gentedecorazon@yahoo.com</v>
          </cell>
          <cell r="N861" t="str">
            <v>SRD</v>
          </cell>
          <cell r="O861" t="str">
            <v>Externado</v>
          </cell>
          <cell r="P861" t="str">
            <v>Media jornada</v>
          </cell>
          <cell r="Q861" t="str">
            <v>Con PARD</v>
          </cell>
          <cell r="R861"/>
          <cell r="S861" t="str">
            <v>0500-657-2024</v>
          </cell>
          <cell r="T861">
            <v>65</v>
          </cell>
          <cell r="U861">
            <v>45383</v>
          </cell>
          <cell r="V861">
            <v>45383</v>
          </cell>
          <cell r="W861">
            <v>45626</v>
          </cell>
          <cell r="X861">
            <v>434670080</v>
          </cell>
          <cell r="Y861" t="str">
            <v>Claribel Guzmán Castrillón</v>
          </cell>
          <cell r="Z861" t="str">
            <v>Profesional centro zonal</v>
          </cell>
        </row>
        <row r="862">
          <cell r="B862" t="str">
            <v>05-254-861</v>
          </cell>
          <cell r="C862" t="str">
            <v>Antioquia</v>
          </cell>
          <cell r="D862" t="str">
            <v>Clínica del oriente - Corporación para la salud mental</v>
          </cell>
          <cell r="E862" t="str">
            <v>900271660-8</v>
          </cell>
          <cell r="F862" t="str">
            <v>Ramon Eduardo Lopera Lopera</v>
          </cell>
          <cell r="G862"/>
          <cell r="H862" t="str">
            <v>Vía La Ceja-Rionegro Kilómetro 3-Vereda San Miguel-Sector El Yarumo-Finca La Palestina</v>
          </cell>
          <cell r="I862" t="str">
            <v>La Ceja</v>
          </cell>
          <cell r="J862" t="str">
            <v>Noroccidental</v>
          </cell>
          <cell r="K862" t="str">
            <v>4534623
2743086
2741583</v>
          </cell>
          <cell r="L862">
            <v>3113842875</v>
          </cell>
          <cell r="M862" t="str">
            <v>clinicadeloriente@gmail.com; doralopera20@hotmail.com;</v>
          </cell>
          <cell r="N862" t="str">
            <v>SRD</v>
          </cell>
          <cell r="O862" t="str">
            <v>Internado</v>
          </cell>
          <cell r="P862"/>
          <cell r="Q862" t="str">
            <v>Discapacidad</v>
          </cell>
          <cell r="R862" t="str">
            <v>Psicosocial</v>
          </cell>
          <cell r="S862" t="str">
            <v>0500-668-2024</v>
          </cell>
          <cell r="T862">
            <v>150</v>
          </cell>
          <cell r="U862">
            <v>45383</v>
          </cell>
          <cell r="V862">
            <v>45383</v>
          </cell>
          <cell r="W862">
            <v>45626</v>
          </cell>
          <cell r="X862">
            <v>3951044400</v>
          </cell>
          <cell r="Y862" t="str">
            <v>Claribel Guzmán Castrillón</v>
          </cell>
          <cell r="Z862" t="str">
            <v>Profesional centro zonal</v>
          </cell>
        </row>
        <row r="863">
          <cell r="B863" t="str">
            <v>05-255-862</v>
          </cell>
          <cell r="C863" t="str">
            <v>Antioquia</v>
          </cell>
          <cell r="D863" t="str">
            <v>Acarpin hogar de niñez y juventud</v>
          </cell>
          <cell r="E863" t="str">
            <v>890980435-3</v>
          </cell>
          <cell r="F863" t="str">
            <v>Mario Hernan Correa Robledo</v>
          </cell>
          <cell r="G863"/>
          <cell r="H863" t="str">
            <v>Calle 50 No. 31-49 Barrio San Juan Copacabana</v>
          </cell>
          <cell r="I863" t="str">
            <v>Copacabana</v>
          </cell>
          <cell r="J863" t="str">
            <v>Noroccidental</v>
          </cell>
          <cell r="K863" t="str">
            <v>4606550 
2741583</v>
          </cell>
          <cell r="L863">
            <v>3104903713</v>
          </cell>
          <cell r="M863" t="str">
            <v>direccion@acarpin.org - coordinacion@acarpin.org</v>
          </cell>
          <cell r="N863" t="str">
            <v>SRD</v>
          </cell>
          <cell r="O863" t="str">
            <v>Internado</v>
          </cell>
          <cell r="P863"/>
          <cell r="Q863" t="str">
            <v>Con PARD</v>
          </cell>
          <cell r="R863"/>
          <cell r="S863" t="str">
            <v>0500-662-2024</v>
          </cell>
          <cell r="T863">
            <v>50</v>
          </cell>
          <cell r="U863">
            <v>45383</v>
          </cell>
          <cell r="V863">
            <v>45383</v>
          </cell>
          <cell r="W863">
            <v>45626</v>
          </cell>
          <cell r="X863">
            <v>841742000</v>
          </cell>
          <cell r="Y863" t="str">
            <v>Claribel Guzmán Castrillón</v>
          </cell>
          <cell r="Z863" t="str">
            <v>Profesional centro zonal</v>
          </cell>
        </row>
        <row r="864">
          <cell r="B864" t="str">
            <v>47-256-863</v>
          </cell>
          <cell r="C864" t="str">
            <v>Magdalena</v>
          </cell>
          <cell r="D864" t="str">
            <v>Fundación horizontes</v>
          </cell>
          <cell r="E864" t="str">
            <v>819007124-8</v>
          </cell>
          <cell r="F864" t="str">
            <v>Claritza Esther Pertuz Segovia</v>
          </cell>
          <cell r="G864"/>
          <cell r="H864" t="str">
            <v>Calle 10 No. 14-28 Barrio Miraflores</v>
          </cell>
          <cell r="I864" t="str">
            <v>Santa Marta</v>
          </cell>
          <cell r="J864" t="str">
            <v>Santa Marta 2</v>
          </cell>
          <cell r="K864">
            <v>4218686</v>
          </cell>
          <cell r="L864">
            <v>3003184694</v>
          </cell>
          <cell r="M864" t="str">
            <v>gerencia.fhorizontes@gmail.com</v>
          </cell>
          <cell r="N864" t="str">
            <v>SRD</v>
          </cell>
          <cell r="O864" t="str">
            <v>Intervención de apoyo psicosocial</v>
          </cell>
          <cell r="P864"/>
          <cell r="Q864" t="str">
            <v>Con PARD</v>
          </cell>
          <cell r="R864"/>
          <cell r="S864" t="str">
            <v>4700-200-2024</v>
          </cell>
          <cell r="T864">
            <v>150</v>
          </cell>
          <cell r="U864">
            <v>45404</v>
          </cell>
          <cell r="V864">
            <v>45404</v>
          </cell>
          <cell r="W864">
            <v>45626</v>
          </cell>
          <cell r="X864">
            <v>628196400</v>
          </cell>
          <cell r="Y864" t="str">
            <v>Maria Del Socorro Pabón Castañeda</v>
          </cell>
          <cell r="Z864" t="str">
            <v>Coordinador centro zonal</v>
          </cell>
        </row>
        <row r="865">
          <cell r="B865" t="str">
            <v>47-256-864</v>
          </cell>
          <cell r="C865" t="str">
            <v>Magdalena</v>
          </cell>
          <cell r="D865" t="str">
            <v>Fundación horizontes</v>
          </cell>
          <cell r="E865" t="str">
            <v>819007124-8</v>
          </cell>
          <cell r="F865" t="str">
            <v>Claritza Esther Pertuz Segovia</v>
          </cell>
          <cell r="G865"/>
          <cell r="H865" t="str">
            <v>Calle 10 No. 14-28 Barrio Miraflores</v>
          </cell>
          <cell r="I865" t="str">
            <v>Ciénaga</v>
          </cell>
          <cell r="J865" t="str">
            <v>Del Rio</v>
          </cell>
          <cell r="K865">
            <v>4226815</v>
          </cell>
          <cell r="L865">
            <v>3003184694</v>
          </cell>
          <cell r="M865" t="str">
            <v>gerencia.fhorizontes@gmail.com</v>
          </cell>
          <cell r="N865" t="str">
            <v>SRD</v>
          </cell>
          <cell r="O865" t="str">
            <v>Intervención de apoyo psicosocial</v>
          </cell>
          <cell r="P865"/>
          <cell r="Q865" t="str">
            <v>Con PARD</v>
          </cell>
          <cell r="R865"/>
          <cell r="S865" t="str">
            <v>4700-201-2024</v>
          </cell>
          <cell r="T865">
            <v>150</v>
          </cell>
          <cell r="U865">
            <v>45404</v>
          </cell>
          <cell r="V865">
            <v>45407</v>
          </cell>
          <cell r="W865">
            <v>45626</v>
          </cell>
          <cell r="X865">
            <v>628196400</v>
          </cell>
          <cell r="Y865" t="str">
            <v>Niyireth Teresa Fraija Urieles</v>
          </cell>
          <cell r="Z865" t="str">
            <v>Profesional centro zonal</v>
          </cell>
        </row>
        <row r="866">
          <cell r="B866" t="str">
            <v>47-256-865</v>
          </cell>
          <cell r="C866" t="str">
            <v>Magdalena</v>
          </cell>
          <cell r="D866" t="str">
            <v>Fundación horizontes</v>
          </cell>
          <cell r="E866" t="str">
            <v>819007124-8</v>
          </cell>
          <cell r="F866" t="str">
            <v>Claritza Esther Pertuz Segovia</v>
          </cell>
          <cell r="G866"/>
          <cell r="H866" t="str">
            <v>Calle 10 No. 14-28 Barrio Miraflores</v>
          </cell>
          <cell r="I866" t="str">
            <v>Pivijay</v>
          </cell>
          <cell r="J866" t="str">
            <v>Del Rio</v>
          </cell>
          <cell r="K866">
            <v>4226815</v>
          </cell>
          <cell r="L866">
            <v>3003184694</v>
          </cell>
          <cell r="M866" t="str">
            <v>gerencia.fhorizontes@gmail.com</v>
          </cell>
          <cell r="N866" t="str">
            <v>SRD</v>
          </cell>
          <cell r="O866" t="str">
            <v>Intervención de apoyo psicosocial</v>
          </cell>
          <cell r="P866"/>
          <cell r="Q866" t="str">
            <v>Con PARD</v>
          </cell>
          <cell r="R866"/>
          <cell r="S866" t="str">
            <v>4700-201-2024</v>
          </cell>
          <cell r="T866">
            <v>70</v>
          </cell>
          <cell r="U866">
            <v>45404</v>
          </cell>
          <cell r="V866">
            <v>45407</v>
          </cell>
          <cell r="W866">
            <v>45626</v>
          </cell>
          <cell r="X866">
            <v>293158320</v>
          </cell>
          <cell r="Y866" t="str">
            <v>Niyireth Teresa Fraija Urieles</v>
          </cell>
          <cell r="Z866" t="str">
            <v>Profesional centro zonal</v>
          </cell>
        </row>
        <row r="867">
          <cell r="B867" t="str">
            <v>47-256-866</v>
          </cell>
          <cell r="C867" t="str">
            <v>Magdalena</v>
          </cell>
          <cell r="D867" t="str">
            <v>Fundación horizontes</v>
          </cell>
          <cell r="E867" t="str">
            <v>819007124-8</v>
          </cell>
          <cell r="F867" t="str">
            <v>Claritza Esther Pertuz Segovia</v>
          </cell>
          <cell r="G867"/>
          <cell r="H867" t="str">
            <v>Calle 10 No. 14-28 Barrio Miraflores</v>
          </cell>
          <cell r="I867" t="str">
            <v>Fundación</v>
          </cell>
          <cell r="J867" t="str">
            <v>Del Rio</v>
          </cell>
          <cell r="K867">
            <v>4226815</v>
          </cell>
          <cell r="L867">
            <v>3003184694</v>
          </cell>
          <cell r="M867" t="str">
            <v>gerencia.fhorizontes@gmail.com</v>
          </cell>
          <cell r="N867" t="str">
            <v>SRD</v>
          </cell>
          <cell r="O867" t="str">
            <v>Intervención de apoyo psicosocial</v>
          </cell>
          <cell r="P867"/>
          <cell r="Q867" t="str">
            <v>Con PARD</v>
          </cell>
          <cell r="R867"/>
          <cell r="S867" t="str">
            <v>4700-201-2024</v>
          </cell>
          <cell r="T867">
            <v>40</v>
          </cell>
          <cell r="U867">
            <v>45404</v>
          </cell>
          <cell r="V867">
            <v>45407</v>
          </cell>
          <cell r="W867">
            <v>45626</v>
          </cell>
          <cell r="X867">
            <v>167519070</v>
          </cell>
          <cell r="Y867" t="str">
            <v>Niyireth Teresa Fraija Urieles</v>
          </cell>
          <cell r="Z867" t="str">
            <v>Profesional centro zonal</v>
          </cell>
        </row>
        <row r="868">
          <cell r="B868" t="str">
            <v>76-240-867</v>
          </cell>
          <cell r="C868" t="str">
            <v>Valle</v>
          </cell>
          <cell r="D868" t="str">
            <v>ONG Crecer en familia</v>
          </cell>
          <cell r="E868" t="str">
            <v>805020621-1</v>
          </cell>
          <cell r="F868" t="str">
            <v>Zulamita Ana Liliana Kaim Torres</v>
          </cell>
          <cell r="G868" t="str">
            <v>Sede Valle del Lili</v>
          </cell>
          <cell r="H868" t="str">
            <v>Carrera 108 No. 48-91 Kilometro 1 Via Jamundi</v>
          </cell>
          <cell r="I868" t="str">
            <v>Cali</v>
          </cell>
          <cell r="J868" t="str">
            <v>Restaurar</v>
          </cell>
          <cell r="K868">
            <v>5143661</v>
          </cell>
          <cell r="L868">
            <v>3165282646</v>
          </cell>
          <cell r="M868" t="str">
            <v>vallecfjvalledellili@crecefamilia.org; vallecfjbuenpastor@crecefamilia.org</v>
          </cell>
          <cell r="N868" t="str">
            <v>SRPA</v>
          </cell>
          <cell r="O868" t="str">
            <v>Centro de atención especializada</v>
          </cell>
          <cell r="P868"/>
          <cell r="Q868" t="str">
            <v>SRPA</v>
          </cell>
          <cell r="R868"/>
          <cell r="S868" t="str">
            <v>7600-687-2024</v>
          </cell>
          <cell r="T868">
            <v>231</v>
          </cell>
          <cell r="U868">
            <v>45413</v>
          </cell>
          <cell r="V868">
            <v>45413</v>
          </cell>
          <cell r="W868">
            <v>45626</v>
          </cell>
          <cell r="X868">
            <v>4930758525</v>
          </cell>
          <cell r="Y868" t="str">
            <v>Luz Karime Rodas Kilman</v>
          </cell>
          <cell r="Z868" t="str">
            <v>Profesional centro zonal</v>
          </cell>
        </row>
        <row r="869">
          <cell r="B869" t="str">
            <v>76-240-868</v>
          </cell>
          <cell r="C869" t="str">
            <v>Valle</v>
          </cell>
          <cell r="D869" t="str">
            <v>ONG Crecer en familia</v>
          </cell>
          <cell r="E869" t="str">
            <v>805020621-1</v>
          </cell>
          <cell r="F869" t="str">
            <v>Zulamita Ana Liliana Kaim Torres</v>
          </cell>
          <cell r="G869" t="str">
            <v>Sede Buen Pastor</v>
          </cell>
          <cell r="H869" t="str">
            <v>Carrera 31a No. 28m1-34 Barrio La Fortaleza</v>
          </cell>
          <cell r="I869" t="str">
            <v>Cali</v>
          </cell>
          <cell r="J869" t="str">
            <v>Restaurar</v>
          </cell>
          <cell r="K869">
            <v>5143661</v>
          </cell>
          <cell r="L869">
            <v>3165282646</v>
          </cell>
          <cell r="M869" t="str">
            <v>vallecfjvalledellili@crecefamilia.org; vallecfjbuenpastor@crecefamilia.org</v>
          </cell>
          <cell r="N869" t="str">
            <v>SRPA</v>
          </cell>
          <cell r="O869" t="str">
            <v>Centro de atención especializada</v>
          </cell>
          <cell r="P869"/>
          <cell r="Q869" t="str">
            <v>SRPA</v>
          </cell>
          <cell r="R869"/>
          <cell r="S869" t="str">
            <v>7600-685-2024</v>
          </cell>
          <cell r="T869">
            <v>200</v>
          </cell>
          <cell r="U869">
            <v>45413</v>
          </cell>
          <cell r="V869">
            <v>45413</v>
          </cell>
          <cell r="W869">
            <v>45488</v>
          </cell>
          <cell r="X869">
            <v>1524662500</v>
          </cell>
          <cell r="Y869" t="str">
            <v>Luz Karime Rodas Kilman</v>
          </cell>
          <cell r="Z869" t="str">
            <v>Profesional centro zonal</v>
          </cell>
        </row>
        <row r="870">
          <cell r="B870" t="str">
            <v>76-240-869</v>
          </cell>
          <cell r="C870" t="str">
            <v>Valle</v>
          </cell>
          <cell r="D870" t="str">
            <v>ONG Crecer en familia</v>
          </cell>
          <cell r="E870" t="str">
            <v>805020621-1</v>
          </cell>
          <cell r="F870" t="str">
            <v>Zulamita Ana Liliana Kaim Torres</v>
          </cell>
          <cell r="G870" t="str">
            <v>Sede Buen Pastor</v>
          </cell>
          <cell r="H870" t="str">
            <v>Carrera 31a No. 28m1-34 Barrio La Fortaleza</v>
          </cell>
          <cell r="I870" t="str">
            <v>Cali</v>
          </cell>
          <cell r="J870" t="str">
            <v>Restaurar</v>
          </cell>
          <cell r="K870">
            <v>5143661</v>
          </cell>
          <cell r="L870">
            <v>3165282646</v>
          </cell>
          <cell r="M870" t="str">
            <v>vallecfjvalledellili@crecefamilia.org; vallecfjbuenpastor@crecefamilia.org</v>
          </cell>
          <cell r="N870" t="str">
            <v>SRPA</v>
          </cell>
          <cell r="O870" t="str">
            <v>Centro de internamiento preventivo</v>
          </cell>
          <cell r="P870"/>
          <cell r="Q870" t="str">
            <v>SRPA</v>
          </cell>
          <cell r="R870"/>
          <cell r="S870" t="str">
            <v>7600-686-2024</v>
          </cell>
          <cell r="T870">
            <v>55</v>
          </cell>
          <cell r="U870">
            <v>45414</v>
          </cell>
          <cell r="V870">
            <v>45413</v>
          </cell>
          <cell r="W870">
            <v>45488</v>
          </cell>
          <cell r="X870">
            <v>760719500</v>
          </cell>
          <cell r="Y870" t="str">
            <v>Luz Karime Rodas Kilman</v>
          </cell>
          <cell r="Z870" t="str">
            <v>Profesional centro zonal</v>
          </cell>
        </row>
        <row r="871">
          <cell r="B871" t="str">
            <v>76-240-870</v>
          </cell>
          <cell r="C871" t="str">
            <v>Valle</v>
          </cell>
          <cell r="D871" t="str">
            <v>ONG Crecer en familia</v>
          </cell>
          <cell r="E871" t="str">
            <v>805020621-1</v>
          </cell>
          <cell r="F871" t="str">
            <v>Zulamita Ana Liliana Kaim Torres</v>
          </cell>
          <cell r="G871" t="str">
            <v>Sede Valle del Lili</v>
          </cell>
          <cell r="H871" t="str">
            <v>Carrera 108 No. 48-91 Kilometro 1 Via Jamundi</v>
          </cell>
          <cell r="I871" t="str">
            <v>Cali</v>
          </cell>
          <cell r="J871" t="str">
            <v>Restaurar</v>
          </cell>
          <cell r="K871">
            <v>5143661</v>
          </cell>
          <cell r="L871">
            <v>3165282646</v>
          </cell>
          <cell r="M871" t="str">
            <v>vallecfjvalledellili@crecefamilia.org; vallecfjbuenpastor@crecefamilia.org</v>
          </cell>
          <cell r="N871" t="str">
            <v>SRPA</v>
          </cell>
          <cell r="O871" t="str">
            <v>Centro de internamiento preventivo</v>
          </cell>
          <cell r="P871"/>
          <cell r="Q871" t="str">
            <v>SRPA</v>
          </cell>
          <cell r="R871"/>
          <cell r="S871" t="str">
            <v>7600-686-2024</v>
          </cell>
          <cell r="T871">
            <v>45</v>
          </cell>
          <cell r="U871">
            <v>45414</v>
          </cell>
          <cell r="V871">
            <v>45413</v>
          </cell>
          <cell r="W871">
            <v>45488</v>
          </cell>
          <cell r="X871"/>
          <cell r="Y871" t="str">
            <v>Luz Karime Rodas Kilman</v>
          </cell>
          <cell r="Z871" t="str">
            <v>Profesional centro zonal</v>
          </cell>
        </row>
        <row r="872">
          <cell r="B872" t="str">
            <v>76-240-871</v>
          </cell>
          <cell r="C872" t="str">
            <v>Valle</v>
          </cell>
          <cell r="D872" t="str">
            <v>ONG Crecer en familia</v>
          </cell>
          <cell r="E872" t="str">
            <v>805020621-1</v>
          </cell>
          <cell r="F872" t="str">
            <v>Zulamita Ana Liliana Kaim Torres</v>
          </cell>
          <cell r="G872"/>
          <cell r="H872" t="str">
            <v>Carrera 24A No. 6-58 Barrio El Cedro</v>
          </cell>
          <cell r="I872" t="str">
            <v>Cali</v>
          </cell>
          <cell r="J872" t="str">
            <v>Restaurar</v>
          </cell>
          <cell r="K872">
            <v>5143661</v>
          </cell>
          <cell r="L872">
            <v>3165282646</v>
          </cell>
          <cell r="M872" t="str">
            <v>administrativoprincipal@crecefamilia.org</v>
          </cell>
          <cell r="N872" t="str">
            <v>SRPA</v>
          </cell>
          <cell r="O872" t="str">
            <v>Internación en medio semicerrado</v>
          </cell>
          <cell r="P872"/>
          <cell r="Q872" t="str">
            <v>SRPA</v>
          </cell>
          <cell r="R872"/>
          <cell r="S872" t="str">
            <v>7600-688-2024</v>
          </cell>
          <cell r="T872">
            <v>49</v>
          </cell>
          <cell r="U872">
            <v>45414</v>
          </cell>
          <cell r="V872">
            <v>45414</v>
          </cell>
          <cell r="W872">
            <v>45626</v>
          </cell>
          <cell r="X872">
            <v>376348861</v>
          </cell>
          <cell r="Y872" t="str">
            <v>Luz Karime Rodas Kilman</v>
          </cell>
          <cell r="Z872" t="str">
            <v>Profesional centro zonal</v>
          </cell>
        </row>
        <row r="873">
          <cell r="B873" t="str">
            <v>05-206-872</v>
          </cell>
          <cell r="C873" t="str">
            <v>Antioquia</v>
          </cell>
          <cell r="D873" t="str">
            <v>Fundación social yo te cuido</v>
          </cell>
          <cell r="E873" t="str">
            <v>901496702-9</v>
          </cell>
          <cell r="F873" t="str">
            <v>Yudi Pahola Aguirre Losada</v>
          </cell>
          <cell r="G873"/>
          <cell r="H873" t="str">
            <v>Calle 4 Sur No. 13-321 El Poblado</v>
          </cell>
          <cell r="I873" t="str">
            <v>Medellín</v>
          </cell>
          <cell r="J873" t="str">
            <v>Aburra Sur</v>
          </cell>
          <cell r="K873"/>
          <cell r="L873">
            <v>3206193497</v>
          </cell>
          <cell r="M873" t="str">
            <v>fundaciónsocialyotecuido@gmail.com</v>
          </cell>
          <cell r="N873" t="str">
            <v>SRD</v>
          </cell>
          <cell r="O873" t="str">
            <v>Hogar sustituto entidad</v>
          </cell>
          <cell r="P873"/>
          <cell r="Q873" t="str">
            <v>Discapacidad</v>
          </cell>
          <cell r="R873" t="str">
            <v>Intelectual</v>
          </cell>
          <cell r="S873" t="str">
            <v>0500-790-2024</v>
          </cell>
          <cell r="T873">
            <v>200</v>
          </cell>
          <cell r="U873">
            <v>45413</v>
          </cell>
          <cell r="V873">
            <v>45413</v>
          </cell>
          <cell r="W873">
            <v>45626</v>
          </cell>
          <cell r="X873">
            <v>3607785800</v>
          </cell>
          <cell r="Y873" t="str">
            <v>Alba Janneth Florez Alvarez</v>
          </cell>
          <cell r="Z873" t="str">
            <v>Profesional centro zonal</v>
          </cell>
        </row>
        <row r="874">
          <cell r="B874" t="str">
            <v>68-149-873</v>
          </cell>
          <cell r="C874" t="str">
            <v>Santander</v>
          </cell>
          <cell r="D874" t="str">
            <v>Fundación MUNAY</v>
          </cell>
          <cell r="E874" t="str">
            <v>900276174-2</v>
          </cell>
          <cell r="F874" t="str">
            <v>Jose Miguel Mendez Tavera</v>
          </cell>
          <cell r="G874" t="str">
            <v>Escuela de formacion integral los Robles - EFIR La Granja</v>
          </cell>
          <cell r="H874" t="str">
            <v>Kilómetro 2 Vía Guatiguara</v>
          </cell>
          <cell r="I874" t="str">
            <v>Piedecuesta</v>
          </cell>
          <cell r="J874" t="str">
            <v>Resurgir</v>
          </cell>
          <cell r="K874"/>
          <cell r="L874">
            <v>3214395771</v>
          </cell>
          <cell r="M874" t="str">
            <v>fundacionmunay@gmail.com</v>
          </cell>
          <cell r="N874" t="str">
            <v>SRPA</v>
          </cell>
          <cell r="O874" t="str">
            <v>Centro de atención especializada</v>
          </cell>
          <cell r="P874"/>
          <cell r="Q874" t="str">
            <v>SRPA</v>
          </cell>
          <cell r="R874"/>
          <cell r="S874" t="str">
            <v>6800-397-2024</v>
          </cell>
          <cell r="T874">
            <v>30</v>
          </cell>
          <cell r="U874">
            <v>45413</v>
          </cell>
          <cell r="V874">
            <v>45413</v>
          </cell>
          <cell r="W874">
            <v>45626</v>
          </cell>
          <cell r="X874">
            <v>646658250</v>
          </cell>
          <cell r="Y874" t="str">
            <v>Liliana Maria Rincon Mantilla</v>
          </cell>
          <cell r="Z874" t="str">
            <v>Coordinador centro zonal</v>
          </cell>
        </row>
        <row r="875">
          <cell r="B875" t="str">
            <v>63-115-874</v>
          </cell>
          <cell r="C875" t="str">
            <v>Quindío</v>
          </cell>
          <cell r="D875" t="str">
            <v>Fundación familia y futuro - FUNDAFAM</v>
          </cell>
          <cell r="E875" t="str">
            <v>900916893-7</v>
          </cell>
          <cell r="F875" t="str">
            <v>Mauricio Murillo Gutierrez</v>
          </cell>
          <cell r="G875"/>
          <cell r="H875" t="str">
            <v>Kilómetro 8 Vía Armenia Club Campestre Vaga Del Cabrero-Finca El Bosque Vereda La Moya</v>
          </cell>
          <cell r="I875" t="str">
            <v>Armenia</v>
          </cell>
          <cell r="J875" t="str">
            <v>Sur</v>
          </cell>
          <cell r="K875">
            <v>7107703</v>
          </cell>
          <cell r="L875">
            <v>3165335743</v>
          </cell>
          <cell r="M875" t="str">
            <v>casauniversitariafundafam@gmail.com</v>
          </cell>
          <cell r="N875" t="str">
            <v>SRD</v>
          </cell>
          <cell r="O875" t="str">
            <v>Casa universitaria</v>
          </cell>
          <cell r="P875"/>
          <cell r="Q875" t="str">
            <v>Con PARD</v>
          </cell>
          <cell r="R875"/>
          <cell r="S875" t="str">
            <v>6300-149-2024</v>
          </cell>
          <cell r="T875">
            <v>36</v>
          </cell>
          <cell r="U875">
            <v>45413</v>
          </cell>
          <cell r="V875">
            <v>45413</v>
          </cell>
          <cell r="W875">
            <v>45626</v>
          </cell>
          <cell r="X875">
            <v>560658672</v>
          </cell>
          <cell r="Y875" t="str">
            <v>Julio Andrés Torres Báquiro</v>
          </cell>
          <cell r="Z875" t="str">
            <v>Profesional coordinación técnica Protección</v>
          </cell>
        </row>
        <row r="876">
          <cell r="B876" t="str">
            <v>73-149-875</v>
          </cell>
          <cell r="C876" t="str">
            <v>Tolima</v>
          </cell>
          <cell r="D876" t="str">
            <v>Fundación MUNAY</v>
          </cell>
          <cell r="E876" t="str">
            <v>900276174-2</v>
          </cell>
          <cell r="F876" t="str">
            <v>Jose Miguel Mendez Tavera</v>
          </cell>
          <cell r="G876" t="str">
            <v>Munay Ocobos</v>
          </cell>
          <cell r="H876" t="str">
            <v>Calle 32 No 5a-21 Barrio San Simón</v>
          </cell>
          <cell r="I876" t="str">
            <v>Ibagué</v>
          </cell>
          <cell r="J876" t="str">
            <v>Jordán</v>
          </cell>
          <cell r="K876"/>
          <cell r="L876" t="str">
            <v>3214395771-3125731553</v>
          </cell>
          <cell r="M876" t="str">
            <v>munaytolima@gmail.com</v>
          </cell>
          <cell r="N876" t="str">
            <v>SRPA</v>
          </cell>
          <cell r="O876" t="str">
            <v>Atención domiciliaria en privación de la libertad</v>
          </cell>
          <cell r="P876"/>
          <cell r="Q876" t="str">
            <v>SRPA</v>
          </cell>
          <cell r="R876"/>
          <cell r="S876" t="str">
            <v>7300-326-2024</v>
          </cell>
          <cell r="T876">
            <v>1</v>
          </cell>
          <cell r="U876">
            <v>45404</v>
          </cell>
          <cell r="V876">
            <v>45405</v>
          </cell>
          <cell r="W876">
            <v>45626</v>
          </cell>
          <cell r="X876">
            <v>8689423</v>
          </cell>
          <cell r="Y876" t="str">
            <v>Lizeth Angelica Moreno Batte</v>
          </cell>
          <cell r="Z876" t="str">
            <v>Profesional centro zonal</v>
          </cell>
        </row>
        <row r="877">
          <cell r="B877" t="str">
            <v>73-122-876</v>
          </cell>
          <cell r="C877" t="str">
            <v>Tolima</v>
          </cell>
          <cell r="D877" t="str">
            <v>Fundación grupo de apoyo</v>
          </cell>
          <cell r="E877" t="str">
            <v>900201470-6</v>
          </cell>
          <cell r="F877" t="str">
            <v>Jesús Suaza Maldonado</v>
          </cell>
          <cell r="G877" t="str">
            <v>Restaurando Sueños</v>
          </cell>
          <cell r="H877" t="str">
            <v>Carrera 48 No. 117-120 Vía Aparco Picaleña-Finca Villa Las Marias</v>
          </cell>
          <cell r="I877" t="str">
            <v>Ibagué</v>
          </cell>
          <cell r="J877" t="str">
            <v>Jordán</v>
          </cell>
          <cell r="K877"/>
          <cell r="L877">
            <v>3183516852</v>
          </cell>
          <cell r="M877" t="str">
            <v>fundapoyo-srpa@hotmail.com</v>
          </cell>
          <cell r="N877" t="str">
            <v>SRPA</v>
          </cell>
          <cell r="O877" t="str">
            <v>Internado RAJ</v>
          </cell>
          <cell r="P877"/>
          <cell r="Q877" t="str">
            <v>RAJ</v>
          </cell>
          <cell r="R877"/>
          <cell r="S877" t="str">
            <v>7300-343-2024</v>
          </cell>
          <cell r="T877">
            <v>40</v>
          </cell>
          <cell r="U877">
            <v>45428</v>
          </cell>
          <cell r="V877">
            <v>45428</v>
          </cell>
          <cell r="W877">
            <v>45626</v>
          </cell>
          <cell r="X877">
            <v>647311061</v>
          </cell>
          <cell r="Y877" t="str">
            <v>Lizeth Angelica Moreno Batte</v>
          </cell>
          <cell r="Z877" t="str">
            <v>Profesional centro zonal</v>
          </cell>
        </row>
        <row r="878">
          <cell r="B878" t="str">
            <v>73-257-877</v>
          </cell>
          <cell r="C878" t="str">
            <v>Tolima</v>
          </cell>
          <cell r="D878" t="str">
            <v>Fundación Centro de Restauración Extrema</v>
          </cell>
          <cell r="E878" t="str">
            <v>901782387-8</v>
          </cell>
          <cell r="F878" t="str">
            <v>Sandra Patricia Pineda Casillo</v>
          </cell>
          <cell r="G878" t="str">
            <v>CAE Cielo Ibanasca</v>
          </cell>
          <cell r="H878" t="str">
            <v>Carrera 6 No. 43-44-Barrio Restrepo</v>
          </cell>
          <cell r="I878" t="str">
            <v>Ibagué</v>
          </cell>
          <cell r="J878" t="str">
            <v>Jordán</v>
          </cell>
          <cell r="K878"/>
          <cell r="L878" t="str">
            <v>3204735046 - 3143150788</v>
          </cell>
          <cell r="M878" t="str">
            <v>fundacioncree.dayag@gmail.com - fundaciondayag.srpa@gmail.com</v>
          </cell>
          <cell r="N878" t="str">
            <v>SRPA</v>
          </cell>
          <cell r="O878" t="str">
            <v>Centro de atención especializada</v>
          </cell>
          <cell r="P878"/>
          <cell r="Q878" t="str">
            <v>SRPA</v>
          </cell>
          <cell r="R878"/>
          <cell r="S878" t="str">
            <v>7300-342-2024</v>
          </cell>
          <cell r="T878">
            <v>25</v>
          </cell>
          <cell r="U878">
            <v>45428</v>
          </cell>
          <cell r="V878">
            <v>45428</v>
          </cell>
          <cell r="W878">
            <v>45626</v>
          </cell>
          <cell r="X878">
            <v>600457098</v>
          </cell>
          <cell r="Y878" t="str">
            <v>Lizeth Angelica Moreno Batte</v>
          </cell>
          <cell r="Z878" t="str">
            <v>Profesional centro zonal</v>
          </cell>
        </row>
        <row r="879">
          <cell r="B879" t="str">
            <v>73-257-878</v>
          </cell>
          <cell r="C879" t="str">
            <v>Tolima</v>
          </cell>
          <cell r="D879" t="str">
            <v>Fundación Centro de Restauración Extrema</v>
          </cell>
          <cell r="E879" t="str">
            <v>901782387-8</v>
          </cell>
          <cell r="F879" t="str">
            <v>Sandra Patricia Pineda Casillo</v>
          </cell>
          <cell r="G879" t="str">
            <v>CAE Cielo Ibanasca</v>
          </cell>
          <cell r="H879" t="str">
            <v>Carrera 6 No. 43-44-Barrio Restrepo</v>
          </cell>
          <cell r="I879" t="str">
            <v>Ibagué</v>
          </cell>
          <cell r="J879" t="str">
            <v>Jordán</v>
          </cell>
          <cell r="K879"/>
          <cell r="L879" t="str">
            <v>3204735046 - 3143150788</v>
          </cell>
          <cell r="M879" t="str">
            <v>fundacioncree.dayag@gmail.com - fundaciondayag.srpa@gmail.com</v>
          </cell>
          <cell r="N879" t="str">
            <v>SRPA</v>
          </cell>
          <cell r="O879" t="str">
            <v>Centro de internamiento preventivo</v>
          </cell>
          <cell r="P879"/>
          <cell r="Q879" t="str">
            <v>SRPA</v>
          </cell>
          <cell r="R879"/>
          <cell r="S879" t="str">
            <v>7300-342-2024</v>
          </cell>
          <cell r="T879">
            <v>5</v>
          </cell>
          <cell r="U879">
            <v>45428</v>
          </cell>
          <cell r="V879">
            <v>45428</v>
          </cell>
          <cell r="W879">
            <v>45626</v>
          </cell>
          <cell r="X879"/>
          <cell r="Y879" t="str">
            <v>Lizeth Angelica Moreno Batte</v>
          </cell>
          <cell r="Z879" t="str">
            <v>Profesional centro zonal</v>
          </cell>
        </row>
        <row r="880">
          <cell r="B880" t="str">
            <v>73-257-879</v>
          </cell>
          <cell r="C880" t="str">
            <v>Tolima</v>
          </cell>
          <cell r="D880" t="str">
            <v>Fundación Centro de Restauración Extrema</v>
          </cell>
          <cell r="E880" t="str">
            <v>901782387-8</v>
          </cell>
          <cell r="F880" t="str">
            <v>Sandra Patricia Pineda Casillo</v>
          </cell>
          <cell r="G880"/>
          <cell r="H880" t="str">
            <v>Carrera 5 No. 39a-77 Cespa</v>
          </cell>
          <cell r="I880" t="str">
            <v>Ibagué</v>
          </cell>
          <cell r="J880" t="str">
            <v>Jordán</v>
          </cell>
          <cell r="K880"/>
          <cell r="L880">
            <v>3104823066</v>
          </cell>
          <cell r="M880" t="str">
            <v>fundacioncree.dayag@gmail.com - fundaciondayag.srpa@gmail.com</v>
          </cell>
          <cell r="N880" t="str">
            <v>SRPA</v>
          </cell>
          <cell r="O880" t="str">
            <v>Centro transitorio</v>
          </cell>
          <cell r="P880"/>
          <cell r="Q880" t="str">
            <v>SRPA</v>
          </cell>
          <cell r="R880"/>
          <cell r="S880" t="str">
            <v>7300-341-2024</v>
          </cell>
          <cell r="T880">
            <v>2</v>
          </cell>
          <cell r="U880">
            <v>45428</v>
          </cell>
          <cell r="V880">
            <v>45428</v>
          </cell>
          <cell r="W880">
            <v>45626</v>
          </cell>
          <cell r="X880">
            <v>39128437</v>
          </cell>
          <cell r="Y880" t="str">
            <v>Lizeth Angelica Moreno Batte</v>
          </cell>
          <cell r="Z880" t="str">
            <v>Profesional centro zonal</v>
          </cell>
        </row>
      </sheetData>
      <sheetData sheetId="1"/>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0823-9B48-46DC-9B69-C284B8E82CD3}">
  <sheetPr>
    <pageSetUpPr fitToPage="1"/>
  </sheetPr>
  <dimension ref="A1:W186"/>
  <sheetViews>
    <sheetView showGridLines="0" tabSelected="1" view="pageBreakPreview" zoomScale="80" zoomScaleNormal="90" zoomScaleSheetLayoutView="80" workbookViewId="0">
      <selection activeCell="F4" sqref="F4:P4"/>
    </sheetView>
  </sheetViews>
  <sheetFormatPr baseColWidth="10" defaultRowHeight="15" x14ac:dyDescent="0.25"/>
  <cols>
    <col min="1" max="23" width="10.7109375" customWidth="1"/>
    <col min="25" max="25" width="17.85546875" bestFit="1" customWidth="1"/>
  </cols>
  <sheetData>
    <row r="1" spans="1:23" s="48" customFormat="1" ht="39.950000000000003" customHeight="1" thickBot="1" x14ac:dyDescent="0.35">
      <c r="A1" s="149" t="s">
        <v>0</v>
      </c>
      <c r="B1" s="150"/>
      <c r="C1" s="150"/>
      <c r="D1" s="150"/>
      <c r="E1" s="147"/>
      <c r="F1" s="148"/>
      <c r="G1" s="149" t="s">
        <v>149</v>
      </c>
      <c r="H1" s="150"/>
      <c r="I1" s="151"/>
      <c r="J1" s="152"/>
      <c r="K1" s="145" t="s">
        <v>1</v>
      </c>
      <c r="L1" s="146"/>
      <c r="M1" s="136"/>
      <c r="N1" s="137"/>
      <c r="O1" s="138" t="s">
        <v>154</v>
      </c>
      <c r="P1" s="139"/>
      <c r="Q1" s="139"/>
      <c r="R1" s="153" t="str" cm="1">
        <f t="array" ref="R1">+IF(OR(I20:I33="",I36:I61="",I64:I83="",I86:I90="",I93:I107="",I110:I125="",I128:I140="",I143:I146="",I149:I152="",I155:I160="",I163:I169=""),"VALIDE TODAS LAS OBLIGACIONES",Consolidado!QD10)</f>
        <v>VALIDE TODAS LAS OBLIGACIONES</v>
      </c>
      <c r="S1" s="153"/>
      <c r="T1" s="153"/>
      <c r="U1" s="153"/>
      <c r="V1" s="153"/>
      <c r="W1" s="154"/>
    </row>
    <row r="2" spans="1:23" s="48" customFormat="1" ht="20.100000000000001" customHeight="1" x14ac:dyDescent="0.3">
      <c r="A2" s="161" t="s">
        <v>3</v>
      </c>
      <c r="B2" s="162"/>
      <c r="C2" s="162"/>
      <c r="D2" s="162"/>
      <c r="E2" s="162"/>
      <c r="F2" s="162"/>
      <c r="G2" s="162"/>
      <c r="H2" s="162"/>
      <c r="I2" s="162"/>
      <c r="J2" s="162"/>
      <c r="K2" s="162"/>
      <c r="L2" s="162"/>
      <c r="M2" s="162"/>
      <c r="N2" s="162"/>
      <c r="O2" s="162"/>
      <c r="P2" s="162"/>
      <c r="Q2" s="162"/>
      <c r="R2" s="162"/>
      <c r="S2" s="162"/>
      <c r="T2" s="162"/>
      <c r="U2" s="162"/>
      <c r="V2" s="162"/>
      <c r="W2" s="163"/>
    </row>
    <row r="3" spans="1:23" s="48" customFormat="1" ht="20.100000000000001" customHeight="1" x14ac:dyDescent="0.3">
      <c r="A3" s="155" t="s">
        <v>4</v>
      </c>
      <c r="B3" s="156"/>
      <c r="C3" s="156"/>
      <c r="D3" s="156"/>
      <c r="E3" s="157"/>
      <c r="F3" s="164" t="s">
        <v>5</v>
      </c>
      <c r="G3" s="156"/>
      <c r="H3" s="156"/>
      <c r="I3" s="156"/>
      <c r="J3" s="156"/>
      <c r="K3" s="156"/>
      <c r="L3" s="156"/>
      <c r="M3" s="156"/>
      <c r="N3" s="156"/>
      <c r="O3" s="156"/>
      <c r="P3" s="157"/>
      <c r="Q3" s="164" t="s">
        <v>29</v>
      </c>
      <c r="R3" s="156"/>
      <c r="S3" s="156"/>
      <c r="T3" s="156"/>
      <c r="U3" s="156"/>
      <c r="V3" s="156"/>
      <c r="W3" s="165"/>
    </row>
    <row r="4" spans="1:23" s="48" customFormat="1" ht="20.100000000000001" customHeight="1" x14ac:dyDescent="0.3">
      <c r="A4" s="140" t="str">
        <f>+IFERROR(VLOOKUP(M1,[2]Directorio!$B$2:$Z$1100,2,FALSE),"")</f>
        <v/>
      </c>
      <c r="B4" s="141"/>
      <c r="C4" s="141"/>
      <c r="D4" s="141"/>
      <c r="E4" s="142"/>
      <c r="F4" s="143" t="str">
        <f>+IFERROR(VLOOKUP(M1,[2]Directorio!$B$2:$Z$1100,3,FALSE),"")</f>
        <v/>
      </c>
      <c r="G4" s="141"/>
      <c r="H4" s="141"/>
      <c r="I4" s="141"/>
      <c r="J4" s="141"/>
      <c r="K4" s="141"/>
      <c r="L4" s="141"/>
      <c r="M4" s="141"/>
      <c r="N4" s="141"/>
      <c r="O4" s="141"/>
      <c r="P4" s="142"/>
      <c r="Q4" s="143" t="str">
        <f>+IFERROR(VLOOKUP(M1,[2]Directorio!$B$2:$Z$1100,4,FALSE),"")</f>
        <v/>
      </c>
      <c r="R4" s="141"/>
      <c r="S4" s="141"/>
      <c r="T4" s="141"/>
      <c r="U4" s="141"/>
      <c r="V4" s="141"/>
      <c r="W4" s="144"/>
    </row>
    <row r="5" spans="1:23" s="48" customFormat="1" ht="20.100000000000001" customHeight="1" x14ac:dyDescent="0.3">
      <c r="A5" s="155" t="s">
        <v>6</v>
      </c>
      <c r="B5" s="156"/>
      <c r="C5" s="156"/>
      <c r="D5" s="156"/>
      <c r="E5" s="156"/>
      <c r="F5" s="156"/>
      <c r="G5" s="156"/>
      <c r="H5" s="156"/>
      <c r="I5" s="157"/>
      <c r="J5" s="119" t="s">
        <v>7</v>
      </c>
      <c r="K5" s="120"/>
      <c r="L5" s="120"/>
      <c r="M5" s="120"/>
      <c r="N5" s="120"/>
      <c r="O5" s="120"/>
      <c r="P5" s="120"/>
      <c r="Q5" s="120"/>
      <c r="R5" s="120"/>
      <c r="S5" s="120"/>
      <c r="T5" s="120"/>
      <c r="U5" s="120"/>
      <c r="V5" s="120"/>
      <c r="W5" s="122"/>
    </row>
    <row r="6" spans="1:23" s="48" customFormat="1" ht="20.100000000000001" customHeight="1" x14ac:dyDescent="0.3">
      <c r="A6" s="158" t="str">
        <f>+IFERROR(VLOOKUP(M1,[2]Directorio!$B$2:$Z$1100,5,FALSE),"")</f>
        <v/>
      </c>
      <c r="B6" s="159"/>
      <c r="C6" s="159"/>
      <c r="D6" s="159"/>
      <c r="E6" s="159"/>
      <c r="F6" s="159"/>
      <c r="G6" s="159"/>
      <c r="H6" s="159"/>
      <c r="I6" s="160"/>
      <c r="J6" s="123" t="str">
        <f>+IFERROR(VLOOKUP(M1,[2]Directorio!$B$2:$Z$1100,6,FALSE),"")</f>
        <v/>
      </c>
      <c r="K6" s="124"/>
      <c r="L6" s="124"/>
      <c r="M6" s="124"/>
      <c r="N6" s="124"/>
      <c r="O6" s="124"/>
      <c r="P6" s="124"/>
      <c r="Q6" s="124"/>
      <c r="R6" s="124"/>
      <c r="S6" s="124"/>
      <c r="T6" s="124"/>
      <c r="U6" s="124"/>
      <c r="V6" s="124"/>
      <c r="W6" s="125"/>
    </row>
    <row r="7" spans="1:23" s="48" customFormat="1" ht="20.100000000000001" customHeight="1" x14ac:dyDescent="0.3">
      <c r="A7" s="126" t="s">
        <v>8</v>
      </c>
      <c r="B7" s="120"/>
      <c r="C7" s="120"/>
      <c r="D7" s="120"/>
      <c r="E7" s="120"/>
      <c r="F7" s="120"/>
      <c r="G7" s="120"/>
      <c r="H7" s="120"/>
      <c r="I7" s="121"/>
      <c r="J7" s="119" t="s">
        <v>9</v>
      </c>
      <c r="K7" s="120"/>
      <c r="L7" s="120"/>
      <c r="M7" s="120"/>
      <c r="N7" s="120"/>
      <c r="O7" s="121"/>
      <c r="P7" s="119" t="s">
        <v>10</v>
      </c>
      <c r="Q7" s="120"/>
      <c r="R7" s="120"/>
      <c r="S7" s="120"/>
      <c r="T7" s="120"/>
      <c r="U7" s="120"/>
      <c r="V7" s="120"/>
      <c r="W7" s="122"/>
    </row>
    <row r="8" spans="1:23" s="48" customFormat="1" ht="20.100000000000001" customHeight="1" x14ac:dyDescent="0.3">
      <c r="A8" s="127" t="str">
        <f>+IFERROR(VLOOKUP(M1,[2]Directorio!$B$2:$Z$1100,7,FALSE),"")</f>
        <v/>
      </c>
      <c r="B8" s="124"/>
      <c r="C8" s="124"/>
      <c r="D8" s="124"/>
      <c r="E8" s="124"/>
      <c r="F8" s="124"/>
      <c r="G8" s="124"/>
      <c r="H8" s="124"/>
      <c r="I8" s="128"/>
      <c r="J8" s="123" t="str">
        <f>+IFERROR(VLOOKUP(M1,[2]Directorio!$B$2:$Z$1100,8,FALSE),"")</f>
        <v/>
      </c>
      <c r="K8" s="124"/>
      <c r="L8" s="124"/>
      <c r="M8" s="124"/>
      <c r="N8" s="124"/>
      <c r="O8" s="128"/>
      <c r="P8" s="123" t="str">
        <f>+IFERROR(VLOOKUP(M1,[2]Directorio!$B$2:$Z$1100,9,FALSE),"")</f>
        <v/>
      </c>
      <c r="Q8" s="124"/>
      <c r="R8" s="124"/>
      <c r="S8" s="124"/>
      <c r="T8" s="124"/>
      <c r="U8" s="124"/>
      <c r="V8" s="124"/>
      <c r="W8" s="125"/>
    </row>
    <row r="9" spans="1:23" s="48" customFormat="1" ht="20.100000000000001" customHeight="1" x14ac:dyDescent="0.3">
      <c r="A9" s="126" t="s">
        <v>11</v>
      </c>
      <c r="B9" s="120"/>
      <c r="C9" s="120"/>
      <c r="D9" s="120"/>
      <c r="E9" s="120"/>
      <c r="F9" s="120"/>
      <c r="G9" s="121"/>
      <c r="H9" s="119" t="s">
        <v>12</v>
      </c>
      <c r="I9" s="120"/>
      <c r="J9" s="120"/>
      <c r="K9" s="120"/>
      <c r="L9" s="121"/>
      <c r="M9" s="119" t="s">
        <v>13</v>
      </c>
      <c r="N9" s="120"/>
      <c r="O9" s="120"/>
      <c r="P9" s="120"/>
      <c r="Q9" s="120"/>
      <c r="R9" s="120"/>
      <c r="S9" s="120"/>
      <c r="T9" s="120"/>
      <c r="U9" s="120"/>
      <c r="V9" s="120"/>
      <c r="W9" s="122"/>
    </row>
    <row r="10" spans="1:23" s="48" customFormat="1" ht="20.100000000000001" customHeight="1" thickBot="1" x14ac:dyDescent="0.35">
      <c r="A10" s="129" t="str">
        <f>+IFERROR(VLOOKUP(M1,[2]Directorio!$B$2:$Z$1100,10,FALSE),"")</f>
        <v/>
      </c>
      <c r="B10" s="130"/>
      <c r="C10" s="130"/>
      <c r="D10" s="130"/>
      <c r="E10" s="130"/>
      <c r="F10" s="130"/>
      <c r="G10" s="131"/>
      <c r="H10" s="132" t="str">
        <f>+IFERROR(VLOOKUP(M1,[2]Directorio!$B$2:$Z$1100,11,FALSE),"")</f>
        <v/>
      </c>
      <c r="I10" s="130"/>
      <c r="J10" s="130"/>
      <c r="K10" s="130"/>
      <c r="L10" s="131"/>
      <c r="M10" s="133" t="str">
        <f>+IFERROR(VLOOKUP(M1,[2]Directorio!$B$2:$Z$1100,12,FALSE),"")</f>
        <v/>
      </c>
      <c r="N10" s="134"/>
      <c r="O10" s="134"/>
      <c r="P10" s="134"/>
      <c r="Q10" s="134"/>
      <c r="R10" s="134"/>
      <c r="S10" s="134"/>
      <c r="T10" s="134"/>
      <c r="U10" s="134"/>
      <c r="V10" s="134"/>
      <c r="W10" s="135"/>
    </row>
    <row r="11" spans="1:23" s="48" customFormat="1" ht="20.100000000000001" customHeight="1" x14ac:dyDescent="0.3">
      <c r="A11" s="106" t="s">
        <v>14</v>
      </c>
      <c r="B11" s="107"/>
      <c r="C11" s="107"/>
      <c r="D11" s="107"/>
      <c r="E11" s="107"/>
      <c r="F11" s="107"/>
      <c r="G11" s="107"/>
      <c r="H11" s="107"/>
      <c r="I11" s="107"/>
      <c r="J11" s="107"/>
      <c r="K11" s="107"/>
      <c r="L11" s="107"/>
      <c r="M11" s="107"/>
      <c r="N11" s="107"/>
      <c r="O11" s="107"/>
      <c r="P11" s="107"/>
      <c r="Q11" s="107"/>
      <c r="R11" s="107"/>
      <c r="S11" s="107"/>
      <c r="T11" s="107"/>
      <c r="U11" s="107"/>
      <c r="V11" s="107"/>
      <c r="W11" s="108"/>
    </row>
    <row r="12" spans="1:23" s="48" customFormat="1" ht="20.100000000000001" customHeight="1" x14ac:dyDescent="0.3">
      <c r="A12" s="111" t="s">
        <v>15</v>
      </c>
      <c r="B12" s="109"/>
      <c r="C12" s="109" t="s">
        <v>16</v>
      </c>
      <c r="D12" s="109"/>
      <c r="E12" s="109"/>
      <c r="F12" s="109"/>
      <c r="G12" s="109"/>
      <c r="H12" s="109"/>
      <c r="I12" s="109"/>
      <c r="J12" s="109" t="s">
        <v>17</v>
      </c>
      <c r="K12" s="109"/>
      <c r="L12" s="109"/>
      <c r="M12" s="109" t="s">
        <v>18</v>
      </c>
      <c r="N12" s="109"/>
      <c r="O12" s="109"/>
      <c r="P12" s="109"/>
      <c r="Q12" s="109" t="s">
        <v>19</v>
      </c>
      <c r="R12" s="109"/>
      <c r="S12" s="109"/>
      <c r="T12" s="109"/>
      <c r="U12" s="109"/>
      <c r="V12" s="109"/>
      <c r="W12" s="110"/>
    </row>
    <row r="13" spans="1:23" s="48" customFormat="1" ht="20.100000000000001" customHeight="1" x14ac:dyDescent="0.3">
      <c r="A13" s="114" t="str">
        <f>+IFERROR(VLOOKUP(M1,[2]Directorio!$B$2:$Z$1100,13,FALSE),"")</f>
        <v/>
      </c>
      <c r="B13" s="112"/>
      <c r="C13" s="112" t="str">
        <f>+IFERROR(VLOOKUP(M1,[2]Directorio!$B$2:$Z$1100,14,FALSE),"")</f>
        <v/>
      </c>
      <c r="D13" s="112"/>
      <c r="E13" s="112"/>
      <c r="F13" s="112"/>
      <c r="G13" s="112"/>
      <c r="H13" s="112"/>
      <c r="I13" s="112"/>
      <c r="J13" s="112" t="str">
        <f>+IFERROR(VLOOKUP(M1,[2]Directorio!$B$2:$Z$1100,15,FALSE),"")</f>
        <v/>
      </c>
      <c r="K13" s="112"/>
      <c r="L13" s="112"/>
      <c r="M13" s="112" t="str">
        <f>+IFERROR(VLOOKUP(M1,[2]Directorio!$B$2:$Z$1100,16,FALSE),"")</f>
        <v/>
      </c>
      <c r="N13" s="112"/>
      <c r="O13" s="112"/>
      <c r="P13" s="112"/>
      <c r="Q13" s="112" t="str">
        <f>+IFERROR(VLOOKUP(M1,[2]Directorio!$B$2:$Z$1100,17,FALSE),"")</f>
        <v/>
      </c>
      <c r="R13" s="112"/>
      <c r="S13" s="112"/>
      <c r="T13" s="112"/>
      <c r="U13" s="112"/>
      <c r="V13" s="112"/>
      <c r="W13" s="113"/>
    </row>
    <row r="14" spans="1:23" s="48" customFormat="1" ht="20.100000000000001" customHeight="1" x14ac:dyDescent="0.3">
      <c r="A14" s="111" t="s">
        <v>20</v>
      </c>
      <c r="B14" s="109"/>
      <c r="C14" s="109"/>
      <c r="D14" s="109"/>
      <c r="E14" s="109"/>
      <c r="F14" s="117" t="s">
        <v>21</v>
      </c>
      <c r="G14" s="117"/>
      <c r="H14" s="117"/>
      <c r="I14" s="109" t="s">
        <v>22</v>
      </c>
      <c r="J14" s="109"/>
      <c r="K14" s="109"/>
      <c r="L14" s="109"/>
      <c r="M14" s="109"/>
      <c r="N14" s="109" t="s">
        <v>23</v>
      </c>
      <c r="O14" s="109"/>
      <c r="P14" s="109"/>
      <c r="Q14" s="109"/>
      <c r="R14" s="109"/>
      <c r="S14" s="109" t="s">
        <v>24</v>
      </c>
      <c r="T14" s="109"/>
      <c r="U14" s="109"/>
      <c r="V14" s="109"/>
      <c r="W14" s="110"/>
    </row>
    <row r="15" spans="1:23" s="48" customFormat="1" ht="20.100000000000001" customHeight="1" x14ac:dyDescent="0.3">
      <c r="A15" s="114" t="str">
        <f>+IFERROR(VLOOKUP(M1,[2]Directorio!$B$2:$Z$1100,18,FALSE),"")</f>
        <v/>
      </c>
      <c r="B15" s="112"/>
      <c r="C15" s="112"/>
      <c r="D15" s="112"/>
      <c r="E15" s="112"/>
      <c r="F15" s="118" t="str">
        <f>+IFERROR(VLOOKUP(M1,[2]Directorio!$B$2:$Z$1100,19,FALSE),"")</f>
        <v/>
      </c>
      <c r="G15" s="118"/>
      <c r="H15" s="118"/>
      <c r="I15" s="115" t="str">
        <f>+IFERROR(VLOOKUP(M1,[2]Directorio!$B$2:$Z$1100,20,FALSE),"")</f>
        <v/>
      </c>
      <c r="J15" s="115"/>
      <c r="K15" s="115"/>
      <c r="L15" s="115"/>
      <c r="M15" s="115"/>
      <c r="N15" s="115" t="str">
        <f>+IFERROR(VLOOKUP(M1,[2]Directorio!$B$2:$Z$1100,21,FALSE),"")</f>
        <v/>
      </c>
      <c r="O15" s="115"/>
      <c r="P15" s="115"/>
      <c r="Q15" s="115"/>
      <c r="R15" s="115"/>
      <c r="S15" s="115" t="str">
        <f>+IFERROR(VLOOKUP(M1,[2]Directorio!$B$2:$Z$1100,22,FALSE),"")</f>
        <v/>
      </c>
      <c r="T15" s="115"/>
      <c r="U15" s="115"/>
      <c r="V15" s="115"/>
      <c r="W15" s="116"/>
    </row>
    <row r="16" spans="1:23" s="48" customFormat="1" ht="20.100000000000001" customHeight="1" x14ac:dyDescent="0.3">
      <c r="A16" s="172" t="s">
        <v>25</v>
      </c>
      <c r="B16" s="117"/>
      <c r="C16" s="117"/>
      <c r="D16" s="117"/>
      <c r="E16" s="117"/>
      <c r="F16" s="109" t="s">
        <v>30</v>
      </c>
      <c r="G16" s="109"/>
      <c r="H16" s="109"/>
      <c r="I16" s="109"/>
      <c r="J16" s="109"/>
      <c r="K16" s="109"/>
      <c r="L16" s="109"/>
      <c r="M16" s="109"/>
      <c r="N16" s="109"/>
      <c r="O16" s="109"/>
      <c r="P16" s="109" t="s">
        <v>27</v>
      </c>
      <c r="Q16" s="109"/>
      <c r="R16" s="109"/>
      <c r="S16" s="109"/>
      <c r="T16" s="109"/>
      <c r="U16" s="109"/>
      <c r="V16" s="109"/>
      <c r="W16" s="110"/>
    </row>
    <row r="17" spans="1:23" s="48" customFormat="1" ht="20.100000000000001" customHeight="1" thickBot="1" x14ac:dyDescent="0.35">
      <c r="A17" s="168" t="str">
        <f>+IFERROR(VLOOKUP(M1,[2]Directorio!$B$2:$Z$1100,23,FALSE),"")</f>
        <v/>
      </c>
      <c r="B17" s="169"/>
      <c r="C17" s="169"/>
      <c r="D17" s="169"/>
      <c r="E17" s="169"/>
      <c r="F17" s="170" t="str">
        <f>+IFERROR(VLOOKUP(M1,[2]Directorio!$B$2:$Z$1100,24,FALSE),"")</f>
        <v/>
      </c>
      <c r="G17" s="170"/>
      <c r="H17" s="170"/>
      <c r="I17" s="170"/>
      <c r="J17" s="170"/>
      <c r="K17" s="170"/>
      <c r="L17" s="170"/>
      <c r="M17" s="170"/>
      <c r="N17" s="170"/>
      <c r="O17" s="170"/>
      <c r="P17" s="170" t="str">
        <f>+IFERROR(VLOOKUP(M1,[2]Directorio!$B$2:$Z$1100,25,FALSE),"")</f>
        <v/>
      </c>
      <c r="Q17" s="170"/>
      <c r="R17" s="170"/>
      <c r="S17" s="170"/>
      <c r="T17" s="170"/>
      <c r="U17" s="170"/>
      <c r="V17" s="170"/>
      <c r="W17" s="171"/>
    </row>
    <row r="18" spans="1:23" ht="24.95" customHeight="1" thickBot="1" x14ac:dyDescent="0.3">
      <c r="A18" s="71" t="s">
        <v>38</v>
      </c>
      <c r="B18" s="72"/>
      <c r="C18" s="72"/>
      <c r="D18" s="72"/>
      <c r="E18" s="73"/>
      <c r="F18" s="73"/>
      <c r="G18" s="73"/>
      <c r="H18" s="73"/>
      <c r="I18" s="73"/>
      <c r="J18" s="73"/>
      <c r="K18" s="73"/>
      <c r="L18" s="73"/>
      <c r="M18" s="73"/>
      <c r="N18" s="73"/>
      <c r="O18" s="73"/>
      <c r="P18" s="73"/>
      <c r="Q18" s="73"/>
      <c r="R18" s="74"/>
      <c r="S18" s="74"/>
      <c r="T18" s="74"/>
      <c r="U18" s="74"/>
      <c r="V18" s="74"/>
      <c r="W18" s="75"/>
    </row>
    <row r="19" spans="1:23" ht="25.5" customHeight="1" x14ac:dyDescent="0.25">
      <c r="A19" s="173" t="s">
        <v>103</v>
      </c>
      <c r="B19" s="81"/>
      <c r="C19" s="81"/>
      <c r="D19" s="81"/>
      <c r="E19" s="81"/>
      <c r="F19" s="81"/>
      <c r="G19" s="81"/>
      <c r="H19" s="82"/>
      <c r="I19" s="80" t="s">
        <v>31</v>
      </c>
      <c r="J19" s="81"/>
      <c r="K19" s="82"/>
      <c r="L19" s="80" t="s">
        <v>150</v>
      </c>
      <c r="M19" s="81"/>
      <c r="N19" s="81"/>
      <c r="O19" s="81"/>
      <c r="P19" s="81"/>
      <c r="Q19" s="82"/>
      <c r="R19" s="166" t="s">
        <v>151</v>
      </c>
      <c r="S19" s="80"/>
      <c r="T19" s="80"/>
      <c r="U19" s="80"/>
      <c r="V19" s="80"/>
      <c r="W19" s="167"/>
    </row>
    <row r="20" spans="1:23" s="6" customFormat="1" ht="99.75" customHeight="1" x14ac:dyDescent="0.25">
      <c r="A20" s="66" t="s">
        <v>35</v>
      </c>
      <c r="B20" s="67"/>
      <c r="C20" s="67"/>
      <c r="D20" s="67"/>
      <c r="E20" s="67"/>
      <c r="F20" s="67"/>
      <c r="G20" s="67"/>
      <c r="H20" s="67"/>
      <c r="I20" s="68"/>
      <c r="J20" s="68"/>
      <c r="K20" s="68"/>
      <c r="L20" s="69"/>
      <c r="M20" s="69"/>
      <c r="N20" s="69"/>
      <c r="O20" s="69"/>
      <c r="P20" s="69"/>
      <c r="Q20" s="69"/>
      <c r="R20" s="69"/>
      <c r="S20" s="69"/>
      <c r="T20" s="69"/>
      <c r="U20" s="69"/>
      <c r="V20" s="69"/>
      <c r="W20" s="70"/>
    </row>
    <row r="21" spans="1:23" s="6" customFormat="1" ht="99.95" customHeight="1" x14ac:dyDescent="0.25">
      <c r="A21" s="66" t="s">
        <v>162</v>
      </c>
      <c r="B21" s="67"/>
      <c r="C21" s="67"/>
      <c r="D21" s="67"/>
      <c r="E21" s="67"/>
      <c r="F21" s="67"/>
      <c r="G21" s="67"/>
      <c r="H21" s="67"/>
      <c r="I21" s="68"/>
      <c r="J21" s="68"/>
      <c r="K21" s="68"/>
      <c r="L21" s="69"/>
      <c r="M21" s="69"/>
      <c r="N21" s="69"/>
      <c r="O21" s="69"/>
      <c r="P21" s="69"/>
      <c r="Q21" s="69"/>
      <c r="R21" s="69"/>
      <c r="S21" s="69"/>
      <c r="T21" s="69"/>
      <c r="U21" s="69"/>
      <c r="V21" s="69"/>
      <c r="W21" s="70"/>
    </row>
    <row r="22" spans="1:23" s="6" customFormat="1" ht="99.95" customHeight="1" x14ac:dyDescent="0.25">
      <c r="A22" s="66" t="s">
        <v>180</v>
      </c>
      <c r="B22" s="67"/>
      <c r="C22" s="67"/>
      <c r="D22" s="67"/>
      <c r="E22" s="67"/>
      <c r="F22" s="67"/>
      <c r="G22" s="67"/>
      <c r="H22" s="67"/>
      <c r="I22" s="68"/>
      <c r="J22" s="68"/>
      <c r="K22" s="68"/>
      <c r="L22" s="69"/>
      <c r="M22" s="69"/>
      <c r="N22" s="69"/>
      <c r="O22" s="69"/>
      <c r="P22" s="69"/>
      <c r="Q22" s="69"/>
      <c r="R22" s="69"/>
      <c r="S22" s="69"/>
      <c r="T22" s="69"/>
      <c r="U22" s="69"/>
      <c r="V22" s="69"/>
      <c r="W22" s="70"/>
    </row>
    <row r="23" spans="1:23" s="6" customFormat="1" ht="99.95" customHeight="1" x14ac:dyDescent="0.25">
      <c r="A23" s="66" t="s">
        <v>181</v>
      </c>
      <c r="B23" s="67"/>
      <c r="C23" s="67"/>
      <c r="D23" s="67"/>
      <c r="E23" s="67"/>
      <c r="F23" s="67"/>
      <c r="G23" s="67"/>
      <c r="H23" s="67"/>
      <c r="I23" s="68"/>
      <c r="J23" s="68"/>
      <c r="K23" s="68"/>
      <c r="L23" s="69"/>
      <c r="M23" s="69"/>
      <c r="N23" s="69"/>
      <c r="O23" s="69"/>
      <c r="P23" s="69"/>
      <c r="Q23" s="69"/>
      <c r="R23" s="69"/>
      <c r="S23" s="69"/>
      <c r="T23" s="69"/>
      <c r="U23" s="69"/>
      <c r="V23" s="69"/>
      <c r="W23" s="70"/>
    </row>
    <row r="24" spans="1:23" s="6" customFormat="1" ht="99.95" customHeight="1" x14ac:dyDescent="0.25">
      <c r="A24" s="66" t="s">
        <v>156</v>
      </c>
      <c r="B24" s="67"/>
      <c r="C24" s="67"/>
      <c r="D24" s="67"/>
      <c r="E24" s="67"/>
      <c r="F24" s="67"/>
      <c r="G24" s="67"/>
      <c r="H24" s="67"/>
      <c r="I24" s="68"/>
      <c r="J24" s="68"/>
      <c r="K24" s="68"/>
      <c r="L24" s="69"/>
      <c r="M24" s="69"/>
      <c r="N24" s="69"/>
      <c r="O24" s="69"/>
      <c r="P24" s="69"/>
      <c r="Q24" s="69"/>
      <c r="R24" s="69"/>
      <c r="S24" s="69"/>
      <c r="T24" s="69"/>
      <c r="U24" s="69"/>
      <c r="V24" s="69"/>
      <c r="W24" s="70"/>
    </row>
    <row r="25" spans="1:23" s="6" customFormat="1" ht="99.95" customHeight="1" x14ac:dyDescent="0.25">
      <c r="A25" s="66" t="s">
        <v>157</v>
      </c>
      <c r="B25" s="67"/>
      <c r="C25" s="67"/>
      <c r="D25" s="67"/>
      <c r="E25" s="67"/>
      <c r="F25" s="67"/>
      <c r="G25" s="67"/>
      <c r="H25" s="67"/>
      <c r="I25" s="68"/>
      <c r="J25" s="68"/>
      <c r="K25" s="68"/>
      <c r="L25" s="69"/>
      <c r="M25" s="69"/>
      <c r="N25" s="69"/>
      <c r="O25" s="69"/>
      <c r="P25" s="69"/>
      <c r="Q25" s="69"/>
      <c r="R25" s="69"/>
      <c r="S25" s="69"/>
      <c r="T25" s="69"/>
      <c r="U25" s="69"/>
      <c r="V25" s="69"/>
      <c r="W25" s="70"/>
    </row>
    <row r="26" spans="1:23" s="6" customFormat="1" ht="99.95" customHeight="1" x14ac:dyDescent="0.25">
      <c r="A26" s="66" t="s">
        <v>155</v>
      </c>
      <c r="B26" s="67"/>
      <c r="C26" s="67"/>
      <c r="D26" s="67"/>
      <c r="E26" s="67"/>
      <c r="F26" s="67"/>
      <c r="G26" s="67"/>
      <c r="H26" s="67"/>
      <c r="I26" s="68"/>
      <c r="J26" s="68"/>
      <c r="K26" s="68"/>
      <c r="L26" s="69"/>
      <c r="M26" s="69"/>
      <c r="N26" s="69"/>
      <c r="O26" s="69"/>
      <c r="P26" s="69"/>
      <c r="Q26" s="69"/>
      <c r="R26" s="69"/>
      <c r="S26" s="69"/>
      <c r="T26" s="69"/>
      <c r="U26" s="69"/>
      <c r="V26" s="69"/>
      <c r="W26" s="70"/>
    </row>
    <row r="27" spans="1:23" s="6" customFormat="1" ht="99.95" customHeight="1" x14ac:dyDescent="0.25">
      <c r="A27" s="66" t="s">
        <v>36</v>
      </c>
      <c r="B27" s="67"/>
      <c r="C27" s="67"/>
      <c r="D27" s="67"/>
      <c r="E27" s="67"/>
      <c r="F27" s="67"/>
      <c r="G27" s="67"/>
      <c r="H27" s="67"/>
      <c r="I27" s="68"/>
      <c r="J27" s="68"/>
      <c r="K27" s="68"/>
      <c r="L27" s="69"/>
      <c r="M27" s="69"/>
      <c r="N27" s="69"/>
      <c r="O27" s="69"/>
      <c r="P27" s="69"/>
      <c r="Q27" s="69"/>
      <c r="R27" s="69"/>
      <c r="S27" s="69"/>
      <c r="T27" s="69"/>
      <c r="U27" s="69"/>
      <c r="V27" s="69"/>
      <c r="W27" s="70"/>
    </row>
    <row r="28" spans="1:23" s="6" customFormat="1" ht="99.95" customHeight="1" x14ac:dyDescent="0.25">
      <c r="A28" s="66" t="s">
        <v>222</v>
      </c>
      <c r="B28" s="67"/>
      <c r="C28" s="67"/>
      <c r="D28" s="67"/>
      <c r="E28" s="67"/>
      <c r="F28" s="67"/>
      <c r="G28" s="67"/>
      <c r="H28" s="67"/>
      <c r="I28" s="68"/>
      <c r="J28" s="68"/>
      <c r="K28" s="68"/>
      <c r="L28" s="69"/>
      <c r="M28" s="69"/>
      <c r="N28" s="69"/>
      <c r="O28" s="69"/>
      <c r="P28" s="69"/>
      <c r="Q28" s="69"/>
      <c r="R28" s="69"/>
      <c r="S28" s="69"/>
      <c r="T28" s="69"/>
      <c r="U28" s="69"/>
      <c r="V28" s="69"/>
      <c r="W28" s="70"/>
    </row>
    <row r="29" spans="1:23" s="6" customFormat="1" ht="99.95" customHeight="1" x14ac:dyDescent="0.25">
      <c r="A29" s="66" t="s">
        <v>223</v>
      </c>
      <c r="B29" s="67"/>
      <c r="C29" s="67"/>
      <c r="D29" s="67"/>
      <c r="E29" s="67"/>
      <c r="F29" s="67"/>
      <c r="G29" s="67"/>
      <c r="H29" s="67"/>
      <c r="I29" s="68"/>
      <c r="J29" s="68"/>
      <c r="K29" s="68"/>
      <c r="L29" s="69"/>
      <c r="M29" s="69"/>
      <c r="N29" s="69"/>
      <c r="O29" s="69"/>
      <c r="P29" s="69"/>
      <c r="Q29" s="69"/>
      <c r="R29" s="69"/>
      <c r="S29" s="69"/>
      <c r="T29" s="69"/>
      <c r="U29" s="69"/>
      <c r="V29" s="69"/>
      <c r="W29" s="70"/>
    </row>
    <row r="30" spans="1:23" s="6" customFormat="1" ht="150" customHeight="1" x14ac:dyDescent="0.25">
      <c r="A30" s="66" t="s">
        <v>224</v>
      </c>
      <c r="B30" s="67"/>
      <c r="C30" s="67"/>
      <c r="D30" s="67"/>
      <c r="E30" s="67"/>
      <c r="F30" s="67"/>
      <c r="G30" s="67"/>
      <c r="H30" s="67"/>
      <c r="I30" s="68"/>
      <c r="J30" s="68"/>
      <c r="K30" s="68"/>
      <c r="L30" s="69"/>
      <c r="M30" s="69"/>
      <c r="N30" s="69"/>
      <c r="O30" s="69"/>
      <c r="P30" s="69"/>
      <c r="Q30" s="69"/>
      <c r="R30" s="69"/>
      <c r="S30" s="69"/>
      <c r="T30" s="69"/>
      <c r="U30" s="69"/>
      <c r="V30" s="69"/>
      <c r="W30" s="70"/>
    </row>
    <row r="31" spans="1:23" s="6" customFormat="1" ht="99.95" customHeight="1" x14ac:dyDescent="0.25">
      <c r="A31" s="66" t="s">
        <v>163</v>
      </c>
      <c r="B31" s="67"/>
      <c r="C31" s="67"/>
      <c r="D31" s="67"/>
      <c r="E31" s="67"/>
      <c r="F31" s="67"/>
      <c r="G31" s="67"/>
      <c r="H31" s="67"/>
      <c r="I31" s="68"/>
      <c r="J31" s="68"/>
      <c r="K31" s="68"/>
      <c r="L31" s="69"/>
      <c r="M31" s="69"/>
      <c r="N31" s="69"/>
      <c r="O31" s="69"/>
      <c r="P31" s="69"/>
      <c r="Q31" s="69"/>
      <c r="R31" s="69"/>
      <c r="S31" s="69"/>
      <c r="T31" s="69"/>
      <c r="U31" s="69"/>
      <c r="V31" s="69"/>
      <c r="W31" s="70"/>
    </row>
    <row r="32" spans="1:23" s="6" customFormat="1" ht="99.95" customHeight="1" x14ac:dyDescent="0.25">
      <c r="A32" s="66" t="s">
        <v>182</v>
      </c>
      <c r="B32" s="67"/>
      <c r="C32" s="67"/>
      <c r="D32" s="67"/>
      <c r="E32" s="67"/>
      <c r="F32" s="67"/>
      <c r="G32" s="67"/>
      <c r="H32" s="67"/>
      <c r="I32" s="68"/>
      <c r="J32" s="68"/>
      <c r="K32" s="68"/>
      <c r="L32" s="69"/>
      <c r="M32" s="69"/>
      <c r="N32" s="69"/>
      <c r="O32" s="69"/>
      <c r="P32" s="69"/>
      <c r="Q32" s="69"/>
      <c r="R32" s="69"/>
      <c r="S32" s="69"/>
      <c r="T32" s="69"/>
      <c r="U32" s="69"/>
      <c r="V32" s="69"/>
      <c r="W32" s="70"/>
    </row>
    <row r="33" spans="1:23" s="6" customFormat="1" ht="99.95" customHeight="1" thickBot="1" x14ac:dyDescent="0.3">
      <c r="A33" s="66" t="s">
        <v>37</v>
      </c>
      <c r="B33" s="67"/>
      <c r="C33" s="67"/>
      <c r="D33" s="67"/>
      <c r="E33" s="67"/>
      <c r="F33" s="67"/>
      <c r="G33" s="67"/>
      <c r="H33" s="67"/>
      <c r="I33" s="68"/>
      <c r="J33" s="68"/>
      <c r="K33" s="68"/>
      <c r="L33" s="69"/>
      <c r="M33" s="69"/>
      <c r="N33" s="69"/>
      <c r="O33" s="69"/>
      <c r="P33" s="69"/>
      <c r="Q33" s="69"/>
      <c r="R33" s="69"/>
      <c r="S33" s="69"/>
      <c r="T33" s="69"/>
      <c r="U33" s="69"/>
      <c r="V33" s="69"/>
      <c r="W33" s="70"/>
    </row>
    <row r="34" spans="1:23" ht="24.95" customHeight="1" thickBot="1" x14ac:dyDescent="0.3">
      <c r="A34" s="71" t="s">
        <v>39</v>
      </c>
      <c r="B34" s="72"/>
      <c r="C34" s="72"/>
      <c r="D34" s="72"/>
      <c r="E34" s="73"/>
      <c r="F34" s="73"/>
      <c r="G34" s="73"/>
      <c r="H34" s="73"/>
      <c r="I34" s="73"/>
      <c r="J34" s="73"/>
      <c r="K34" s="73"/>
      <c r="L34" s="73"/>
      <c r="M34" s="73"/>
      <c r="N34" s="73"/>
      <c r="O34" s="73"/>
      <c r="P34" s="73"/>
      <c r="Q34" s="73"/>
      <c r="R34" s="74"/>
      <c r="S34" s="74"/>
      <c r="T34" s="74"/>
      <c r="U34" s="74"/>
      <c r="V34" s="74"/>
      <c r="W34" s="75"/>
    </row>
    <row r="35" spans="1:23" ht="25.5" customHeight="1" x14ac:dyDescent="0.25">
      <c r="A35" s="76" t="s">
        <v>103</v>
      </c>
      <c r="B35" s="77"/>
      <c r="C35" s="77"/>
      <c r="D35" s="77"/>
      <c r="E35" s="77"/>
      <c r="F35" s="77"/>
      <c r="G35" s="77"/>
      <c r="H35" s="78"/>
      <c r="I35" s="79" t="s">
        <v>31</v>
      </c>
      <c r="J35" s="77"/>
      <c r="K35" s="78"/>
      <c r="L35" s="79" t="s">
        <v>150</v>
      </c>
      <c r="M35" s="77"/>
      <c r="N35" s="77"/>
      <c r="O35" s="77"/>
      <c r="P35" s="77"/>
      <c r="Q35" s="78"/>
      <c r="R35" s="79" t="s">
        <v>151</v>
      </c>
      <c r="S35" s="77"/>
      <c r="T35" s="77"/>
      <c r="U35" s="77"/>
      <c r="V35" s="77"/>
      <c r="W35" s="83"/>
    </row>
    <row r="36" spans="1:23" ht="99.95" customHeight="1" x14ac:dyDescent="0.25">
      <c r="A36" s="66" t="s">
        <v>225</v>
      </c>
      <c r="B36" s="67"/>
      <c r="C36" s="67"/>
      <c r="D36" s="67"/>
      <c r="E36" s="67"/>
      <c r="F36" s="67"/>
      <c r="G36" s="67"/>
      <c r="H36" s="67"/>
      <c r="I36" s="68"/>
      <c r="J36" s="68"/>
      <c r="K36" s="68"/>
      <c r="L36" s="69"/>
      <c r="M36" s="69"/>
      <c r="N36" s="69"/>
      <c r="O36" s="69"/>
      <c r="P36" s="69"/>
      <c r="Q36" s="69"/>
      <c r="R36" s="69"/>
      <c r="S36" s="69"/>
      <c r="T36" s="69"/>
      <c r="U36" s="69"/>
      <c r="V36" s="69"/>
      <c r="W36" s="70"/>
    </row>
    <row r="37" spans="1:23" ht="138.75" customHeight="1" x14ac:dyDescent="0.25">
      <c r="A37" s="66" t="s">
        <v>246</v>
      </c>
      <c r="B37" s="67"/>
      <c r="C37" s="67"/>
      <c r="D37" s="67"/>
      <c r="E37" s="67"/>
      <c r="F37" s="67"/>
      <c r="G37" s="67"/>
      <c r="H37" s="67"/>
      <c r="I37" s="68"/>
      <c r="J37" s="68"/>
      <c r="K37" s="68"/>
      <c r="L37" s="69"/>
      <c r="M37" s="69"/>
      <c r="N37" s="69"/>
      <c r="O37" s="69"/>
      <c r="P37" s="69"/>
      <c r="Q37" s="69"/>
      <c r="R37" s="69"/>
      <c r="S37" s="69"/>
      <c r="T37" s="69"/>
      <c r="U37" s="69"/>
      <c r="V37" s="69"/>
      <c r="W37" s="70"/>
    </row>
    <row r="38" spans="1:23" ht="99.95" customHeight="1" x14ac:dyDescent="0.25">
      <c r="A38" s="66" t="s">
        <v>183</v>
      </c>
      <c r="B38" s="67"/>
      <c r="C38" s="67"/>
      <c r="D38" s="67"/>
      <c r="E38" s="67"/>
      <c r="F38" s="67"/>
      <c r="G38" s="67"/>
      <c r="H38" s="67"/>
      <c r="I38" s="68"/>
      <c r="J38" s="68"/>
      <c r="K38" s="68"/>
      <c r="L38" s="69"/>
      <c r="M38" s="69"/>
      <c r="N38" s="69"/>
      <c r="O38" s="69"/>
      <c r="P38" s="69"/>
      <c r="Q38" s="69"/>
      <c r="R38" s="69"/>
      <c r="S38" s="69"/>
      <c r="T38" s="69"/>
      <c r="U38" s="69"/>
      <c r="V38" s="69"/>
      <c r="W38" s="70"/>
    </row>
    <row r="39" spans="1:23" ht="99.95" customHeight="1" x14ac:dyDescent="0.25">
      <c r="A39" s="66" t="s">
        <v>184</v>
      </c>
      <c r="B39" s="67"/>
      <c r="C39" s="67"/>
      <c r="D39" s="67"/>
      <c r="E39" s="67"/>
      <c r="F39" s="67"/>
      <c r="G39" s="67"/>
      <c r="H39" s="67"/>
      <c r="I39" s="68"/>
      <c r="J39" s="68"/>
      <c r="K39" s="68"/>
      <c r="L39" s="69"/>
      <c r="M39" s="69"/>
      <c r="N39" s="69"/>
      <c r="O39" s="69"/>
      <c r="P39" s="69"/>
      <c r="Q39" s="69"/>
      <c r="R39" s="69"/>
      <c r="S39" s="69"/>
      <c r="T39" s="69"/>
      <c r="U39" s="69"/>
      <c r="V39" s="69"/>
      <c r="W39" s="70"/>
    </row>
    <row r="40" spans="1:23" ht="99.95" customHeight="1" x14ac:dyDescent="0.25">
      <c r="A40" s="66" t="s">
        <v>185</v>
      </c>
      <c r="B40" s="67"/>
      <c r="C40" s="67"/>
      <c r="D40" s="67"/>
      <c r="E40" s="67"/>
      <c r="F40" s="67"/>
      <c r="G40" s="67"/>
      <c r="H40" s="67"/>
      <c r="I40" s="68"/>
      <c r="J40" s="68"/>
      <c r="K40" s="68"/>
      <c r="L40" s="69"/>
      <c r="M40" s="69"/>
      <c r="N40" s="69"/>
      <c r="O40" s="69"/>
      <c r="P40" s="69"/>
      <c r="Q40" s="69"/>
      <c r="R40" s="69"/>
      <c r="S40" s="69"/>
      <c r="T40" s="69"/>
      <c r="U40" s="69"/>
      <c r="V40" s="69"/>
      <c r="W40" s="70"/>
    </row>
    <row r="41" spans="1:23" ht="99.95" customHeight="1" x14ac:dyDescent="0.25">
      <c r="A41" s="66" t="s">
        <v>186</v>
      </c>
      <c r="B41" s="67"/>
      <c r="C41" s="67"/>
      <c r="D41" s="67"/>
      <c r="E41" s="67"/>
      <c r="F41" s="67"/>
      <c r="G41" s="67"/>
      <c r="H41" s="67"/>
      <c r="I41" s="68"/>
      <c r="J41" s="68"/>
      <c r="K41" s="68"/>
      <c r="L41" s="69"/>
      <c r="M41" s="69"/>
      <c r="N41" s="69"/>
      <c r="O41" s="69"/>
      <c r="P41" s="69"/>
      <c r="Q41" s="69"/>
      <c r="R41" s="69"/>
      <c r="S41" s="69"/>
      <c r="T41" s="69"/>
      <c r="U41" s="69"/>
      <c r="V41" s="69"/>
      <c r="W41" s="70"/>
    </row>
    <row r="42" spans="1:23" ht="99.95" customHeight="1" x14ac:dyDescent="0.25">
      <c r="A42" s="66" t="s">
        <v>187</v>
      </c>
      <c r="B42" s="67"/>
      <c r="C42" s="67"/>
      <c r="D42" s="67"/>
      <c r="E42" s="67"/>
      <c r="F42" s="67"/>
      <c r="G42" s="67"/>
      <c r="H42" s="67"/>
      <c r="I42" s="68"/>
      <c r="J42" s="68"/>
      <c r="K42" s="68"/>
      <c r="L42" s="69"/>
      <c r="M42" s="69"/>
      <c r="N42" s="69"/>
      <c r="O42" s="69"/>
      <c r="P42" s="69"/>
      <c r="Q42" s="69"/>
      <c r="R42" s="69"/>
      <c r="S42" s="69"/>
      <c r="T42" s="69"/>
      <c r="U42" s="69"/>
      <c r="V42" s="69"/>
      <c r="W42" s="70"/>
    </row>
    <row r="43" spans="1:23" ht="99.95" customHeight="1" x14ac:dyDescent="0.25">
      <c r="A43" s="66" t="s">
        <v>247</v>
      </c>
      <c r="B43" s="67"/>
      <c r="C43" s="67"/>
      <c r="D43" s="67"/>
      <c r="E43" s="67"/>
      <c r="F43" s="67"/>
      <c r="G43" s="67"/>
      <c r="H43" s="67"/>
      <c r="I43" s="68"/>
      <c r="J43" s="68"/>
      <c r="K43" s="68"/>
      <c r="L43" s="69"/>
      <c r="M43" s="69"/>
      <c r="N43" s="69"/>
      <c r="O43" s="69"/>
      <c r="P43" s="69"/>
      <c r="Q43" s="69"/>
      <c r="R43" s="69"/>
      <c r="S43" s="69"/>
      <c r="T43" s="69"/>
      <c r="U43" s="69"/>
      <c r="V43" s="69"/>
      <c r="W43" s="70"/>
    </row>
    <row r="44" spans="1:23" ht="99.95" customHeight="1" x14ac:dyDescent="0.25">
      <c r="A44" s="66" t="s">
        <v>188</v>
      </c>
      <c r="B44" s="67"/>
      <c r="C44" s="67"/>
      <c r="D44" s="67"/>
      <c r="E44" s="67"/>
      <c r="F44" s="67"/>
      <c r="G44" s="67"/>
      <c r="H44" s="67"/>
      <c r="I44" s="68"/>
      <c r="J44" s="68"/>
      <c r="K44" s="68"/>
      <c r="L44" s="69"/>
      <c r="M44" s="69"/>
      <c r="N44" s="69"/>
      <c r="O44" s="69"/>
      <c r="P44" s="69"/>
      <c r="Q44" s="69"/>
      <c r="R44" s="69"/>
      <c r="S44" s="69"/>
      <c r="T44" s="69"/>
      <c r="U44" s="69"/>
      <c r="V44" s="69"/>
      <c r="W44" s="70"/>
    </row>
    <row r="45" spans="1:23" ht="99.95" customHeight="1" x14ac:dyDescent="0.25">
      <c r="A45" s="66" t="s">
        <v>189</v>
      </c>
      <c r="B45" s="67"/>
      <c r="C45" s="67"/>
      <c r="D45" s="67"/>
      <c r="E45" s="67"/>
      <c r="F45" s="67"/>
      <c r="G45" s="67"/>
      <c r="H45" s="67"/>
      <c r="I45" s="68"/>
      <c r="J45" s="68"/>
      <c r="K45" s="68"/>
      <c r="L45" s="69"/>
      <c r="M45" s="69"/>
      <c r="N45" s="69"/>
      <c r="O45" s="69"/>
      <c r="P45" s="69"/>
      <c r="Q45" s="69"/>
      <c r="R45" s="69"/>
      <c r="S45" s="69"/>
      <c r="T45" s="69"/>
      <c r="U45" s="69"/>
      <c r="V45" s="69"/>
      <c r="W45" s="70"/>
    </row>
    <row r="46" spans="1:23" ht="99.95" customHeight="1" x14ac:dyDescent="0.25">
      <c r="A46" s="66" t="s">
        <v>190</v>
      </c>
      <c r="B46" s="67"/>
      <c r="C46" s="67"/>
      <c r="D46" s="67"/>
      <c r="E46" s="67"/>
      <c r="F46" s="67"/>
      <c r="G46" s="67"/>
      <c r="H46" s="67"/>
      <c r="I46" s="68"/>
      <c r="J46" s="68"/>
      <c r="K46" s="68"/>
      <c r="L46" s="69"/>
      <c r="M46" s="69"/>
      <c r="N46" s="69"/>
      <c r="O46" s="69"/>
      <c r="P46" s="69"/>
      <c r="Q46" s="69"/>
      <c r="R46" s="69"/>
      <c r="S46" s="69"/>
      <c r="T46" s="69"/>
      <c r="U46" s="69"/>
      <c r="V46" s="69"/>
      <c r="W46" s="70"/>
    </row>
    <row r="47" spans="1:23" ht="99.95" customHeight="1" x14ac:dyDescent="0.25">
      <c r="A47" s="66" t="s">
        <v>191</v>
      </c>
      <c r="B47" s="67"/>
      <c r="C47" s="67"/>
      <c r="D47" s="67"/>
      <c r="E47" s="67"/>
      <c r="F47" s="67"/>
      <c r="G47" s="67"/>
      <c r="H47" s="67"/>
      <c r="I47" s="68"/>
      <c r="J47" s="68"/>
      <c r="K47" s="68"/>
      <c r="L47" s="69"/>
      <c r="M47" s="69"/>
      <c r="N47" s="69"/>
      <c r="O47" s="69"/>
      <c r="P47" s="69"/>
      <c r="Q47" s="69"/>
      <c r="R47" s="69"/>
      <c r="S47" s="69"/>
      <c r="T47" s="69"/>
      <c r="U47" s="69"/>
      <c r="V47" s="69"/>
      <c r="W47" s="70"/>
    </row>
    <row r="48" spans="1:23" ht="99.95" customHeight="1" x14ac:dyDescent="0.25">
      <c r="A48" s="66" t="s">
        <v>192</v>
      </c>
      <c r="B48" s="67"/>
      <c r="C48" s="67"/>
      <c r="D48" s="67"/>
      <c r="E48" s="67"/>
      <c r="F48" s="67"/>
      <c r="G48" s="67"/>
      <c r="H48" s="67"/>
      <c r="I48" s="68"/>
      <c r="J48" s="68"/>
      <c r="K48" s="68"/>
      <c r="L48" s="69"/>
      <c r="M48" s="69"/>
      <c r="N48" s="69"/>
      <c r="O48" s="69"/>
      <c r="P48" s="69"/>
      <c r="Q48" s="69"/>
      <c r="R48" s="69"/>
      <c r="S48" s="69"/>
      <c r="T48" s="69"/>
      <c r="U48" s="69"/>
      <c r="V48" s="69"/>
      <c r="W48" s="70"/>
    </row>
    <row r="49" spans="1:23" ht="99.95" customHeight="1" x14ac:dyDescent="0.25">
      <c r="A49" s="84" t="s">
        <v>193</v>
      </c>
      <c r="B49" s="85"/>
      <c r="C49" s="85"/>
      <c r="D49" s="85"/>
      <c r="E49" s="85"/>
      <c r="F49" s="85"/>
      <c r="G49" s="85"/>
      <c r="H49" s="86"/>
      <c r="I49" s="87"/>
      <c r="J49" s="88"/>
      <c r="K49" s="89"/>
      <c r="L49" s="90"/>
      <c r="M49" s="91"/>
      <c r="N49" s="91"/>
      <c r="O49" s="91"/>
      <c r="P49" s="91"/>
      <c r="Q49" s="92"/>
      <c r="R49" s="90"/>
      <c r="S49" s="91"/>
      <c r="T49" s="91"/>
      <c r="U49" s="91"/>
      <c r="V49" s="91"/>
      <c r="W49" s="93"/>
    </row>
    <row r="50" spans="1:23" ht="99.95" customHeight="1" x14ac:dyDescent="0.25">
      <c r="A50" s="84" t="s">
        <v>194</v>
      </c>
      <c r="B50" s="85"/>
      <c r="C50" s="85"/>
      <c r="D50" s="85"/>
      <c r="E50" s="85"/>
      <c r="F50" s="85"/>
      <c r="G50" s="85"/>
      <c r="H50" s="86"/>
      <c r="I50" s="87"/>
      <c r="J50" s="88"/>
      <c r="K50" s="89"/>
      <c r="L50" s="90"/>
      <c r="M50" s="91"/>
      <c r="N50" s="91"/>
      <c r="O50" s="91"/>
      <c r="P50" s="91"/>
      <c r="Q50" s="92"/>
      <c r="R50" s="90"/>
      <c r="S50" s="91"/>
      <c r="T50" s="91"/>
      <c r="U50" s="91"/>
      <c r="V50" s="91"/>
      <c r="W50" s="93"/>
    </row>
    <row r="51" spans="1:23" ht="110.25" customHeight="1" x14ac:dyDescent="0.25">
      <c r="A51" s="84" t="s">
        <v>195</v>
      </c>
      <c r="B51" s="85"/>
      <c r="C51" s="85"/>
      <c r="D51" s="85"/>
      <c r="E51" s="85"/>
      <c r="F51" s="85"/>
      <c r="G51" s="85"/>
      <c r="H51" s="86"/>
      <c r="I51" s="87"/>
      <c r="J51" s="88"/>
      <c r="K51" s="89"/>
      <c r="L51" s="90"/>
      <c r="M51" s="91"/>
      <c r="N51" s="91"/>
      <c r="O51" s="91"/>
      <c r="P51" s="91"/>
      <c r="Q51" s="92"/>
      <c r="R51" s="90"/>
      <c r="S51" s="91"/>
      <c r="T51" s="91"/>
      <c r="U51" s="91"/>
      <c r="V51" s="91"/>
      <c r="W51" s="93"/>
    </row>
    <row r="52" spans="1:23" ht="99.95" customHeight="1" x14ac:dyDescent="0.25">
      <c r="A52" s="84" t="s">
        <v>196</v>
      </c>
      <c r="B52" s="85"/>
      <c r="C52" s="85"/>
      <c r="D52" s="85"/>
      <c r="E52" s="85"/>
      <c r="F52" s="85"/>
      <c r="G52" s="85"/>
      <c r="H52" s="86"/>
      <c r="I52" s="87"/>
      <c r="J52" s="88"/>
      <c r="K52" s="89"/>
      <c r="L52" s="90"/>
      <c r="M52" s="91"/>
      <c r="N52" s="91"/>
      <c r="O52" s="91"/>
      <c r="P52" s="91"/>
      <c r="Q52" s="92"/>
      <c r="R52" s="90"/>
      <c r="S52" s="91"/>
      <c r="T52" s="91"/>
      <c r="U52" s="91"/>
      <c r="V52" s="91"/>
      <c r="W52" s="93"/>
    </row>
    <row r="53" spans="1:23" ht="99.95" customHeight="1" x14ac:dyDescent="0.25">
      <c r="A53" s="84" t="s">
        <v>226</v>
      </c>
      <c r="B53" s="85"/>
      <c r="C53" s="85"/>
      <c r="D53" s="85"/>
      <c r="E53" s="85"/>
      <c r="F53" s="85"/>
      <c r="G53" s="85"/>
      <c r="H53" s="86"/>
      <c r="I53" s="87"/>
      <c r="J53" s="88"/>
      <c r="K53" s="89"/>
      <c r="L53" s="90"/>
      <c r="M53" s="91"/>
      <c r="N53" s="91"/>
      <c r="O53" s="91"/>
      <c r="P53" s="91"/>
      <c r="Q53" s="92"/>
      <c r="R53" s="90"/>
      <c r="S53" s="91"/>
      <c r="T53" s="91"/>
      <c r="U53" s="91"/>
      <c r="V53" s="91"/>
      <c r="W53" s="93"/>
    </row>
    <row r="54" spans="1:23" ht="99.95" customHeight="1" x14ac:dyDescent="0.25">
      <c r="A54" s="84" t="s">
        <v>197</v>
      </c>
      <c r="B54" s="85"/>
      <c r="C54" s="85"/>
      <c r="D54" s="85"/>
      <c r="E54" s="85"/>
      <c r="F54" s="85"/>
      <c r="G54" s="85"/>
      <c r="H54" s="86"/>
      <c r="I54" s="87"/>
      <c r="J54" s="88"/>
      <c r="K54" s="89"/>
      <c r="L54" s="90"/>
      <c r="M54" s="91"/>
      <c r="N54" s="91"/>
      <c r="O54" s="91"/>
      <c r="P54" s="91"/>
      <c r="Q54" s="92"/>
      <c r="R54" s="90"/>
      <c r="S54" s="91"/>
      <c r="T54" s="91"/>
      <c r="U54" s="91"/>
      <c r="V54" s="91"/>
      <c r="W54" s="93"/>
    </row>
    <row r="55" spans="1:23" ht="99.95" customHeight="1" x14ac:dyDescent="0.25">
      <c r="A55" s="84" t="s">
        <v>227</v>
      </c>
      <c r="B55" s="85"/>
      <c r="C55" s="85"/>
      <c r="D55" s="85"/>
      <c r="E55" s="85"/>
      <c r="F55" s="85"/>
      <c r="G55" s="85"/>
      <c r="H55" s="86"/>
      <c r="I55" s="87"/>
      <c r="J55" s="88"/>
      <c r="K55" s="89"/>
      <c r="L55" s="90"/>
      <c r="M55" s="91"/>
      <c r="N55" s="91"/>
      <c r="O55" s="91"/>
      <c r="P55" s="91"/>
      <c r="Q55" s="92"/>
      <c r="R55" s="90"/>
      <c r="S55" s="91"/>
      <c r="T55" s="91"/>
      <c r="U55" s="91"/>
      <c r="V55" s="91"/>
      <c r="W55" s="93"/>
    </row>
    <row r="56" spans="1:23" ht="99.95" customHeight="1" x14ac:dyDescent="0.25">
      <c r="A56" s="84" t="s">
        <v>198</v>
      </c>
      <c r="B56" s="85"/>
      <c r="C56" s="85"/>
      <c r="D56" s="85"/>
      <c r="E56" s="85"/>
      <c r="F56" s="85"/>
      <c r="G56" s="85"/>
      <c r="H56" s="86"/>
      <c r="I56" s="87"/>
      <c r="J56" s="88"/>
      <c r="K56" s="89"/>
      <c r="L56" s="90"/>
      <c r="M56" s="91"/>
      <c r="N56" s="91"/>
      <c r="O56" s="91"/>
      <c r="P56" s="91"/>
      <c r="Q56" s="92"/>
      <c r="R56" s="90"/>
      <c r="S56" s="91"/>
      <c r="T56" s="91"/>
      <c r="U56" s="91"/>
      <c r="V56" s="91"/>
      <c r="W56" s="93"/>
    </row>
    <row r="57" spans="1:23" ht="120" customHeight="1" x14ac:dyDescent="0.25">
      <c r="A57" s="84" t="s">
        <v>228</v>
      </c>
      <c r="B57" s="85"/>
      <c r="C57" s="85"/>
      <c r="D57" s="85"/>
      <c r="E57" s="85"/>
      <c r="F57" s="85"/>
      <c r="G57" s="85"/>
      <c r="H57" s="86"/>
      <c r="I57" s="87"/>
      <c r="J57" s="88"/>
      <c r="K57" s="89"/>
      <c r="L57" s="90"/>
      <c r="M57" s="91"/>
      <c r="N57" s="91"/>
      <c r="O57" s="91"/>
      <c r="P57" s="91"/>
      <c r="Q57" s="92"/>
      <c r="R57" s="90"/>
      <c r="S57" s="91"/>
      <c r="T57" s="91"/>
      <c r="U57" s="91"/>
      <c r="V57" s="91"/>
      <c r="W57" s="93"/>
    </row>
    <row r="58" spans="1:23" ht="99.95" customHeight="1" x14ac:dyDescent="0.25">
      <c r="A58" s="84" t="s">
        <v>199</v>
      </c>
      <c r="B58" s="85"/>
      <c r="C58" s="85"/>
      <c r="D58" s="85"/>
      <c r="E58" s="85"/>
      <c r="F58" s="85"/>
      <c r="G58" s="85"/>
      <c r="H58" s="86"/>
      <c r="I58" s="87"/>
      <c r="J58" s="88"/>
      <c r="K58" s="89"/>
      <c r="L58" s="90"/>
      <c r="M58" s="91"/>
      <c r="N58" s="91"/>
      <c r="O58" s="91"/>
      <c r="P58" s="91"/>
      <c r="Q58" s="92"/>
      <c r="R58" s="90"/>
      <c r="S58" s="91"/>
      <c r="T58" s="91"/>
      <c r="U58" s="91"/>
      <c r="V58" s="91"/>
      <c r="W58" s="93"/>
    </row>
    <row r="59" spans="1:23" ht="99.95" customHeight="1" x14ac:dyDescent="0.25">
      <c r="A59" s="84" t="s">
        <v>200</v>
      </c>
      <c r="B59" s="85"/>
      <c r="C59" s="85"/>
      <c r="D59" s="85"/>
      <c r="E59" s="85"/>
      <c r="F59" s="85"/>
      <c r="G59" s="85"/>
      <c r="H59" s="86"/>
      <c r="I59" s="87"/>
      <c r="J59" s="88"/>
      <c r="K59" s="89"/>
      <c r="L59" s="90"/>
      <c r="M59" s="91"/>
      <c r="N59" s="91"/>
      <c r="O59" s="91"/>
      <c r="P59" s="91"/>
      <c r="Q59" s="92"/>
      <c r="R59" s="90"/>
      <c r="S59" s="91"/>
      <c r="T59" s="91"/>
      <c r="U59" s="91"/>
      <c r="V59" s="91"/>
      <c r="W59" s="93"/>
    </row>
    <row r="60" spans="1:23" ht="99.95" customHeight="1" x14ac:dyDescent="0.25">
      <c r="A60" s="84" t="s">
        <v>201</v>
      </c>
      <c r="B60" s="85"/>
      <c r="C60" s="85"/>
      <c r="D60" s="85"/>
      <c r="E60" s="85"/>
      <c r="F60" s="85"/>
      <c r="G60" s="85"/>
      <c r="H60" s="86"/>
      <c r="I60" s="87"/>
      <c r="J60" s="88"/>
      <c r="K60" s="89"/>
      <c r="L60" s="90"/>
      <c r="M60" s="91"/>
      <c r="N60" s="91"/>
      <c r="O60" s="91"/>
      <c r="P60" s="91"/>
      <c r="Q60" s="92"/>
      <c r="R60" s="90"/>
      <c r="S60" s="91"/>
      <c r="T60" s="91"/>
      <c r="U60" s="91"/>
      <c r="V60" s="91"/>
      <c r="W60" s="93"/>
    </row>
    <row r="61" spans="1:23" ht="99.95" customHeight="1" thickBot="1" x14ac:dyDescent="0.3">
      <c r="A61" s="61" t="s">
        <v>229</v>
      </c>
      <c r="B61" s="62"/>
      <c r="C61" s="62"/>
      <c r="D61" s="62"/>
      <c r="E61" s="62"/>
      <c r="F61" s="62"/>
      <c r="G61" s="62"/>
      <c r="H61" s="62"/>
      <c r="I61" s="63"/>
      <c r="J61" s="63"/>
      <c r="K61" s="63"/>
      <c r="L61" s="64"/>
      <c r="M61" s="64"/>
      <c r="N61" s="64"/>
      <c r="O61" s="64"/>
      <c r="P61" s="64"/>
      <c r="Q61" s="64"/>
      <c r="R61" s="64"/>
      <c r="S61" s="64"/>
      <c r="T61" s="64"/>
      <c r="U61" s="64"/>
      <c r="V61" s="64"/>
      <c r="W61" s="65"/>
    </row>
    <row r="62" spans="1:23" ht="24.95" customHeight="1" thickBot="1" x14ac:dyDescent="0.3">
      <c r="A62" s="71" t="s">
        <v>40</v>
      </c>
      <c r="B62" s="72"/>
      <c r="C62" s="72"/>
      <c r="D62" s="72"/>
      <c r="E62" s="73"/>
      <c r="F62" s="73"/>
      <c r="G62" s="73"/>
      <c r="H62" s="73"/>
      <c r="I62" s="73"/>
      <c r="J62" s="73"/>
      <c r="K62" s="73"/>
      <c r="L62" s="73"/>
      <c r="M62" s="73"/>
      <c r="N62" s="73"/>
      <c r="O62" s="73"/>
      <c r="P62" s="73"/>
      <c r="Q62" s="73"/>
      <c r="R62" s="74"/>
      <c r="S62" s="74"/>
      <c r="T62" s="74"/>
      <c r="U62" s="74"/>
      <c r="V62" s="74"/>
      <c r="W62" s="75"/>
    </row>
    <row r="63" spans="1:23" ht="25.5" customHeight="1" x14ac:dyDescent="0.25">
      <c r="A63" s="76" t="s">
        <v>103</v>
      </c>
      <c r="B63" s="77"/>
      <c r="C63" s="77"/>
      <c r="D63" s="77"/>
      <c r="E63" s="77"/>
      <c r="F63" s="77"/>
      <c r="G63" s="77"/>
      <c r="H63" s="78"/>
      <c r="I63" s="79" t="s">
        <v>31</v>
      </c>
      <c r="J63" s="77"/>
      <c r="K63" s="78"/>
      <c r="L63" s="80" t="s">
        <v>150</v>
      </c>
      <c r="M63" s="81"/>
      <c r="N63" s="81"/>
      <c r="O63" s="81"/>
      <c r="P63" s="81"/>
      <c r="Q63" s="82"/>
      <c r="R63" s="79" t="s">
        <v>151</v>
      </c>
      <c r="S63" s="77"/>
      <c r="T63" s="77"/>
      <c r="U63" s="77"/>
      <c r="V63" s="77"/>
      <c r="W63" s="83"/>
    </row>
    <row r="64" spans="1:23" ht="99.95" customHeight="1" x14ac:dyDescent="0.25">
      <c r="A64" s="66" t="s">
        <v>202</v>
      </c>
      <c r="B64" s="67"/>
      <c r="C64" s="67"/>
      <c r="D64" s="67"/>
      <c r="E64" s="67"/>
      <c r="F64" s="67"/>
      <c r="G64" s="67"/>
      <c r="H64" s="67"/>
      <c r="I64" s="68"/>
      <c r="J64" s="68"/>
      <c r="K64" s="68"/>
      <c r="L64" s="69"/>
      <c r="M64" s="69"/>
      <c r="N64" s="69"/>
      <c r="O64" s="69"/>
      <c r="P64" s="69"/>
      <c r="Q64" s="69"/>
      <c r="R64" s="69"/>
      <c r="S64" s="69"/>
      <c r="T64" s="69"/>
      <c r="U64" s="69"/>
      <c r="V64" s="69"/>
      <c r="W64" s="70"/>
    </row>
    <row r="65" spans="1:23" ht="109.5" customHeight="1" x14ac:dyDescent="0.25">
      <c r="A65" s="66" t="s">
        <v>203</v>
      </c>
      <c r="B65" s="67"/>
      <c r="C65" s="67"/>
      <c r="D65" s="67"/>
      <c r="E65" s="67"/>
      <c r="F65" s="67"/>
      <c r="G65" s="67"/>
      <c r="H65" s="67"/>
      <c r="I65" s="68"/>
      <c r="J65" s="68"/>
      <c r="K65" s="68"/>
      <c r="L65" s="69"/>
      <c r="M65" s="69"/>
      <c r="N65" s="69"/>
      <c r="O65" s="69"/>
      <c r="P65" s="69"/>
      <c r="Q65" s="69"/>
      <c r="R65" s="69"/>
      <c r="S65" s="69"/>
      <c r="T65" s="69"/>
      <c r="U65" s="69"/>
      <c r="V65" s="69"/>
      <c r="W65" s="70"/>
    </row>
    <row r="66" spans="1:23" ht="109.5" customHeight="1" x14ac:dyDescent="0.25">
      <c r="A66" s="66" t="s">
        <v>230</v>
      </c>
      <c r="B66" s="67"/>
      <c r="C66" s="67"/>
      <c r="D66" s="67"/>
      <c r="E66" s="67"/>
      <c r="F66" s="67"/>
      <c r="G66" s="67"/>
      <c r="H66" s="67"/>
      <c r="I66" s="68"/>
      <c r="J66" s="68"/>
      <c r="K66" s="68"/>
      <c r="L66" s="69"/>
      <c r="M66" s="69"/>
      <c r="N66" s="69"/>
      <c r="O66" s="69"/>
      <c r="P66" s="69"/>
      <c r="Q66" s="69"/>
      <c r="R66" s="69"/>
      <c r="S66" s="69"/>
      <c r="T66" s="69"/>
      <c r="U66" s="69"/>
      <c r="V66" s="69"/>
      <c r="W66" s="70"/>
    </row>
    <row r="67" spans="1:23" ht="99.95" customHeight="1" x14ac:dyDescent="0.25">
      <c r="A67" s="66" t="s">
        <v>204</v>
      </c>
      <c r="B67" s="67"/>
      <c r="C67" s="67"/>
      <c r="D67" s="67"/>
      <c r="E67" s="67"/>
      <c r="F67" s="67"/>
      <c r="G67" s="67"/>
      <c r="H67" s="67"/>
      <c r="I67" s="68"/>
      <c r="J67" s="68"/>
      <c r="K67" s="68"/>
      <c r="L67" s="69"/>
      <c r="M67" s="69"/>
      <c r="N67" s="69"/>
      <c r="O67" s="69"/>
      <c r="P67" s="69"/>
      <c r="Q67" s="69"/>
      <c r="R67" s="69"/>
      <c r="S67" s="69"/>
      <c r="T67" s="69"/>
      <c r="U67" s="69"/>
      <c r="V67" s="69"/>
      <c r="W67" s="70"/>
    </row>
    <row r="68" spans="1:23" ht="99.95" customHeight="1" x14ac:dyDescent="0.25">
      <c r="A68" s="66" t="s">
        <v>205</v>
      </c>
      <c r="B68" s="67"/>
      <c r="C68" s="67"/>
      <c r="D68" s="67"/>
      <c r="E68" s="67"/>
      <c r="F68" s="67"/>
      <c r="G68" s="67"/>
      <c r="H68" s="67"/>
      <c r="I68" s="68"/>
      <c r="J68" s="68"/>
      <c r="K68" s="68"/>
      <c r="L68" s="69"/>
      <c r="M68" s="69"/>
      <c r="N68" s="69"/>
      <c r="O68" s="69"/>
      <c r="P68" s="69"/>
      <c r="Q68" s="69"/>
      <c r="R68" s="69"/>
      <c r="S68" s="69"/>
      <c r="T68" s="69"/>
      <c r="U68" s="69"/>
      <c r="V68" s="69"/>
      <c r="W68" s="70"/>
    </row>
    <row r="69" spans="1:23" ht="99.95" customHeight="1" x14ac:dyDescent="0.25">
      <c r="A69" s="66" t="s">
        <v>206</v>
      </c>
      <c r="B69" s="67"/>
      <c r="C69" s="67"/>
      <c r="D69" s="67"/>
      <c r="E69" s="67"/>
      <c r="F69" s="67"/>
      <c r="G69" s="67"/>
      <c r="H69" s="67"/>
      <c r="I69" s="68"/>
      <c r="J69" s="68"/>
      <c r="K69" s="68"/>
      <c r="L69" s="69"/>
      <c r="M69" s="69"/>
      <c r="N69" s="69"/>
      <c r="O69" s="69"/>
      <c r="P69" s="69"/>
      <c r="Q69" s="69"/>
      <c r="R69" s="69"/>
      <c r="S69" s="69"/>
      <c r="T69" s="69"/>
      <c r="U69" s="69"/>
      <c r="V69" s="69"/>
      <c r="W69" s="70"/>
    </row>
    <row r="70" spans="1:23" ht="108.75" customHeight="1" x14ac:dyDescent="0.25">
      <c r="A70" s="66" t="s">
        <v>231</v>
      </c>
      <c r="B70" s="67"/>
      <c r="C70" s="67"/>
      <c r="D70" s="67"/>
      <c r="E70" s="67"/>
      <c r="F70" s="67"/>
      <c r="G70" s="67"/>
      <c r="H70" s="67"/>
      <c r="I70" s="68"/>
      <c r="J70" s="68"/>
      <c r="K70" s="68"/>
      <c r="L70" s="69"/>
      <c r="M70" s="69"/>
      <c r="N70" s="69"/>
      <c r="O70" s="69"/>
      <c r="P70" s="69"/>
      <c r="Q70" s="69"/>
      <c r="R70" s="69"/>
      <c r="S70" s="69"/>
      <c r="T70" s="69"/>
      <c r="U70" s="69"/>
      <c r="V70" s="69"/>
      <c r="W70" s="70"/>
    </row>
    <row r="71" spans="1:23" ht="99.95" customHeight="1" x14ac:dyDescent="0.25">
      <c r="A71" s="66" t="s">
        <v>55</v>
      </c>
      <c r="B71" s="67"/>
      <c r="C71" s="67"/>
      <c r="D71" s="67"/>
      <c r="E71" s="67"/>
      <c r="F71" s="67"/>
      <c r="G71" s="67"/>
      <c r="H71" s="67"/>
      <c r="I71" s="68"/>
      <c r="J71" s="68"/>
      <c r="K71" s="68"/>
      <c r="L71" s="69"/>
      <c r="M71" s="69"/>
      <c r="N71" s="69"/>
      <c r="O71" s="69"/>
      <c r="P71" s="69"/>
      <c r="Q71" s="69"/>
      <c r="R71" s="69"/>
      <c r="S71" s="69"/>
      <c r="T71" s="69"/>
      <c r="U71" s="69"/>
      <c r="V71" s="69"/>
      <c r="W71" s="70"/>
    </row>
    <row r="72" spans="1:23" ht="99.95" customHeight="1" x14ac:dyDescent="0.25">
      <c r="A72" s="66" t="s">
        <v>207</v>
      </c>
      <c r="B72" s="67"/>
      <c r="C72" s="67"/>
      <c r="D72" s="67"/>
      <c r="E72" s="67"/>
      <c r="F72" s="67"/>
      <c r="G72" s="67"/>
      <c r="H72" s="67"/>
      <c r="I72" s="68"/>
      <c r="J72" s="68"/>
      <c r="K72" s="68"/>
      <c r="L72" s="69"/>
      <c r="M72" s="69"/>
      <c r="N72" s="69"/>
      <c r="O72" s="69"/>
      <c r="P72" s="69"/>
      <c r="Q72" s="69"/>
      <c r="R72" s="69"/>
      <c r="S72" s="69"/>
      <c r="T72" s="69"/>
      <c r="U72" s="69"/>
      <c r="V72" s="69"/>
      <c r="W72" s="70"/>
    </row>
    <row r="73" spans="1:23" ht="99.95" customHeight="1" x14ac:dyDescent="0.25">
      <c r="A73" s="66" t="s">
        <v>208</v>
      </c>
      <c r="B73" s="67"/>
      <c r="C73" s="67"/>
      <c r="D73" s="67"/>
      <c r="E73" s="67"/>
      <c r="F73" s="67"/>
      <c r="G73" s="67"/>
      <c r="H73" s="67"/>
      <c r="I73" s="68"/>
      <c r="J73" s="68"/>
      <c r="K73" s="68"/>
      <c r="L73" s="69"/>
      <c r="M73" s="69"/>
      <c r="N73" s="69"/>
      <c r="O73" s="69"/>
      <c r="P73" s="69"/>
      <c r="Q73" s="69"/>
      <c r="R73" s="69"/>
      <c r="S73" s="69"/>
      <c r="T73" s="69"/>
      <c r="U73" s="69"/>
      <c r="V73" s="69"/>
      <c r="W73" s="70"/>
    </row>
    <row r="74" spans="1:23" ht="99.95" customHeight="1" x14ac:dyDescent="0.25">
      <c r="A74" s="66" t="s">
        <v>209</v>
      </c>
      <c r="B74" s="67"/>
      <c r="C74" s="67"/>
      <c r="D74" s="67"/>
      <c r="E74" s="67"/>
      <c r="F74" s="67"/>
      <c r="G74" s="67"/>
      <c r="H74" s="67"/>
      <c r="I74" s="68"/>
      <c r="J74" s="68"/>
      <c r="K74" s="68"/>
      <c r="L74" s="69"/>
      <c r="M74" s="69"/>
      <c r="N74" s="69"/>
      <c r="O74" s="69"/>
      <c r="P74" s="69"/>
      <c r="Q74" s="69"/>
      <c r="R74" s="69"/>
      <c r="S74" s="69"/>
      <c r="T74" s="69"/>
      <c r="U74" s="69"/>
      <c r="V74" s="69"/>
      <c r="W74" s="70"/>
    </row>
    <row r="75" spans="1:23" ht="99.95" customHeight="1" x14ac:dyDescent="0.25">
      <c r="A75" s="66" t="s">
        <v>210</v>
      </c>
      <c r="B75" s="67"/>
      <c r="C75" s="67"/>
      <c r="D75" s="67"/>
      <c r="E75" s="67"/>
      <c r="F75" s="67"/>
      <c r="G75" s="67"/>
      <c r="H75" s="67"/>
      <c r="I75" s="68"/>
      <c r="J75" s="68"/>
      <c r="K75" s="68"/>
      <c r="L75" s="69"/>
      <c r="M75" s="69"/>
      <c r="N75" s="69"/>
      <c r="O75" s="69"/>
      <c r="P75" s="69"/>
      <c r="Q75" s="69"/>
      <c r="R75" s="69"/>
      <c r="S75" s="69"/>
      <c r="T75" s="69"/>
      <c r="U75" s="69"/>
      <c r="V75" s="69"/>
      <c r="W75" s="70"/>
    </row>
    <row r="76" spans="1:23" ht="99.95" customHeight="1" x14ac:dyDescent="0.25">
      <c r="A76" s="66" t="s">
        <v>211</v>
      </c>
      <c r="B76" s="67"/>
      <c r="C76" s="67"/>
      <c r="D76" s="67"/>
      <c r="E76" s="67"/>
      <c r="F76" s="67"/>
      <c r="G76" s="67"/>
      <c r="H76" s="67"/>
      <c r="I76" s="68"/>
      <c r="J76" s="68"/>
      <c r="K76" s="68"/>
      <c r="L76" s="69"/>
      <c r="M76" s="69"/>
      <c r="N76" s="69"/>
      <c r="O76" s="69"/>
      <c r="P76" s="69"/>
      <c r="Q76" s="69"/>
      <c r="R76" s="69"/>
      <c r="S76" s="69"/>
      <c r="T76" s="69"/>
      <c r="U76" s="69"/>
      <c r="V76" s="69"/>
      <c r="W76" s="70"/>
    </row>
    <row r="77" spans="1:23" ht="99.95" customHeight="1" x14ac:dyDescent="0.25">
      <c r="A77" s="66" t="s">
        <v>212</v>
      </c>
      <c r="B77" s="67"/>
      <c r="C77" s="67"/>
      <c r="D77" s="67"/>
      <c r="E77" s="67"/>
      <c r="F77" s="67"/>
      <c r="G77" s="67"/>
      <c r="H77" s="67"/>
      <c r="I77" s="68"/>
      <c r="J77" s="68"/>
      <c r="K77" s="68"/>
      <c r="L77" s="69"/>
      <c r="M77" s="69"/>
      <c r="N77" s="69"/>
      <c r="O77" s="69"/>
      <c r="P77" s="69"/>
      <c r="Q77" s="69"/>
      <c r="R77" s="69"/>
      <c r="S77" s="69"/>
      <c r="T77" s="69"/>
      <c r="U77" s="69"/>
      <c r="V77" s="69"/>
      <c r="W77" s="70"/>
    </row>
    <row r="78" spans="1:23" ht="99.95" customHeight="1" x14ac:dyDescent="0.25">
      <c r="A78" s="66" t="s">
        <v>213</v>
      </c>
      <c r="B78" s="67"/>
      <c r="C78" s="67"/>
      <c r="D78" s="67"/>
      <c r="E78" s="67"/>
      <c r="F78" s="67"/>
      <c r="G78" s="67"/>
      <c r="H78" s="67"/>
      <c r="I78" s="68"/>
      <c r="J78" s="68"/>
      <c r="K78" s="68"/>
      <c r="L78" s="69"/>
      <c r="M78" s="69"/>
      <c r="N78" s="69"/>
      <c r="O78" s="69"/>
      <c r="P78" s="69"/>
      <c r="Q78" s="69"/>
      <c r="R78" s="69"/>
      <c r="S78" s="69"/>
      <c r="T78" s="69"/>
      <c r="U78" s="69"/>
      <c r="V78" s="69"/>
      <c r="W78" s="70"/>
    </row>
    <row r="79" spans="1:23" ht="99.95" customHeight="1" x14ac:dyDescent="0.25">
      <c r="A79" s="66" t="s">
        <v>232</v>
      </c>
      <c r="B79" s="67"/>
      <c r="C79" s="67"/>
      <c r="D79" s="67"/>
      <c r="E79" s="67"/>
      <c r="F79" s="67"/>
      <c r="G79" s="67"/>
      <c r="H79" s="67"/>
      <c r="I79" s="68"/>
      <c r="J79" s="68"/>
      <c r="K79" s="68"/>
      <c r="L79" s="69"/>
      <c r="M79" s="69"/>
      <c r="N79" s="69"/>
      <c r="O79" s="69"/>
      <c r="P79" s="69"/>
      <c r="Q79" s="69"/>
      <c r="R79" s="69"/>
      <c r="S79" s="69"/>
      <c r="T79" s="69"/>
      <c r="U79" s="69"/>
      <c r="V79" s="69"/>
      <c r="W79" s="70"/>
    </row>
    <row r="80" spans="1:23" ht="99.95" customHeight="1" x14ac:dyDescent="0.25">
      <c r="A80" s="66" t="s">
        <v>233</v>
      </c>
      <c r="B80" s="67"/>
      <c r="C80" s="67"/>
      <c r="D80" s="67"/>
      <c r="E80" s="67"/>
      <c r="F80" s="67"/>
      <c r="G80" s="67"/>
      <c r="H80" s="67"/>
      <c r="I80" s="68"/>
      <c r="J80" s="68"/>
      <c r="K80" s="68"/>
      <c r="L80" s="69"/>
      <c r="M80" s="69"/>
      <c r="N80" s="69"/>
      <c r="O80" s="69"/>
      <c r="P80" s="69"/>
      <c r="Q80" s="69"/>
      <c r="R80" s="69"/>
      <c r="S80" s="69"/>
      <c r="T80" s="69"/>
      <c r="U80" s="69"/>
      <c r="V80" s="69"/>
      <c r="W80" s="70"/>
    </row>
    <row r="81" spans="1:23" ht="99.95" customHeight="1" x14ac:dyDescent="0.25">
      <c r="A81" s="66" t="s">
        <v>234</v>
      </c>
      <c r="B81" s="67"/>
      <c r="C81" s="67"/>
      <c r="D81" s="67"/>
      <c r="E81" s="67"/>
      <c r="F81" s="67"/>
      <c r="G81" s="67"/>
      <c r="H81" s="67"/>
      <c r="I81" s="68"/>
      <c r="J81" s="68"/>
      <c r="K81" s="68"/>
      <c r="L81" s="69"/>
      <c r="M81" s="69"/>
      <c r="N81" s="69"/>
      <c r="O81" s="69"/>
      <c r="P81" s="69"/>
      <c r="Q81" s="69"/>
      <c r="R81" s="69"/>
      <c r="S81" s="69"/>
      <c r="T81" s="69"/>
      <c r="U81" s="69"/>
      <c r="V81" s="69"/>
      <c r="W81" s="70"/>
    </row>
    <row r="82" spans="1:23" ht="99.95" customHeight="1" x14ac:dyDescent="0.25">
      <c r="A82" s="66" t="s">
        <v>235</v>
      </c>
      <c r="B82" s="67"/>
      <c r="C82" s="67"/>
      <c r="D82" s="67"/>
      <c r="E82" s="67"/>
      <c r="F82" s="67"/>
      <c r="G82" s="67"/>
      <c r="H82" s="67"/>
      <c r="I82" s="68"/>
      <c r="J82" s="68"/>
      <c r="K82" s="68"/>
      <c r="L82" s="69"/>
      <c r="M82" s="69"/>
      <c r="N82" s="69"/>
      <c r="O82" s="69"/>
      <c r="P82" s="69"/>
      <c r="Q82" s="69"/>
      <c r="R82" s="69"/>
      <c r="S82" s="69"/>
      <c r="T82" s="69"/>
      <c r="U82" s="69"/>
      <c r="V82" s="69"/>
      <c r="W82" s="70"/>
    </row>
    <row r="83" spans="1:23" ht="99.95" customHeight="1" thickBot="1" x14ac:dyDescent="0.3">
      <c r="A83" s="61" t="s">
        <v>236</v>
      </c>
      <c r="B83" s="62"/>
      <c r="C83" s="62"/>
      <c r="D83" s="62"/>
      <c r="E83" s="62"/>
      <c r="F83" s="62"/>
      <c r="G83" s="62"/>
      <c r="H83" s="62"/>
      <c r="I83" s="63"/>
      <c r="J83" s="63"/>
      <c r="K83" s="63"/>
      <c r="L83" s="64"/>
      <c r="M83" s="64"/>
      <c r="N83" s="64"/>
      <c r="O83" s="64"/>
      <c r="P83" s="64"/>
      <c r="Q83" s="64"/>
      <c r="R83" s="64"/>
      <c r="S83" s="64"/>
      <c r="T83" s="64"/>
      <c r="U83" s="64"/>
      <c r="V83" s="64"/>
      <c r="W83" s="65"/>
    </row>
    <row r="84" spans="1:23" ht="24.95" customHeight="1" thickBot="1" x14ac:dyDescent="0.3">
      <c r="A84" s="71" t="s">
        <v>41</v>
      </c>
      <c r="B84" s="72"/>
      <c r="C84" s="72"/>
      <c r="D84" s="72"/>
      <c r="E84" s="73"/>
      <c r="F84" s="73"/>
      <c r="G84" s="73"/>
      <c r="H84" s="73"/>
      <c r="I84" s="73"/>
      <c r="J84" s="73"/>
      <c r="K84" s="73"/>
      <c r="L84" s="73"/>
      <c r="M84" s="73"/>
      <c r="N84" s="73"/>
      <c r="O84" s="73"/>
      <c r="P84" s="73"/>
      <c r="Q84" s="73"/>
      <c r="R84" s="74"/>
      <c r="S84" s="74"/>
      <c r="T84" s="74"/>
      <c r="U84" s="74"/>
      <c r="V84" s="74"/>
      <c r="W84" s="75"/>
    </row>
    <row r="85" spans="1:23" ht="25.5" customHeight="1" x14ac:dyDescent="0.25">
      <c r="A85" s="76" t="s">
        <v>103</v>
      </c>
      <c r="B85" s="77"/>
      <c r="C85" s="77"/>
      <c r="D85" s="77"/>
      <c r="E85" s="77"/>
      <c r="F85" s="77"/>
      <c r="G85" s="77"/>
      <c r="H85" s="78"/>
      <c r="I85" s="79" t="s">
        <v>31</v>
      </c>
      <c r="J85" s="77"/>
      <c r="K85" s="78"/>
      <c r="L85" s="80" t="s">
        <v>150</v>
      </c>
      <c r="M85" s="81"/>
      <c r="N85" s="81"/>
      <c r="O85" s="81"/>
      <c r="P85" s="81"/>
      <c r="Q85" s="82"/>
      <c r="R85" s="79" t="s">
        <v>151</v>
      </c>
      <c r="S85" s="77"/>
      <c r="T85" s="77"/>
      <c r="U85" s="77"/>
      <c r="V85" s="77"/>
      <c r="W85" s="83"/>
    </row>
    <row r="86" spans="1:23" ht="99.95" customHeight="1" x14ac:dyDescent="0.25">
      <c r="A86" s="66" t="s">
        <v>158</v>
      </c>
      <c r="B86" s="67"/>
      <c r="C86" s="67"/>
      <c r="D86" s="67"/>
      <c r="E86" s="67"/>
      <c r="F86" s="67"/>
      <c r="G86" s="67"/>
      <c r="H86" s="67"/>
      <c r="I86" s="68"/>
      <c r="J86" s="68"/>
      <c r="K86" s="68"/>
      <c r="L86" s="69"/>
      <c r="M86" s="69"/>
      <c r="N86" s="69"/>
      <c r="O86" s="69"/>
      <c r="P86" s="69"/>
      <c r="Q86" s="69"/>
      <c r="R86" s="69"/>
      <c r="S86" s="69"/>
      <c r="T86" s="69"/>
      <c r="U86" s="69"/>
      <c r="V86" s="69"/>
      <c r="W86" s="70"/>
    </row>
    <row r="87" spans="1:23" ht="99.95" customHeight="1" x14ac:dyDescent="0.25">
      <c r="A87" s="66" t="s">
        <v>56</v>
      </c>
      <c r="B87" s="67"/>
      <c r="C87" s="67"/>
      <c r="D87" s="67"/>
      <c r="E87" s="67"/>
      <c r="F87" s="67"/>
      <c r="G87" s="67"/>
      <c r="H87" s="67"/>
      <c r="I87" s="68"/>
      <c r="J87" s="68"/>
      <c r="K87" s="68"/>
      <c r="L87" s="69"/>
      <c r="M87" s="69"/>
      <c r="N87" s="69"/>
      <c r="O87" s="69"/>
      <c r="P87" s="69"/>
      <c r="Q87" s="69"/>
      <c r="R87" s="69"/>
      <c r="S87" s="69"/>
      <c r="T87" s="69"/>
      <c r="U87" s="69"/>
      <c r="V87" s="69"/>
      <c r="W87" s="70"/>
    </row>
    <row r="88" spans="1:23" ht="99.95" customHeight="1" x14ac:dyDescent="0.25">
      <c r="A88" s="66" t="s">
        <v>57</v>
      </c>
      <c r="B88" s="67"/>
      <c r="C88" s="67"/>
      <c r="D88" s="67"/>
      <c r="E88" s="67"/>
      <c r="F88" s="67"/>
      <c r="G88" s="67"/>
      <c r="H88" s="67"/>
      <c r="I88" s="68"/>
      <c r="J88" s="68"/>
      <c r="K88" s="68"/>
      <c r="L88" s="69"/>
      <c r="M88" s="69"/>
      <c r="N88" s="69"/>
      <c r="O88" s="69"/>
      <c r="P88" s="69"/>
      <c r="Q88" s="69"/>
      <c r="R88" s="69"/>
      <c r="S88" s="69"/>
      <c r="T88" s="69"/>
      <c r="U88" s="69"/>
      <c r="V88" s="69"/>
      <c r="W88" s="70"/>
    </row>
    <row r="89" spans="1:23" ht="129.75" customHeight="1" x14ac:dyDescent="0.25">
      <c r="A89" s="66" t="s">
        <v>237</v>
      </c>
      <c r="B89" s="67"/>
      <c r="C89" s="67"/>
      <c r="D89" s="67"/>
      <c r="E89" s="67"/>
      <c r="F89" s="67"/>
      <c r="G89" s="67"/>
      <c r="H89" s="67"/>
      <c r="I89" s="68"/>
      <c r="J89" s="68"/>
      <c r="K89" s="68"/>
      <c r="L89" s="69"/>
      <c r="M89" s="69"/>
      <c r="N89" s="69"/>
      <c r="O89" s="69"/>
      <c r="P89" s="69"/>
      <c r="Q89" s="69"/>
      <c r="R89" s="69"/>
      <c r="S89" s="69"/>
      <c r="T89" s="69"/>
      <c r="U89" s="69"/>
      <c r="V89" s="69"/>
      <c r="W89" s="70"/>
    </row>
    <row r="90" spans="1:23" ht="120.75" customHeight="1" thickBot="1" x14ac:dyDescent="0.3">
      <c r="A90" s="61" t="s">
        <v>238</v>
      </c>
      <c r="B90" s="62"/>
      <c r="C90" s="62"/>
      <c r="D90" s="62"/>
      <c r="E90" s="62"/>
      <c r="F90" s="62"/>
      <c r="G90" s="62"/>
      <c r="H90" s="62"/>
      <c r="I90" s="63"/>
      <c r="J90" s="63"/>
      <c r="K90" s="63"/>
      <c r="L90" s="64"/>
      <c r="M90" s="64"/>
      <c r="N90" s="64"/>
      <c r="O90" s="64"/>
      <c r="P90" s="64"/>
      <c r="Q90" s="64"/>
      <c r="R90" s="64"/>
      <c r="S90" s="64"/>
      <c r="T90" s="64"/>
      <c r="U90" s="64"/>
      <c r="V90" s="64"/>
      <c r="W90" s="65"/>
    </row>
    <row r="91" spans="1:23" ht="24.95" customHeight="1" thickBot="1" x14ac:dyDescent="0.3">
      <c r="A91" s="71" t="s">
        <v>42</v>
      </c>
      <c r="B91" s="72"/>
      <c r="C91" s="72"/>
      <c r="D91" s="72"/>
      <c r="E91" s="73"/>
      <c r="F91" s="73"/>
      <c r="G91" s="73"/>
      <c r="H91" s="73"/>
      <c r="I91" s="73"/>
      <c r="J91" s="73"/>
      <c r="K91" s="73"/>
      <c r="L91" s="73"/>
      <c r="M91" s="73"/>
      <c r="N91" s="73"/>
      <c r="O91" s="73"/>
      <c r="P91" s="73"/>
      <c r="Q91" s="73"/>
      <c r="R91" s="74"/>
      <c r="S91" s="74"/>
      <c r="T91" s="74"/>
      <c r="U91" s="74"/>
      <c r="V91" s="74"/>
      <c r="W91" s="75"/>
    </row>
    <row r="92" spans="1:23" ht="25.5" customHeight="1" x14ac:dyDescent="0.25">
      <c r="A92" s="76" t="s">
        <v>103</v>
      </c>
      <c r="B92" s="77"/>
      <c r="C92" s="77"/>
      <c r="D92" s="77"/>
      <c r="E92" s="77"/>
      <c r="F92" s="77"/>
      <c r="G92" s="77"/>
      <c r="H92" s="78"/>
      <c r="I92" s="79" t="s">
        <v>31</v>
      </c>
      <c r="J92" s="77"/>
      <c r="K92" s="78"/>
      <c r="L92" s="79" t="s">
        <v>150</v>
      </c>
      <c r="M92" s="77"/>
      <c r="N92" s="77"/>
      <c r="O92" s="77"/>
      <c r="P92" s="77"/>
      <c r="Q92" s="78"/>
      <c r="R92" s="79" t="s">
        <v>151</v>
      </c>
      <c r="S92" s="77"/>
      <c r="T92" s="77"/>
      <c r="U92" s="77"/>
      <c r="V92" s="77"/>
      <c r="W92" s="83"/>
    </row>
    <row r="93" spans="1:23" ht="99.95" customHeight="1" x14ac:dyDescent="0.25">
      <c r="A93" s="66" t="s">
        <v>164</v>
      </c>
      <c r="B93" s="67"/>
      <c r="C93" s="67"/>
      <c r="D93" s="67"/>
      <c r="E93" s="67"/>
      <c r="F93" s="67"/>
      <c r="G93" s="67"/>
      <c r="H93" s="67"/>
      <c r="I93" s="68"/>
      <c r="J93" s="68"/>
      <c r="K93" s="68"/>
      <c r="L93" s="69"/>
      <c r="M93" s="69"/>
      <c r="N93" s="69"/>
      <c r="O93" s="69"/>
      <c r="P93" s="69"/>
      <c r="Q93" s="69"/>
      <c r="R93" s="69"/>
      <c r="S93" s="69"/>
      <c r="T93" s="69"/>
      <c r="U93" s="69"/>
      <c r="V93" s="69"/>
      <c r="W93" s="70"/>
    </row>
    <row r="94" spans="1:23" ht="99.95" customHeight="1" x14ac:dyDescent="0.25">
      <c r="A94" s="66" t="s">
        <v>214</v>
      </c>
      <c r="B94" s="67"/>
      <c r="C94" s="67"/>
      <c r="D94" s="67"/>
      <c r="E94" s="67"/>
      <c r="F94" s="67"/>
      <c r="G94" s="67"/>
      <c r="H94" s="67"/>
      <c r="I94" s="68"/>
      <c r="J94" s="68"/>
      <c r="K94" s="68"/>
      <c r="L94" s="69"/>
      <c r="M94" s="69"/>
      <c r="N94" s="69"/>
      <c r="O94" s="69"/>
      <c r="P94" s="69"/>
      <c r="Q94" s="69"/>
      <c r="R94" s="69"/>
      <c r="S94" s="69"/>
      <c r="T94" s="69"/>
      <c r="U94" s="69"/>
      <c r="V94" s="69"/>
      <c r="W94" s="70"/>
    </row>
    <row r="95" spans="1:23" ht="99.95" customHeight="1" x14ac:dyDescent="0.25">
      <c r="A95" s="66" t="s">
        <v>58</v>
      </c>
      <c r="B95" s="67"/>
      <c r="C95" s="67"/>
      <c r="D95" s="67"/>
      <c r="E95" s="67"/>
      <c r="F95" s="67"/>
      <c r="G95" s="67"/>
      <c r="H95" s="67"/>
      <c r="I95" s="68"/>
      <c r="J95" s="68"/>
      <c r="K95" s="68"/>
      <c r="L95" s="69"/>
      <c r="M95" s="69"/>
      <c r="N95" s="69"/>
      <c r="O95" s="69"/>
      <c r="P95" s="69"/>
      <c r="Q95" s="69"/>
      <c r="R95" s="69"/>
      <c r="S95" s="69"/>
      <c r="T95" s="69"/>
      <c r="U95" s="69"/>
      <c r="V95" s="69"/>
      <c r="W95" s="70"/>
    </row>
    <row r="96" spans="1:23" ht="99.95" customHeight="1" x14ac:dyDescent="0.25">
      <c r="A96" s="66" t="s">
        <v>59</v>
      </c>
      <c r="B96" s="67"/>
      <c r="C96" s="67"/>
      <c r="D96" s="67"/>
      <c r="E96" s="67"/>
      <c r="F96" s="67"/>
      <c r="G96" s="67"/>
      <c r="H96" s="67"/>
      <c r="I96" s="68"/>
      <c r="J96" s="68"/>
      <c r="K96" s="68"/>
      <c r="L96" s="69"/>
      <c r="M96" s="69"/>
      <c r="N96" s="69"/>
      <c r="O96" s="69"/>
      <c r="P96" s="69"/>
      <c r="Q96" s="69"/>
      <c r="R96" s="69"/>
      <c r="S96" s="69"/>
      <c r="T96" s="69"/>
      <c r="U96" s="69"/>
      <c r="V96" s="69"/>
      <c r="W96" s="70"/>
    </row>
    <row r="97" spans="1:23" ht="145.5" customHeight="1" x14ac:dyDescent="0.25">
      <c r="A97" s="66" t="s">
        <v>165</v>
      </c>
      <c r="B97" s="67"/>
      <c r="C97" s="67"/>
      <c r="D97" s="67"/>
      <c r="E97" s="67"/>
      <c r="F97" s="67"/>
      <c r="G97" s="67"/>
      <c r="H97" s="67"/>
      <c r="I97" s="68"/>
      <c r="J97" s="68"/>
      <c r="K97" s="68"/>
      <c r="L97" s="69"/>
      <c r="M97" s="69"/>
      <c r="N97" s="69"/>
      <c r="O97" s="69"/>
      <c r="P97" s="69"/>
      <c r="Q97" s="69"/>
      <c r="R97" s="69"/>
      <c r="S97" s="69"/>
      <c r="T97" s="69"/>
      <c r="U97" s="69"/>
      <c r="V97" s="69"/>
      <c r="W97" s="70"/>
    </row>
    <row r="98" spans="1:23" ht="99.95" customHeight="1" x14ac:dyDescent="0.25">
      <c r="A98" s="66" t="s">
        <v>215</v>
      </c>
      <c r="B98" s="67"/>
      <c r="C98" s="67"/>
      <c r="D98" s="67"/>
      <c r="E98" s="67"/>
      <c r="F98" s="67"/>
      <c r="G98" s="67"/>
      <c r="H98" s="67"/>
      <c r="I98" s="68"/>
      <c r="J98" s="68"/>
      <c r="K98" s="68"/>
      <c r="L98" s="69"/>
      <c r="M98" s="69"/>
      <c r="N98" s="69"/>
      <c r="O98" s="69"/>
      <c r="P98" s="69"/>
      <c r="Q98" s="69"/>
      <c r="R98" s="69"/>
      <c r="S98" s="69"/>
      <c r="T98" s="69"/>
      <c r="U98" s="69"/>
      <c r="V98" s="69"/>
      <c r="W98" s="70"/>
    </row>
    <row r="99" spans="1:23" ht="108" customHeight="1" x14ac:dyDescent="0.25">
      <c r="A99" s="66" t="s">
        <v>239</v>
      </c>
      <c r="B99" s="67"/>
      <c r="C99" s="67"/>
      <c r="D99" s="67"/>
      <c r="E99" s="67"/>
      <c r="F99" s="67"/>
      <c r="G99" s="67"/>
      <c r="H99" s="67"/>
      <c r="I99" s="68"/>
      <c r="J99" s="68"/>
      <c r="K99" s="68"/>
      <c r="L99" s="69"/>
      <c r="M99" s="69"/>
      <c r="N99" s="69"/>
      <c r="O99" s="69"/>
      <c r="P99" s="69"/>
      <c r="Q99" s="69"/>
      <c r="R99" s="69"/>
      <c r="S99" s="69"/>
      <c r="T99" s="69"/>
      <c r="U99" s="69"/>
      <c r="V99" s="69"/>
      <c r="W99" s="70"/>
    </row>
    <row r="100" spans="1:23" ht="99.95" customHeight="1" x14ac:dyDescent="0.25">
      <c r="A100" s="66" t="s">
        <v>216</v>
      </c>
      <c r="B100" s="67"/>
      <c r="C100" s="67"/>
      <c r="D100" s="67"/>
      <c r="E100" s="67"/>
      <c r="F100" s="67"/>
      <c r="G100" s="67"/>
      <c r="H100" s="67"/>
      <c r="I100" s="68"/>
      <c r="J100" s="68"/>
      <c r="K100" s="68"/>
      <c r="L100" s="69"/>
      <c r="M100" s="69"/>
      <c r="N100" s="69"/>
      <c r="O100" s="69"/>
      <c r="P100" s="69"/>
      <c r="Q100" s="69"/>
      <c r="R100" s="69"/>
      <c r="S100" s="69"/>
      <c r="T100" s="69"/>
      <c r="U100" s="69"/>
      <c r="V100" s="69"/>
      <c r="W100" s="70"/>
    </row>
    <row r="101" spans="1:23" ht="99.95" customHeight="1" x14ac:dyDescent="0.25">
      <c r="A101" s="66" t="s">
        <v>240</v>
      </c>
      <c r="B101" s="67"/>
      <c r="C101" s="67"/>
      <c r="D101" s="67"/>
      <c r="E101" s="67"/>
      <c r="F101" s="67"/>
      <c r="G101" s="67"/>
      <c r="H101" s="67"/>
      <c r="I101" s="68"/>
      <c r="J101" s="68"/>
      <c r="K101" s="68"/>
      <c r="L101" s="69"/>
      <c r="M101" s="69"/>
      <c r="N101" s="69"/>
      <c r="O101" s="69"/>
      <c r="P101" s="69"/>
      <c r="Q101" s="69"/>
      <c r="R101" s="69"/>
      <c r="S101" s="69"/>
      <c r="T101" s="69"/>
      <c r="U101" s="69"/>
      <c r="V101" s="69"/>
      <c r="W101" s="70"/>
    </row>
    <row r="102" spans="1:23" ht="99.95" customHeight="1" x14ac:dyDescent="0.25">
      <c r="A102" s="66" t="s">
        <v>60</v>
      </c>
      <c r="B102" s="67"/>
      <c r="C102" s="67"/>
      <c r="D102" s="67"/>
      <c r="E102" s="67"/>
      <c r="F102" s="67"/>
      <c r="G102" s="67"/>
      <c r="H102" s="67"/>
      <c r="I102" s="68"/>
      <c r="J102" s="68"/>
      <c r="K102" s="68"/>
      <c r="L102" s="69"/>
      <c r="M102" s="69"/>
      <c r="N102" s="69"/>
      <c r="O102" s="69"/>
      <c r="P102" s="69"/>
      <c r="Q102" s="69"/>
      <c r="R102" s="69"/>
      <c r="S102" s="69"/>
      <c r="T102" s="69"/>
      <c r="U102" s="69"/>
      <c r="V102" s="69"/>
      <c r="W102" s="70"/>
    </row>
    <row r="103" spans="1:23" ht="99.95" customHeight="1" x14ac:dyDescent="0.25">
      <c r="A103" s="66" t="s">
        <v>61</v>
      </c>
      <c r="B103" s="67"/>
      <c r="C103" s="67"/>
      <c r="D103" s="67"/>
      <c r="E103" s="67"/>
      <c r="F103" s="67"/>
      <c r="G103" s="67"/>
      <c r="H103" s="67"/>
      <c r="I103" s="68"/>
      <c r="J103" s="68"/>
      <c r="K103" s="68"/>
      <c r="L103" s="69"/>
      <c r="M103" s="69"/>
      <c r="N103" s="69"/>
      <c r="O103" s="69"/>
      <c r="P103" s="69"/>
      <c r="Q103" s="69"/>
      <c r="R103" s="69"/>
      <c r="S103" s="69"/>
      <c r="T103" s="69"/>
      <c r="U103" s="69"/>
      <c r="V103" s="69"/>
      <c r="W103" s="70"/>
    </row>
    <row r="104" spans="1:23" ht="99.95" customHeight="1" x14ac:dyDescent="0.25">
      <c r="A104" s="66" t="s">
        <v>217</v>
      </c>
      <c r="B104" s="67"/>
      <c r="C104" s="67"/>
      <c r="D104" s="67"/>
      <c r="E104" s="67"/>
      <c r="F104" s="67"/>
      <c r="G104" s="67"/>
      <c r="H104" s="67"/>
      <c r="I104" s="68"/>
      <c r="J104" s="68"/>
      <c r="K104" s="68"/>
      <c r="L104" s="69"/>
      <c r="M104" s="69"/>
      <c r="N104" s="69"/>
      <c r="O104" s="69"/>
      <c r="P104" s="69"/>
      <c r="Q104" s="69"/>
      <c r="R104" s="69"/>
      <c r="S104" s="69"/>
      <c r="T104" s="69"/>
      <c r="U104" s="69"/>
      <c r="V104" s="69"/>
      <c r="W104" s="70"/>
    </row>
    <row r="105" spans="1:23" ht="99.95" customHeight="1" x14ac:dyDescent="0.25">
      <c r="A105" s="66" t="s">
        <v>62</v>
      </c>
      <c r="B105" s="67"/>
      <c r="C105" s="67"/>
      <c r="D105" s="67"/>
      <c r="E105" s="67"/>
      <c r="F105" s="67"/>
      <c r="G105" s="67"/>
      <c r="H105" s="67"/>
      <c r="I105" s="68"/>
      <c r="J105" s="68"/>
      <c r="K105" s="68"/>
      <c r="L105" s="69"/>
      <c r="M105" s="69"/>
      <c r="N105" s="69"/>
      <c r="O105" s="69"/>
      <c r="P105" s="69"/>
      <c r="Q105" s="69"/>
      <c r="R105" s="69"/>
      <c r="S105" s="69"/>
      <c r="T105" s="69"/>
      <c r="U105" s="69"/>
      <c r="V105" s="69"/>
      <c r="W105" s="70"/>
    </row>
    <row r="106" spans="1:23" ht="159" customHeight="1" x14ac:dyDescent="0.25">
      <c r="A106" s="66" t="s">
        <v>218</v>
      </c>
      <c r="B106" s="67"/>
      <c r="C106" s="67"/>
      <c r="D106" s="67"/>
      <c r="E106" s="67"/>
      <c r="F106" s="67"/>
      <c r="G106" s="67"/>
      <c r="H106" s="67"/>
      <c r="I106" s="68"/>
      <c r="J106" s="68"/>
      <c r="K106" s="68"/>
      <c r="L106" s="69"/>
      <c r="M106" s="69"/>
      <c r="N106" s="69"/>
      <c r="O106" s="69"/>
      <c r="P106" s="69"/>
      <c r="Q106" s="69"/>
      <c r="R106" s="69"/>
      <c r="S106" s="69"/>
      <c r="T106" s="69"/>
      <c r="U106" s="69"/>
      <c r="V106" s="69"/>
      <c r="W106" s="70"/>
    </row>
    <row r="107" spans="1:23" ht="99.95" customHeight="1" thickBot="1" x14ac:dyDescent="0.3">
      <c r="A107" s="61" t="s">
        <v>63</v>
      </c>
      <c r="B107" s="62"/>
      <c r="C107" s="62"/>
      <c r="D107" s="62"/>
      <c r="E107" s="62"/>
      <c r="F107" s="62"/>
      <c r="G107" s="62"/>
      <c r="H107" s="62"/>
      <c r="I107" s="63"/>
      <c r="J107" s="63"/>
      <c r="K107" s="63"/>
      <c r="L107" s="64"/>
      <c r="M107" s="64"/>
      <c r="N107" s="64"/>
      <c r="O107" s="64"/>
      <c r="P107" s="64"/>
      <c r="Q107" s="64"/>
      <c r="R107" s="64"/>
      <c r="S107" s="64"/>
      <c r="T107" s="64"/>
      <c r="U107" s="64"/>
      <c r="V107" s="64"/>
      <c r="W107" s="65"/>
    </row>
    <row r="108" spans="1:23" ht="24.95" customHeight="1" thickBot="1" x14ac:dyDescent="0.3">
      <c r="A108" s="71" t="s">
        <v>43</v>
      </c>
      <c r="B108" s="72"/>
      <c r="C108" s="72"/>
      <c r="D108" s="72"/>
      <c r="E108" s="73"/>
      <c r="F108" s="73"/>
      <c r="G108" s="73"/>
      <c r="H108" s="73"/>
      <c r="I108" s="73"/>
      <c r="J108" s="73"/>
      <c r="K108" s="73"/>
      <c r="L108" s="73"/>
      <c r="M108" s="73"/>
      <c r="N108" s="73"/>
      <c r="O108" s="73"/>
      <c r="P108" s="73"/>
      <c r="Q108" s="73"/>
      <c r="R108" s="74"/>
      <c r="S108" s="74"/>
      <c r="T108" s="74"/>
      <c r="U108" s="74"/>
      <c r="V108" s="74"/>
      <c r="W108" s="75"/>
    </row>
    <row r="109" spans="1:23" ht="25.5" customHeight="1" x14ac:dyDescent="0.25">
      <c r="A109" s="76" t="s">
        <v>103</v>
      </c>
      <c r="B109" s="77"/>
      <c r="C109" s="77"/>
      <c r="D109" s="77"/>
      <c r="E109" s="77"/>
      <c r="F109" s="77"/>
      <c r="G109" s="77"/>
      <c r="H109" s="78"/>
      <c r="I109" s="79" t="s">
        <v>31</v>
      </c>
      <c r="J109" s="77"/>
      <c r="K109" s="78"/>
      <c r="L109" s="80" t="s">
        <v>150</v>
      </c>
      <c r="M109" s="81"/>
      <c r="N109" s="81"/>
      <c r="O109" s="81"/>
      <c r="P109" s="81"/>
      <c r="Q109" s="82"/>
      <c r="R109" s="79" t="s">
        <v>151</v>
      </c>
      <c r="S109" s="77"/>
      <c r="T109" s="77"/>
      <c r="U109" s="77"/>
      <c r="V109" s="77"/>
      <c r="W109" s="83"/>
    </row>
    <row r="110" spans="1:23" ht="99.95" customHeight="1" x14ac:dyDescent="0.25">
      <c r="A110" s="66" t="s">
        <v>219</v>
      </c>
      <c r="B110" s="67"/>
      <c r="C110" s="67"/>
      <c r="D110" s="67"/>
      <c r="E110" s="67"/>
      <c r="F110" s="67"/>
      <c r="G110" s="67"/>
      <c r="H110" s="67"/>
      <c r="I110" s="68"/>
      <c r="J110" s="68"/>
      <c r="K110" s="68"/>
      <c r="L110" s="69"/>
      <c r="M110" s="69"/>
      <c r="N110" s="69"/>
      <c r="O110" s="69"/>
      <c r="P110" s="69"/>
      <c r="Q110" s="69"/>
      <c r="R110" s="69"/>
      <c r="S110" s="69"/>
      <c r="T110" s="69"/>
      <c r="U110" s="69"/>
      <c r="V110" s="69"/>
      <c r="W110" s="70"/>
    </row>
    <row r="111" spans="1:23" ht="99.95" customHeight="1" x14ac:dyDescent="0.25">
      <c r="A111" s="66" t="s">
        <v>82</v>
      </c>
      <c r="B111" s="67"/>
      <c r="C111" s="67"/>
      <c r="D111" s="67"/>
      <c r="E111" s="67"/>
      <c r="F111" s="67"/>
      <c r="G111" s="67"/>
      <c r="H111" s="67"/>
      <c r="I111" s="68"/>
      <c r="J111" s="68"/>
      <c r="K111" s="68"/>
      <c r="L111" s="69"/>
      <c r="M111" s="69"/>
      <c r="N111" s="69"/>
      <c r="O111" s="69"/>
      <c r="P111" s="69"/>
      <c r="Q111" s="69"/>
      <c r="R111" s="69"/>
      <c r="S111" s="69"/>
      <c r="T111" s="69"/>
      <c r="U111" s="69"/>
      <c r="V111" s="69"/>
      <c r="W111" s="70"/>
    </row>
    <row r="112" spans="1:23" ht="99.95" customHeight="1" x14ac:dyDescent="0.25">
      <c r="A112" s="66" t="s">
        <v>83</v>
      </c>
      <c r="B112" s="67"/>
      <c r="C112" s="67"/>
      <c r="D112" s="67"/>
      <c r="E112" s="67"/>
      <c r="F112" s="67"/>
      <c r="G112" s="67"/>
      <c r="H112" s="67"/>
      <c r="I112" s="68"/>
      <c r="J112" s="68"/>
      <c r="K112" s="68"/>
      <c r="L112" s="69"/>
      <c r="M112" s="69"/>
      <c r="N112" s="69"/>
      <c r="O112" s="69"/>
      <c r="P112" s="69"/>
      <c r="Q112" s="69"/>
      <c r="R112" s="69"/>
      <c r="S112" s="69"/>
      <c r="T112" s="69"/>
      <c r="U112" s="69"/>
      <c r="V112" s="69"/>
      <c r="W112" s="70"/>
    </row>
    <row r="113" spans="1:23" ht="99.95" customHeight="1" x14ac:dyDescent="0.25">
      <c r="A113" s="66" t="s">
        <v>84</v>
      </c>
      <c r="B113" s="67"/>
      <c r="C113" s="67"/>
      <c r="D113" s="67"/>
      <c r="E113" s="67"/>
      <c r="F113" s="67"/>
      <c r="G113" s="67"/>
      <c r="H113" s="67"/>
      <c r="I113" s="68"/>
      <c r="J113" s="68"/>
      <c r="K113" s="68"/>
      <c r="L113" s="69"/>
      <c r="M113" s="69"/>
      <c r="N113" s="69"/>
      <c r="O113" s="69"/>
      <c r="P113" s="69"/>
      <c r="Q113" s="69"/>
      <c r="R113" s="69"/>
      <c r="S113" s="69"/>
      <c r="T113" s="69"/>
      <c r="U113" s="69"/>
      <c r="V113" s="69"/>
      <c r="W113" s="70"/>
    </row>
    <row r="114" spans="1:23" ht="99.95" customHeight="1" x14ac:dyDescent="0.25">
      <c r="A114" s="66" t="s">
        <v>85</v>
      </c>
      <c r="B114" s="67"/>
      <c r="C114" s="67"/>
      <c r="D114" s="67"/>
      <c r="E114" s="67"/>
      <c r="F114" s="67"/>
      <c r="G114" s="67"/>
      <c r="H114" s="67"/>
      <c r="I114" s="68"/>
      <c r="J114" s="68"/>
      <c r="K114" s="68"/>
      <c r="L114" s="69"/>
      <c r="M114" s="69"/>
      <c r="N114" s="69"/>
      <c r="O114" s="69"/>
      <c r="P114" s="69"/>
      <c r="Q114" s="69"/>
      <c r="R114" s="69"/>
      <c r="S114" s="69"/>
      <c r="T114" s="69"/>
      <c r="U114" s="69"/>
      <c r="V114" s="69"/>
      <c r="W114" s="70"/>
    </row>
    <row r="115" spans="1:23" ht="99.95" customHeight="1" x14ac:dyDescent="0.25">
      <c r="A115" s="66" t="s">
        <v>86</v>
      </c>
      <c r="B115" s="67"/>
      <c r="C115" s="67"/>
      <c r="D115" s="67"/>
      <c r="E115" s="67"/>
      <c r="F115" s="67"/>
      <c r="G115" s="67"/>
      <c r="H115" s="67"/>
      <c r="I115" s="68"/>
      <c r="J115" s="68"/>
      <c r="K115" s="68"/>
      <c r="L115" s="69"/>
      <c r="M115" s="69"/>
      <c r="N115" s="69"/>
      <c r="O115" s="69"/>
      <c r="P115" s="69"/>
      <c r="Q115" s="69"/>
      <c r="R115" s="69"/>
      <c r="S115" s="69"/>
      <c r="T115" s="69"/>
      <c r="U115" s="69"/>
      <c r="V115" s="69"/>
      <c r="W115" s="70"/>
    </row>
    <row r="116" spans="1:23" ht="99.95" customHeight="1" x14ac:dyDescent="0.25">
      <c r="A116" s="66" t="s">
        <v>87</v>
      </c>
      <c r="B116" s="67"/>
      <c r="C116" s="67"/>
      <c r="D116" s="67"/>
      <c r="E116" s="67"/>
      <c r="F116" s="67"/>
      <c r="G116" s="67"/>
      <c r="H116" s="67"/>
      <c r="I116" s="68"/>
      <c r="J116" s="68"/>
      <c r="K116" s="68"/>
      <c r="L116" s="69"/>
      <c r="M116" s="69"/>
      <c r="N116" s="69"/>
      <c r="O116" s="69"/>
      <c r="P116" s="69"/>
      <c r="Q116" s="69"/>
      <c r="R116" s="69"/>
      <c r="S116" s="69"/>
      <c r="T116" s="69"/>
      <c r="U116" s="69"/>
      <c r="V116" s="69"/>
      <c r="W116" s="70"/>
    </row>
    <row r="117" spans="1:23" ht="99.95" customHeight="1" x14ac:dyDescent="0.25">
      <c r="A117" s="66" t="s">
        <v>88</v>
      </c>
      <c r="B117" s="67"/>
      <c r="C117" s="67"/>
      <c r="D117" s="67"/>
      <c r="E117" s="67"/>
      <c r="F117" s="67"/>
      <c r="G117" s="67"/>
      <c r="H117" s="67"/>
      <c r="I117" s="68"/>
      <c r="J117" s="68"/>
      <c r="K117" s="68"/>
      <c r="L117" s="69"/>
      <c r="M117" s="69"/>
      <c r="N117" s="69"/>
      <c r="O117" s="69"/>
      <c r="P117" s="69"/>
      <c r="Q117" s="69"/>
      <c r="R117" s="69"/>
      <c r="S117" s="69"/>
      <c r="T117" s="69"/>
      <c r="U117" s="69"/>
      <c r="V117" s="69"/>
      <c r="W117" s="70"/>
    </row>
    <row r="118" spans="1:23" ht="99.95" customHeight="1" x14ac:dyDescent="0.25">
      <c r="A118" s="66" t="s">
        <v>89</v>
      </c>
      <c r="B118" s="67"/>
      <c r="C118" s="67"/>
      <c r="D118" s="67"/>
      <c r="E118" s="67"/>
      <c r="F118" s="67"/>
      <c r="G118" s="67"/>
      <c r="H118" s="67"/>
      <c r="I118" s="68"/>
      <c r="J118" s="68"/>
      <c r="K118" s="68"/>
      <c r="L118" s="69"/>
      <c r="M118" s="69"/>
      <c r="N118" s="69"/>
      <c r="O118" s="69"/>
      <c r="P118" s="69"/>
      <c r="Q118" s="69"/>
      <c r="R118" s="69"/>
      <c r="S118" s="69"/>
      <c r="T118" s="69"/>
      <c r="U118" s="69"/>
      <c r="V118" s="69"/>
      <c r="W118" s="70"/>
    </row>
    <row r="119" spans="1:23" ht="99.95" customHeight="1" x14ac:dyDescent="0.25">
      <c r="A119" s="66" t="s">
        <v>90</v>
      </c>
      <c r="B119" s="67"/>
      <c r="C119" s="67"/>
      <c r="D119" s="67"/>
      <c r="E119" s="67"/>
      <c r="F119" s="67"/>
      <c r="G119" s="67"/>
      <c r="H119" s="67"/>
      <c r="I119" s="68"/>
      <c r="J119" s="68"/>
      <c r="K119" s="68"/>
      <c r="L119" s="69"/>
      <c r="M119" s="69"/>
      <c r="N119" s="69"/>
      <c r="O119" s="69"/>
      <c r="P119" s="69"/>
      <c r="Q119" s="69"/>
      <c r="R119" s="69"/>
      <c r="S119" s="69"/>
      <c r="T119" s="69"/>
      <c r="U119" s="69"/>
      <c r="V119" s="69"/>
      <c r="W119" s="70"/>
    </row>
    <row r="120" spans="1:23" ht="99.95" customHeight="1" x14ac:dyDescent="0.25">
      <c r="A120" s="66" t="s">
        <v>91</v>
      </c>
      <c r="B120" s="67"/>
      <c r="C120" s="67"/>
      <c r="D120" s="67"/>
      <c r="E120" s="67"/>
      <c r="F120" s="67"/>
      <c r="G120" s="67"/>
      <c r="H120" s="67"/>
      <c r="I120" s="68"/>
      <c r="J120" s="68"/>
      <c r="K120" s="68"/>
      <c r="L120" s="69"/>
      <c r="M120" s="69"/>
      <c r="N120" s="69"/>
      <c r="O120" s="69"/>
      <c r="P120" s="69"/>
      <c r="Q120" s="69"/>
      <c r="R120" s="69"/>
      <c r="S120" s="69"/>
      <c r="T120" s="69"/>
      <c r="U120" s="69"/>
      <c r="V120" s="69"/>
      <c r="W120" s="70"/>
    </row>
    <row r="121" spans="1:23" ht="99.95" customHeight="1" x14ac:dyDescent="0.25">
      <c r="A121" s="66" t="s">
        <v>92</v>
      </c>
      <c r="B121" s="67"/>
      <c r="C121" s="67"/>
      <c r="D121" s="67"/>
      <c r="E121" s="67"/>
      <c r="F121" s="67"/>
      <c r="G121" s="67"/>
      <c r="H121" s="67"/>
      <c r="I121" s="68"/>
      <c r="J121" s="68"/>
      <c r="K121" s="68"/>
      <c r="L121" s="69"/>
      <c r="M121" s="69"/>
      <c r="N121" s="69"/>
      <c r="O121" s="69"/>
      <c r="P121" s="69"/>
      <c r="Q121" s="69"/>
      <c r="R121" s="69"/>
      <c r="S121" s="69"/>
      <c r="T121" s="69"/>
      <c r="U121" s="69"/>
      <c r="V121" s="69"/>
      <c r="W121" s="70"/>
    </row>
    <row r="122" spans="1:23" ht="99.95" customHeight="1" x14ac:dyDescent="0.25">
      <c r="A122" s="66" t="s">
        <v>93</v>
      </c>
      <c r="B122" s="67"/>
      <c r="C122" s="67"/>
      <c r="D122" s="67"/>
      <c r="E122" s="67"/>
      <c r="F122" s="67"/>
      <c r="G122" s="67"/>
      <c r="H122" s="67"/>
      <c r="I122" s="68"/>
      <c r="J122" s="68"/>
      <c r="K122" s="68"/>
      <c r="L122" s="69"/>
      <c r="M122" s="69"/>
      <c r="N122" s="69"/>
      <c r="O122" s="69"/>
      <c r="P122" s="69"/>
      <c r="Q122" s="69"/>
      <c r="R122" s="69"/>
      <c r="S122" s="69"/>
      <c r="T122" s="69"/>
      <c r="U122" s="69"/>
      <c r="V122" s="69"/>
      <c r="W122" s="70"/>
    </row>
    <row r="123" spans="1:23" ht="99.95" customHeight="1" x14ac:dyDescent="0.25">
      <c r="A123" s="66" t="s">
        <v>94</v>
      </c>
      <c r="B123" s="67"/>
      <c r="C123" s="67"/>
      <c r="D123" s="67"/>
      <c r="E123" s="67"/>
      <c r="F123" s="67"/>
      <c r="G123" s="67"/>
      <c r="H123" s="67"/>
      <c r="I123" s="68"/>
      <c r="J123" s="68"/>
      <c r="K123" s="68"/>
      <c r="L123" s="69"/>
      <c r="M123" s="69"/>
      <c r="N123" s="69"/>
      <c r="O123" s="69"/>
      <c r="P123" s="69"/>
      <c r="Q123" s="69"/>
      <c r="R123" s="69"/>
      <c r="S123" s="69"/>
      <c r="T123" s="69"/>
      <c r="U123" s="69"/>
      <c r="V123" s="69"/>
      <c r="W123" s="70"/>
    </row>
    <row r="124" spans="1:23" ht="139.5" customHeight="1" x14ac:dyDescent="0.25">
      <c r="A124" s="66" t="s">
        <v>95</v>
      </c>
      <c r="B124" s="67"/>
      <c r="C124" s="67"/>
      <c r="D124" s="67"/>
      <c r="E124" s="67"/>
      <c r="F124" s="67"/>
      <c r="G124" s="67"/>
      <c r="H124" s="67"/>
      <c r="I124" s="68"/>
      <c r="J124" s="68"/>
      <c r="K124" s="68"/>
      <c r="L124" s="69"/>
      <c r="M124" s="69"/>
      <c r="N124" s="69"/>
      <c r="O124" s="69"/>
      <c r="P124" s="69"/>
      <c r="Q124" s="69"/>
      <c r="R124" s="69"/>
      <c r="S124" s="69"/>
      <c r="T124" s="69"/>
      <c r="U124" s="69"/>
      <c r="V124" s="69"/>
      <c r="W124" s="70"/>
    </row>
    <row r="125" spans="1:23" ht="225.75" customHeight="1" thickBot="1" x14ac:dyDescent="0.3">
      <c r="A125" s="61" t="s">
        <v>96</v>
      </c>
      <c r="B125" s="62"/>
      <c r="C125" s="62"/>
      <c r="D125" s="62"/>
      <c r="E125" s="62"/>
      <c r="F125" s="62"/>
      <c r="G125" s="62"/>
      <c r="H125" s="62"/>
      <c r="I125" s="63"/>
      <c r="J125" s="63"/>
      <c r="K125" s="63"/>
      <c r="L125" s="64"/>
      <c r="M125" s="64"/>
      <c r="N125" s="64"/>
      <c r="O125" s="64"/>
      <c r="P125" s="64"/>
      <c r="Q125" s="64"/>
      <c r="R125" s="64"/>
      <c r="S125" s="64"/>
      <c r="T125" s="64"/>
      <c r="U125" s="64"/>
      <c r="V125" s="64"/>
      <c r="W125" s="65"/>
    </row>
    <row r="126" spans="1:23" ht="24.95" customHeight="1" thickBot="1" x14ac:dyDescent="0.3">
      <c r="A126" s="71" t="s">
        <v>167</v>
      </c>
      <c r="B126" s="72"/>
      <c r="C126" s="72"/>
      <c r="D126" s="72"/>
      <c r="E126" s="73"/>
      <c r="F126" s="73"/>
      <c r="G126" s="73"/>
      <c r="H126" s="73"/>
      <c r="I126" s="73"/>
      <c r="J126" s="73"/>
      <c r="K126" s="73"/>
      <c r="L126" s="73"/>
      <c r="M126" s="73"/>
      <c r="N126" s="73"/>
      <c r="O126" s="73"/>
      <c r="P126" s="73"/>
      <c r="Q126" s="73"/>
      <c r="R126" s="74"/>
      <c r="S126" s="74"/>
      <c r="T126" s="74"/>
      <c r="U126" s="74"/>
      <c r="V126" s="74"/>
      <c r="W126" s="75"/>
    </row>
    <row r="127" spans="1:23" ht="24.95" customHeight="1" x14ac:dyDescent="0.25">
      <c r="A127" s="76" t="s">
        <v>103</v>
      </c>
      <c r="B127" s="77"/>
      <c r="C127" s="77"/>
      <c r="D127" s="77"/>
      <c r="E127" s="77"/>
      <c r="F127" s="77"/>
      <c r="G127" s="77"/>
      <c r="H127" s="78"/>
      <c r="I127" s="79" t="s">
        <v>31</v>
      </c>
      <c r="J127" s="77"/>
      <c r="K127" s="78"/>
      <c r="L127" s="80" t="s">
        <v>150</v>
      </c>
      <c r="M127" s="81"/>
      <c r="N127" s="81"/>
      <c r="O127" s="81"/>
      <c r="P127" s="81"/>
      <c r="Q127" s="82"/>
      <c r="R127" s="79" t="s">
        <v>151</v>
      </c>
      <c r="S127" s="77"/>
      <c r="T127" s="77"/>
      <c r="U127" s="77"/>
      <c r="V127" s="77"/>
      <c r="W127" s="83"/>
    </row>
    <row r="128" spans="1:23" ht="99.95" customHeight="1" x14ac:dyDescent="0.25">
      <c r="A128" s="66" t="s">
        <v>168</v>
      </c>
      <c r="B128" s="67"/>
      <c r="C128" s="67"/>
      <c r="D128" s="67"/>
      <c r="E128" s="67"/>
      <c r="F128" s="67"/>
      <c r="G128" s="67"/>
      <c r="H128" s="67"/>
      <c r="I128" s="68"/>
      <c r="J128" s="68"/>
      <c r="K128" s="68"/>
      <c r="L128" s="69"/>
      <c r="M128" s="69"/>
      <c r="N128" s="69"/>
      <c r="O128" s="69"/>
      <c r="P128" s="69"/>
      <c r="Q128" s="69"/>
      <c r="R128" s="69"/>
      <c r="S128" s="69"/>
      <c r="T128" s="69"/>
      <c r="U128" s="69"/>
      <c r="V128" s="69"/>
      <c r="W128" s="70"/>
    </row>
    <row r="129" spans="1:23" ht="99.95" customHeight="1" x14ac:dyDescent="0.25">
      <c r="A129" s="66" t="s">
        <v>220</v>
      </c>
      <c r="B129" s="67"/>
      <c r="C129" s="67"/>
      <c r="D129" s="67"/>
      <c r="E129" s="67"/>
      <c r="F129" s="67"/>
      <c r="G129" s="67"/>
      <c r="H129" s="67"/>
      <c r="I129" s="68"/>
      <c r="J129" s="68"/>
      <c r="K129" s="68"/>
      <c r="L129" s="69"/>
      <c r="M129" s="69"/>
      <c r="N129" s="69"/>
      <c r="O129" s="69"/>
      <c r="P129" s="69"/>
      <c r="Q129" s="69"/>
      <c r="R129" s="69"/>
      <c r="S129" s="69"/>
      <c r="T129" s="69"/>
      <c r="U129" s="69"/>
      <c r="V129" s="69"/>
      <c r="W129" s="70"/>
    </row>
    <row r="130" spans="1:23" ht="99.95" customHeight="1" x14ac:dyDescent="0.25">
      <c r="A130" s="66" t="s">
        <v>169</v>
      </c>
      <c r="B130" s="67"/>
      <c r="C130" s="67"/>
      <c r="D130" s="67"/>
      <c r="E130" s="67"/>
      <c r="F130" s="67"/>
      <c r="G130" s="67"/>
      <c r="H130" s="67"/>
      <c r="I130" s="68"/>
      <c r="J130" s="68"/>
      <c r="K130" s="68"/>
      <c r="L130" s="69"/>
      <c r="M130" s="69"/>
      <c r="N130" s="69"/>
      <c r="O130" s="69"/>
      <c r="P130" s="69"/>
      <c r="Q130" s="69"/>
      <c r="R130" s="69"/>
      <c r="S130" s="69"/>
      <c r="T130" s="69"/>
      <c r="U130" s="69"/>
      <c r="V130" s="69"/>
      <c r="W130" s="70"/>
    </row>
    <row r="131" spans="1:23" ht="99.95" customHeight="1" x14ac:dyDescent="0.25">
      <c r="A131" s="66" t="s">
        <v>170</v>
      </c>
      <c r="B131" s="67"/>
      <c r="C131" s="67"/>
      <c r="D131" s="67"/>
      <c r="E131" s="67"/>
      <c r="F131" s="67"/>
      <c r="G131" s="67"/>
      <c r="H131" s="67"/>
      <c r="I131" s="68"/>
      <c r="J131" s="68"/>
      <c r="K131" s="68"/>
      <c r="L131" s="69"/>
      <c r="M131" s="69"/>
      <c r="N131" s="69"/>
      <c r="O131" s="69"/>
      <c r="P131" s="69"/>
      <c r="Q131" s="69"/>
      <c r="R131" s="69"/>
      <c r="S131" s="69"/>
      <c r="T131" s="69"/>
      <c r="U131" s="69"/>
      <c r="V131" s="69"/>
      <c r="W131" s="70"/>
    </row>
    <row r="132" spans="1:23" ht="99.95" customHeight="1" x14ac:dyDescent="0.25">
      <c r="A132" s="66" t="s">
        <v>171</v>
      </c>
      <c r="B132" s="67"/>
      <c r="C132" s="67"/>
      <c r="D132" s="67"/>
      <c r="E132" s="67"/>
      <c r="F132" s="67"/>
      <c r="G132" s="67"/>
      <c r="H132" s="67"/>
      <c r="I132" s="68"/>
      <c r="J132" s="68"/>
      <c r="K132" s="68"/>
      <c r="L132" s="69"/>
      <c r="M132" s="69"/>
      <c r="N132" s="69"/>
      <c r="O132" s="69"/>
      <c r="P132" s="69"/>
      <c r="Q132" s="69"/>
      <c r="R132" s="69"/>
      <c r="S132" s="69"/>
      <c r="T132" s="69"/>
      <c r="U132" s="69"/>
      <c r="V132" s="69"/>
      <c r="W132" s="70"/>
    </row>
    <row r="133" spans="1:23" ht="108" customHeight="1" x14ac:dyDescent="0.25">
      <c r="A133" s="66" t="s">
        <v>172</v>
      </c>
      <c r="B133" s="67"/>
      <c r="C133" s="67"/>
      <c r="D133" s="67"/>
      <c r="E133" s="67"/>
      <c r="F133" s="67"/>
      <c r="G133" s="67"/>
      <c r="H133" s="67"/>
      <c r="I133" s="68"/>
      <c r="J133" s="68"/>
      <c r="K133" s="68"/>
      <c r="L133" s="69"/>
      <c r="M133" s="69"/>
      <c r="N133" s="69"/>
      <c r="O133" s="69"/>
      <c r="P133" s="69"/>
      <c r="Q133" s="69"/>
      <c r="R133" s="69"/>
      <c r="S133" s="69"/>
      <c r="T133" s="69"/>
      <c r="U133" s="69"/>
      <c r="V133" s="69"/>
      <c r="W133" s="70"/>
    </row>
    <row r="134" spans="1:23" ht="99.95" customHeight="1" x14ac:dyDescent="0.25">
      <c r="A134" s="66" t="s">
        <v>221</v>
      </c>
      <c r="B134" s="67"/>
      <c r="C134" s="67"/>
      <c r="D134" s="67"/>
      <c r="E134" s="67"/>
      <c r="F134" s="67"/>
      <c r="G134" s="67"/>
      <c r="H134" s="67"/>
      <c r="I134" s="68"/>
      <c r="J134" s="68"/>
      <c r="K134" s="68"/>
      <c r="L134" s="69"/>
      <c r="M134" s="69"/>
      <c r="N134" s="69"/>
      <c r="O134" s="69"/>
      <c r="P134" s="69"/>
      <c r="Q134" s="69"/>
      <c r="R134" s="69"/>
      <c r="S134" s="69"/>
      <c r="T134" s="69"/>
      <c r="U134" s="69"/>
      <c r="V134" s="69"/>
      <c r="W134" s="70"/>
    </row>
    <row r="135" spans="1:23" ht="99.95" customHeight="1" x14ac:dyDescent="0.25">
      <c r="A135" s="66" t="s">
        <v>173</v>
      </c>
      <c r="B135" s="67"/>
      <c r="C135" s="67"/>
      <c r="D135" s="67"/>
      <c r="E135" s="67"/>
      <c r="F135" s="67"/>
      <c r="G135" s="67"/>
      <c r="H135" s="67"/>
      <c r="I135" s="68"/>
      <c r="J135" s="68"/>
      <c r="K135" s="68"/>
      <c r="L135" s="69"/>
      <c r="M135" s="69"/>
      <c r="N135" s="69"/>
      <c r="O135" s="69"/>
      <c r="P135" s="69"/>
      <c r="Q135" s="69"/>
      <c r="R135" s="69"/>
      <c r="S135" s="69"/>
      <c r="T135" s="69"/>
      <c r="U135" s="69"/>
      <c r="V135" s="69"/>
      <c r="W135" s="70"/>
    </row>
    <row r="136" spans="1:23" ht="99.95" customHeight="1" x14ac:dyDescent="0.25">
      <c r="A136" s="66" t="s">
        <v>174</v>
      </c>
      <c r="B136" s="67"/>
      <c r="C136" s="67"/>
      <c r="D136" s="67"/>
      <c r="E136" s="67"/>
      <c r="F136" s="67"/>
      <c r="G136" s="67"/>
      <c r="H136" s="67"/>
      <c r="I136" s="68"/>
      <c r="J136" s="68"/>
      <c r="K136" s="68"/>
      <c r="L136" s="69"/>
      <c r="M136" s="69"/>
      <c r="N136" s="69"/>
      <c r="O136" s="69"/>
      <c r="P136" s="69"/>
      <c r="Q136" s="69"/>
      <c r="R136" s="69"/>
      <c r="S136" s="69"/>
      <c r="T136" s="69"/>
      <c r="U136" s="69"/>
      <c r="V136" s="69"/>
      <c r="W136" s="70"/>
    </row>
    <row r="137" spans="1:23" ht="99.95" customHeight="1" x14ac:dyDescent="0.25">
      <c r="A137" s="66" t="s">
        <v>175</v>
      </c>
      <c r="B137" s="67"/>
      <c r="C137" s="67"/>
      <c r="D137" s="67"/>
      <c r="E137" s="67"/>
      <c r="F137" s="67"/>
      <c r="G137" s="67"/>
      <c r="H137" s="67"/>
      <c r="I137" s="68"/>
      <c r="J137" s="68"/>
      <c r="K137" s="68"/>
      <c r="L137" s="69"/>
      <c r="M137" s="69"/>
      <c r="N137" s="69"/>
      <c r="O137" s="69"/>
      <c r="P137" s="69"/>
      <c r="Q137" s="69"/>
      <c r="R137" s="69"/>
      <c r="S137" s="69"/>
      <c r="T137" s="69"/>
      <c r="U137" s="69"/>
      <c r="V137" s="69"/>
      <c r="W137" s="70"/>
    </row>
    <row r="138" spans="1:23" ht="99.95" customHeight="1" x14ac:dyDescent="0.25">
      <c r="A138" s="66" t="s">
        <v>176</v>
      </c>
      <c r="B138" s="67"/>
      <c r="C138" s="67"/>
      <c r="D138" s="67"/>
      <c r="E138" s="67"/>
      <c r="F138" s="67"/>
      <c r="G138" s="67"/>
      <c r="H138" s="67"/>
      <c r="I138" s="68"/>
      <c r="J138" s="68"/>
      <c r="K138" s="68"/>
      <c r="L138" s="69"/>
      <c r="M138" s="69"/>
      <c r="N138" s="69"/>
      <c r="O138" s="69"/>
      <c r="P138" s="69"/>
      <c r="Q138" s="69"/>
      <c r="R138" s="69"/>
      <c r="S138" s="69"/>
      <c r="T138" s="69"/>
      <c r="U138" s="69"/>
      <c r="V138" s="69"/>
      <c r="W138" s="70"/>
    </row>
    <row r="139" spans="1:23" ht="99.95" customHeight="1" x14ac:dyDescent="0.25">
      <c r="A139" s="66" t="s">
        <v>177</v>
      </c>
      <c r="B139" s="67"/>
      <c r="C139" s="67"/>
      <c r="D139" s="67"/>
      <c r="E139" s="67"/>
      <c r="F139" s="67"/>
      <c r="G139" s="67"/>
      <c r="H139" s="67"/>
      <c r="I139" s="68"/>
      <c r="J139" s="68"/>
      <c r="K139" s="68"/>
      <c r="L139" s="69"/>
      <c r="M139" s="69"/>
      <c r="N139" s="69"/>
      <c r="O139" s="69"/>
      <c r="P139" s="69"/>
      <c r="Q139" s="69"/>
      <c r="R139" s="69"/>
      <c r="S139" s="69"/>
      <c r="T139" s="69"/>
      <c r="U139" s="69"/>
      <c r="V139" s="69"/>
      <c r="W139" s="70"/>
    </row>
    <row r="140" spans="1:23" ht="99.95" customHeight="1" thickBot="1" x14ac:dyDescent="0.3">
      <c r="A140" s="61" t="s">
        <v>178</v>
      </c>
      <c r="B140" s="62"/>
      <c r="C140" s="62"/>
      <c r="D140" s="62"/>
      <c r="E140" s="62"/>
      <c r="F140" s="62"/>
      <c r="G140" s="62"/>
      <c r="H140" s="62"/>
      <c r="I140" s="63"/>
      <c r="J140" s="63"/>
      <c r="K140" s="63"/>
      <c r="L140" s="64"/>
      <c r="M140" s="64"/>
      <c r="N140" s="64"/>
      <c r="O140" s="64"/>
      <c r="P140" s="64"/>
      <c r="Q140" s="64"/>
      <c r="R140" s="64"/>
      <c r="S140" s="64"/>
      <c r="T140" s="64"/>
      <c r="U140" s="64"/>
      <c r="V140" s="64"/>
      <c r="W140" s="65"/>
    </row>
    <row r="141" spans="1:23" ht="24.95" customHeight="1" thickBot="1" x14ac:dyDescent="0.3">
      <c r="A141" s="71" t="s">
        <v>241</v>
      </c>
      <c r="B141" s="72"/>
      <c r="C141" s="72"/>
      <c r="D141" s="72"/>
      <c r="E141" s="73"/>
      <c r="F141" s="73"/>
      <c r="G141" s="73"/>
      <c r="H141" s="73"/>
      <c r="I141" s="73"/>
      <c r="J141" s="73"/>
      <c r="K141" s="73"/>
      <c r="L141" s="73"/>
      <c r="M141" s="73"/>
      <c r="N141" s="73"/>
      <c r="O141" s="73"/>
      <c r="P141" s="73"/>
      <c r="Q141" s="73"/>
      <c r="R141" s="74"/>
      <c r="S141" s="74"/>
      <c r="T141" s="74"/>
      <c r="U141" s="74"/>
      <c r="V141" s="74"/>
      <c r="W141" s="75"/>
    </row>
    <row r="142" spans="1:23" ht="25.5" customHeight="1" x14ac:dyDescent="0.25">
      <c r="A142" s="76" t="s">
        <v>103</v>
      </c>
      <c r="B142" s="77"/>
      <c r="C142" s="77"/>
      <c r="D142" s="77"/>
      <c r="E142" s="77"/>
      <c r="F142" s="77"/>
      <c r="G142" s="77"/>
      <c r="H142" s="78"/>
      <c r="I142" s="79" t="s">
        <v>31</v>
      </c>
      <c r="J142" s="77"/>
      <c r="K142" s="78"/>
      <c r="L142" s="80" t="s">
        <v>150</v>
      </c>
      <c r="M142" s="81"/>
      <c r="N142" s="81"/>
      <c r="O142" s="81"/>
      <c r="P142" s="81"/>
      <c r="Q142" s="82"/>
      <c r="R142" s="79" t="s">
        <v>151</v>
      </c>
      <c r="S142" s="77"/>
      <c r="T142" s="77"/>
      <c r="U142" s="77"/>
      <c r="V142" s="77"/>
      <c r="W142" s="83"/>
    </row>
    <row r="143" spans="1:23" ht="99.95" customHeight="1" x14ac:dyDescent="0.25">
      <c r="A143" s="66" t="s">
        <v>64</v>
      </c>
      <c r="B143" s="67"/>
      <c r="C143" s="67"/>
      <c r="D143" s="67"/>
      <c r="E143" s="67"/>
      <c r="F143" s="67"/>
      <c r="G143" s="67"/>
      <c r="H143" s="67"/>
      <c r="I143" s="68"/>
      <c r="J143" s="68"/>
      <c r="K143" s="68"/>
      <c r="L143" s="69"/>
      <c r="M143" s="69"/>
      <c r="N143" s="69"/>
      <c r="O143" s="69"/>
      <c r="P143" s="69"/>
      <c r="Q143" s="69"/>
      <c r="R143" s="69"/>
      <c r="S143" s="69"/>
      <c r="T143" s="69"/>
      <c r="U143" s="69"/>
      <c r="V143" s="69"/>
      <c r="W143" s="70"/>
    </row>
    <row r="144" spans="1:23" ht="99.95" customHeight="1" x14ac:dyDescent="0.25">
      <c r="A144" s="66" t="s">
        <v>159</v>
      </c>
      <c r="B144" s="67"/>
      <c r="C144" s="67"/>
      <c r="D144" s="67"/>
      <c r="E144" s="67"/>
      <c r="F144" s="67"/>
      <c r="G144" s="67"/>
      <c r="H144" s="67"/>
      <c r="I144" s="68"/>
      <c r="J144" s="68"/>
      <c r="K144" s="68"/>
      <c r="L144" s="69"/>
      <c r="M144" s="69"/>
      <c r="N144" s="69"/>
      <c r="O144" s="69"/>
      <c r="P144" s="69"/>
      <c r="Q144" s="69"/>
      <c r="R144" s="69"/>
      <c r="S144" s="69"/>
      <c r="T144" s="69"/>
      <c r="U144" s="69"/>
      <c r="V144" s="69"/>
      <c r="W144" s="70"/>
    </row>
    <row r="145" spans="1:23" ht="99.95" customHeight="1" x14ac:dyDescent="0.25">
      <c r="A145" s="66" t="s">
        <v>65</v>
      </c>
      <c r="B145" s="67"/>
      <c r="C145" s="67"/>
      <c r="D145" s="67"/>
      <c r="E145" s="67"/>
      <c r="F145" s="67"/>
      <c r="G145" s="67"/>
      <c r="H145" s="67"/>
      <c r="I145" s="68"/>
      <c r="J145" s="68"/>
      <c r="K145" s="68"/>
      <c r="L145" s="69"/>
      <c r="M145" s="69"/>
      <c r="N145" s="69"/>
      <c r="O145" s="69"/>
      <c r="P145" s="69"/>
      <c r="Q145" s="69"/>
      <c r="R145" s="69"/>
      <c r="S145" s="69"/>
      <c r="T145" s="69"/>
      <c r="U145" s="69"/>
      <c r="V145" s="69"/>
      <c r="W145" s="70"/>
    </row>
    <row r="146" spans="1:23" ht="99.95" customHeight="1" thickBot="1" x14ac:dyDescent="0.3">
      <c r="A146" s="61" t="s">
        <v>66</v>
      </c>
      <c r="B146" s="62"/>
      <c r="C146" s="62"/>
      <c r="D146" s="62"/>
      <c r="E146" s="62"/>
      <c r="F146" s="62"/>
      <c r="G146" s="62"/>
      <c r="H146" s="62"/>
      <c r="I146" s="63"/>
      <c r="J146" s="63"/>
      <c r="K146" s="63"/>
      <c r="L146" s="64"/>
      <c r="M146" s="64"/>
      <c r="N146" s="64"/>
      <c r="O146" s="64"/>
      <c r="P146" s="64"/>
      <c r="Q146" s="64"/>
      <c r="R146" s="64"/>
      <c r="S146" s="64"/>
      <c r="T146" s="64"/>
      <c r="U146" s="64"/>
      <c r="V146" s="64"/>
      <c r="W146" s="65"/>
    </row>
    <row r="147" spans="1:23" ht="24.95" customHeight="1" thickBot="1" x14ac:dyDescent="0.3">
      <c r="A147" s="71" t="s">
        <v>242</v>
      </c>
      <c r="B147" s="72"/>
      <c r="C147" s="72"/>
      <c r="D147" s="72"/>
      <c r="E147" s="73"/>
      <c r="F147" s="73"/>
      <c r="G147" s="73"/>
      <c r="H147" s="73"/>
      <c r="I147" s="73"/>
      <c r="J147" s="73"/>
      <c r="K147" s="73"/>
      <c r="L147" s="73"/>
      <c r="M147" s="73"/>
      <c r="N147" s="73"/>
      <c r="O147" s="73"/>
      <c r="P147" s="73"/>
      <c r="Q147" s="73"/>
      <c r="R147" s="74"/>
      <c r="S147" s="74"/>
      <c r="T147" s="74"/>
      <c r="U147" s="74"/>
      <c r="V147" s="74"/>
      <c r="W147" s="75"/>
    </row>
    <row r="148" spans="1:23" ht="25.5" customHeight="1" x14ac:dyDescent="0.25">
      <c r="A148" s="76" t="s">
        <v>103</v>
      </c>
      <c r="B148" s="77"/>
      <c r="C148" s="77"/>
      <c r="D148" s="77"/>
      <c r="E148" s="77"/>
      <c r="F148" s="77"/>
      <c r="G148" s="77"/>
      <c r="H148" s="78"/>
      <c r="I148" s="79" t="s">
        <v>31</v>
      </c>
      <c r="J148" s="77"/>
      <c r="K148" s="78"/>
      <c r="L148" s="80" t="s">
        <v>150</v>
      </c>
      <c r="M148" s="81"/>
      <c r="N148" s="81"/>
      <c r="O148" s="81"/>
      <c r="P148" s="81"/>
      <c r="Q148" s="82"/>
      <c r="R148" s="79" t="s">
        <v>151</v>
      </c>
      <c r="S148" s="77"/>
      <c r="T148" s="77"/>
      <c r="U148" s="77"/>
      <c r="V148" s="77"/>
      <c r="W148" s="83"/>
    </row>
    <row r="149" spans="1:23" ht="99.95" customHeight="1" x14ac:dyDescent="0.25">
      <c r="A149" s="66" t="s">
        <v>67</v>
      </c>
      <c r="B149" s="67"/>
      <c r="C149" s="67"/>
      <c r="D149" s="67"/>
      <c r="E149" s="67"/>
      <c r="F149" s="67"/>
      <c r="G149" s="67"/>
      <c r="H149" s="67"/>
      <c r="I149" s="68"/>
      <c r="J149" s="68"/>
      <c r="K149" s="68"/>
      <c r="L149" s="69"/>
      <c r="M149" s="69"/>
      <c r="N149" s="69"/>
      <c r="O149" s="69"/>
      <c r="P149" s="69"/>
      <c r="Q149" s="69"/>
      <c r="R149" s="69"/>
      <c r="S149" s="69"/>
      <c r="T149" s="69"/>
      <c r="U149" s="69"/>
      <c r="V149" s="69"/>
      <c r="W149" s="70"/>
    </row>
    <row r="150" spans="1:23" ht="99.95" customHeight="1" x14ac:dyDescent="0.25">
      <c r="A150" s="66" t="s">
        <v>160</v>
      </c>
      <c r="B150" s="67"/>
      <c r="C150" s="67"/>
      <c r="D150" s="67"/>
      <c r="E150" s="67"/>
      <c r="F150" s="67"/>
      <c r="G150" s="67"/>
      <c r="H150" s="67"/>
      <c r="I150" s="68"/>
      <c r="J150" s="68"/>
      <c r="K150" s="68"/>
      <c r="L150" s="69"/>
      <c r="M150" s="69"/>
      <c r="N150" s="69"/>
      <c r="O150" s="69"/>
      <c r="P150" s="69"/>
      <c r="Q150" s="69"/>
      <c r="R150" s="69"/>
      <c r="S150" s="69"/>
      <c r="T150" s="69"/>
      <c r="U150" s="69"/>
      <c r="V150" s="69"/>
      <c r="W150" s="70"/>
    </row>
    <row r="151" spans="1:23" ht="99.95" customHeight="1" x14ac:dyDescent="0.25">
      <c r="A151" s="66" t="s">
        <v>68</v>
      </c>
      <c r="B151" s="67"/>
      <c r="C151" s="67"/>
      <c r="D151" s="67"/>
      <c r="E151" s="67"/>
      <c r="F151" s="67"/>
      <c r="G151" s="67"/>
      <c r="H151" s="67"/>
      <c r="I151" s="68"/>
      <c r="J151" s="68"/>
      <c r="K151" s="68"/>
      <c r="L151" s="69"/>
      <c r="M151" s="69"/>
      <c r="N151" s="69"/>
      <c r="O151" s="69"/>
      <c r="P151" s="69"/>
      <c r="Q151" s="69"/>
      <c r="R151" s="69"/>
      <c r="S151" s="69"/>
      <c r="T151" s="69"/>
      <c r="U151" s="69"/>
      <c r="V151" s="69"/>
      <c r="W151" s="70"/>
    </row>
    <row r="152" spans="1:23" ht="99.95" customHeight="1" thickBot="1" x14ac:dyDescent="0.3">
      <c r="A152" s="61" t="s">
        <v>69</v>
      </c>
      <c r="B152" s="62"/>
      <c r="C152" s="62"/>
      <c r="D152" s="62"/>
      <c r="E152" s="62"/>
      <c r="F152" s="62"/>
      <c r="G152" s="62"/>
      <c r="H152" s="62"/>
      <c r="I152" s="63"/>
      <c r="J152" s="63"/>
      <c r="K152" s="63"/>
      <c r="L152" s="64"/>
      <c r="M152" s="64"/>
      <c r="N152" s="64"/>
      <c r="O152" s="64"/>
      <c r="P152" s="64"/>
      <c r="Q152" s="64"/>
      <c r="R152" s="64"/>
      <c r="S152" s="64"/>
      <c r="T152" s="64"/>
      <c r="U152" s="64"/>
      <c r="V152" s="64"/>
      <c r="W152" s="65"/>
    </row>
    <row r="153" spans="1:23" ht="24.95" customHeight="1" thickBot="1" x14ac:dyDescent="0.3">
      <c r="A153" s="71" t="s">
        <v>243</v>
      </c>
      <c r="B153" s="72"/>
      <c r="C153" s="72"/>
      <c r="D153" s="72"/>
      <c r="E153" s="73"/>
      <c r="F153" s="73"/>
      <c r="G153" s="73"/>
      <c r="H153" s="73"/>
      <c r="I153" s="73"/>
      <c r="J153" s="73"/>
      <c r="K153" s="73"/>
      <c r="L153" s="73"/>
      <c r="M153" s="73"/>
      <c r="N153" s="73"/>
      <c r="O153" s="73"/>
      <c r="P153" s="73"/>
      <c r="Q153" s="73"/>
      <c r="R153" s="74"/>
      <c r="S153" s="74"/>
      <c r="T153" s="74"/>
      <c r="U153" s="74"/>
      <c r="V153" s="74"/>
      <c r="W153" s="75"/>
    </row>
    <row r="154" spans="1:23" ht="25.5" customHeight="1" x14ac:dyDescent="0.25">
      <c r="A154" s="76" t="s">
        <v>103</v>
      </c>
      <c r="B154" s="77"/>
      <c r="C154" s="77"/>
      <c r="D154" s="77"/>
      <c r="E154" s="77"/>
      <c r="F154" s="77"/>
      <c r="G154" s="77"/>
      <c r="H154" s="78"/>
      <c r="I154" s="79" t="s">
        <v>31</v>
      </c>
      <c r="J154" s="77"/>
      <c r="K154" s="78"/>
      <c r="L154" s="80" t="s">
        <v>150</v>
      </c>
      <c r="M154" s="81"/>
      <c r="N154" s="81"/>
      <c r="O154" s="81"/>
      <c r="P154" s="81"/>
      <c r="Q154" s="82"/>
      <c r="R154" s="79" t="s">
        <v>151</v>
      </c>
      <c r="S154" s="77"/>
      <c r="T154" s="77"/>
      <c r="U154" s="77"/>
      <c r="V154" s="77"/>
      <c r="W154" s="83"/>
    </row>
    <row r="155" spans="1:23" ht="99.95" customHeight="1" x14ac:dyDescent="0.25">
      <c r="A155" s="66" t="s">
        <v>70</v>
      </c>
      <c r="B155" s="67"/>
      <c r="C155" s="67"/>
      <c r="D155" s="67"/>
      <c r="E155" s="67"/>
      <c r="F155" s="67"/>
      <c r="G155" s="67"/>
      <c r="H155" s="67"/>
      <c r="I155" s="68"/>
      <c r="J155" s="68"/>
      <c r="K155" s="68"/>
      <c r="L155" s="69"/>
      <c r="M155" s="69"/>
      <c r="N155" s="69"/>
      <c r="O155" s="69"/>
      <c r="P155" s="69"/>
      <c r="Q155" s="69"/>
      <c r="R155" s="69"/>
      <c r="S155" s="69"/>
      <c r="T155" s="69"/>
      <c r="U155" s="69"/>
      <c r="V155" s="69"/>
      <c r="W155" s="70"/>
    </row>
    <row r="156" spans="1:23" ht="99.95" customHeight="1" x14ac:dyDescent="0.25">
      <c r="A156" s="66" t="s">
        <v>71</v>
      </c>
      <c r="B156" s="67"/>
      <c r="C156" s="67"/>
      <c r="D156" s="67"/>
      <c r="E156" s="67"/>
      <c r="F156" s="67"/>
      <c r="G156" s="67"/>
      <c r="H156" s="67"/>
      <c r="I156" s="68"/>
      <c r="J156" s="68"/>
      <c r="K156" s="68"/>
      <c r="L156" s="69"/>
      <c r="M156" s="69"/>
      <c r="N156" s="69"/>
      <c r="O156" s="69"/>
      <c r="P156" s="69"/>
      <c r="Q156" s="69"/>
      <c r="R156" s="69"/>
      <c r="S156" s="69"/>
      <c r="T156" s="69"/>
      <c r="U156" s="69"/>
      <c r="V156" s="69"/>
      <c r="W156" s="70"/>
    </row>
    <row r="157" spans="1:23" ht="99.95" customHeight="1" x14ac:dyDescent="0.25">
      <c r="A157" s="66" t="s">
        <v>72</v>
      </c>
      <c r="B157" s="67"/>
      <c r="C157" s="67"/>
      <c r="D157" s="67"/>
      <c r="E157" s="67"/>
      <c r="F157" s="67"/>
      <c r="G157" s="67"/>
      <c r="H157" s="67"/>
      <c r="I157" s="68"/>
      <c r="J157" s="68"/>
      <c r="K157" s="68"/>
      <c r="L157" s="69"/>
      <c r="M157" s="69"/>
      <c r="N157" s="69"/>
      <c r="O157" s="69"/>
      <c r="P157" s="69"/>
      <c r="Q157" s="69"/>
      <c r="R157" s="69"/>
      <c r="S157" s="69"/>
      <c r="T157" s="69"/>
      <c r="U157" s="69"/>
      <c r="V157" s="69"/>
      <c r="W157" s="70"/>
    </row>
    <row r="158" spans="1:23" ht="99.95" customHeight="1" x14ac:dyDescent="0.25">
      <c r="A158" s="66" t="s">
        <v>73</v>
      </c>
      <c r="B158" s="67"/>
      <c r="C158" s="67"/>
      <c r="D158" s="67"/>
      <c r="E158" s="67"/>
      <c r="F158" s="67"/>
      <c r="G158" s="67"/>
      <c r="H158" s="67"/>
      <c r="I158" s="68"/>
      <c r="J158" s="68"/>
      <c r="K158" s="68"/>
      <c r="L158" s="69"/>
      <c r="M158" s="69"/>
      <c r="N158" s="69"/>
      <c r="O158" s="69"/>
      <c r="P158" s="69"/>
      <c r="Q158" s="69"/>
      <c r="R158" s="69"/>
      <c r="S158" s="69"/>
      <c r="T158" s="69"/>
      <c r="U158" s="69"/>
      <c r="V158" s="69"/>
      <c r="W158" s="70"/>
    </row>
    <row r="159" spans="1:23" ht="99.95" customHeight="1" x14ac:dyDescent="0.25">
      <c r="A159" s="66" t="s">
        <v>74</v>
      </c>
      <c r="B159" s="67"/>
      <c r="C159" s="67"/>
      <c r="D159" s="67"/>
      <c r="E159" s="67"/>
      <c r="F159" s="67"/>
      <c r="G159" s="67"/>
      <c r="H159" s="67"/>
      <c r="I159" s="68"/>
      <c r="J159" s="68"/>
      <c r="K159" s="68"/>
      <c r="L159" s="69"/>
      <c r="M159" s="69"/>
      <c r="N159" s="69"/>
      <c r="O159" s="69"/>
      <c r="P159" s="69"/>
      <c r="Q159" s="69"/>
      <c r="R159" s="69"/>
      <c r="S159" s="69"/>
      <c r="T159" s="69"/>
      <c r="U159" s="69"/>
      <c r="V159" s="69"/>
      <c r="W159" s="70"/>
    </row>
    <row r="160" spans="1:23" ht="99.95" customHeight="1" thickBot="1" x14ac:dyDescent="0.3">
      <c r="A160" s="61" t="s">
        <v>75</v>
      </c>
      <c r="B160" s="62"/>
      <c r="C160" s="62"/>
      <c r="D160" s="62"/>
      <c r="E160" s="62"/>
      <c r="F160" s="62"/>
      <c r="G160" s="62"/>
      <c r="H160" s="62"/>
      <c r="I160" s="63"/>
      <c r="J160" s="63"/>
      <c r="K160" s="63"/>
      <c r="L160" s="64"/>
      <c r="M160" s="64"/>
      <c r="N160" s="64"/>
      <c r="O160" s="64"/>
      <c r="P160" s="64"/>
      <c r="Q160" s="64"/>
      <c r="R160" s="64"/>
      <c r="S160" s="64"/>
      <c r="T160" s="64"/>
      <c r="U160" s="64"/>
      <c r="V160" s="64"/>
      <c r="W160" s="65"/>
    </row>
    <row r="161" spans="1:23" ht="24.95" customHeight="1" thickBot="1" x14ac:dyDescent="0.3">
      <c r="A161" s="71" t="s">
        <v>244</v>
      </c>
      <c r="B161" s="72"/>
      <c r="C161" s="72"/>
      <c r="D161" s="72"/>
      <c r="E161" s="73"/>
      <c r="F161" s="73"/>
      <c r="G161" s="73"/>
      <c r="H161" s="73"/>
      <c r="I161" s="73"/>
      <c r="J161" s="73"/>
      <c r="K161" s="73"/>
      <c r="L161" s="73"/>
      <c r="M161" s="73"/>
      <c r="N161" s="73"/>
      <c r="O161" s="73"/>
      <c r="P161" s="73"/>
      <c r="Q161" s="73"/>
      <c r="R161" s="74"/>
      <c r="S161" s="74"/>
      <c r="T161" s="74"/>
      <c r="U161" s="74"/>
      <c r="V161" s="74"/>
      <c r="W161" s="75"/>
    </row>
    <row r="162" spans="1:23" ht="25.5" customHeight="1" x14ac:dyDescent="0.25">
      <c r="A162" s="76" t="s">
        <v>103</v>
      </c>
      <c r="B162" s="77"/>
      <c r="C162" s="77"/>
      <c r="D162" s="77"/>
      <c r="E162" s="77"/>
      <c r="F162" s="77"/>
      <c r="G162" s="77"/>
      <c r="H162" s="78"/>
      <c r="I162" s="79" t="s">
        <v>31</v>
      </c>
      <c r="J162" s="77"/>
      <c r="K162" s="78"/>
      <c r="L162" s="80" t="s">
        <v>150</v>
      </c>
      <c r="M162" s="81"/>
      <c r="N162" s="81"/>
      <c r="O162" s="81"/>
      <c r="P162" s="81"/>
      <c r="Q162" s="82"/>
      <c r="R162" s="79" t="s">
        <v>151</v>
      </c>
      <c r="S162" s="77"/>
      <c r="T162" s="77"/>
      <c r="U162" s="77"/>
      <c r="V162" s="77"/>
      <c r="W162" s="83"/>
    </row>
    <row r="163" spans="1:23" ht="99.95" customHeight="1" x14ac:dyDescent="0.25">
      <c r="A163" s="66" t="s">
        <v>76</v>
      </c>
      <c r="B163" s="67"/>
      <c r="C163" s="67"/>
      <c r="D163" s="67"/>
      <c r="E163" s="67"/>
      <c r="F163" s="67"/>
      <c r="G163" s="67"/>
      <c r="H163" s="67"/>
      <c r="I163" s="68"/>
      <c r="J163" s="68"/>
      <c r="K163" s="68"/>
      <c r="L163" s="69"/>
      <c r="M163" s="69"/>
      <c r="N163" s="69"/>
      <c r="O163" s="69"/>
      <c r="P163" s="69"/>
      <c r="Q163" s="69"/>
      <c r="R163" s="69"/>
      <c r="S163" s="69"/>
      <c r="T163" s="69"/>
      <c r="U163" s="69"/>
      <c r="V163" s="69"/>
      <c r="W163" s="70"/>
    </row>
    <row r="164" spans="1:23" ht="99.95" customHeight="1" x14ac:dyDescent="0.25">
      <c r="A164" s="66" t="s">
        <v>77</v>
      </c>
      <c r="B164" s="67"/>
      <c r="C164" s="67"/>
      <c r="D164" s="67"/>
      <c r="E164" s="67"/>
      <c r="F164" s="67"/>
      <c r="G164" s="67"/>
      <c r="H164" s="67"/>
      <c r="I164" s="68"/>
      <c r="J164" s="68"/>
      <c r="K164" s="68"/>
      <c r="L164" s="69"/>
      <c r="M164" s="69"/>
      <c r="N164" s="69"/>
      <c r="O164" s="69"/>
      <c r="P164" s="69"/>
      <c r="Q164" s="69"/>
      <c r="R164" s="69"/>
      <c r="S164" s="69"/>
      <c r="T164" s="69"/>
      <c r="U164" s="69"/>
      <c r="V164" s="69"/>
      <c r="W164" s="70"/>
    </row>
    <row r="165" spans="1:23" ht="99.95" customHeight="1" x14ac:dyDescent="0.25">
      <c r="A165" s="66" t="s">
        <v>78</v>
      </c>
      <c r="B165" s="67"/>
      <c r="C165" s="67"/>
      <c r="D165" s="67"/>
      <c r="E165" s="67"/>
      <c r="F165" s="67"/>
      <c r="G165" s="67"/>
      <c r="H165" s="67"/>
      <c r="I165" s="68"/>
      <c r="J165" s="68"/>
      <c r="K165" s="68"/>
      <c r="L165" s="69"/>
      <c r="M165" s="69"/>
      <c r="N165" s="69"/>
      <c r="O165" s="69"/>
      <c r="P165" s="69"/>
      <c r="Q165" s="69"/>
      <c r="R165" s="69"/>
      <c r="S165" s="69"/>
      <c r="T165" s="69"/>
      <c r="U165" s="69"/>
      <c r="V165" s="69"/>
      <c r="W165" s="70"/>
    </row>
    <row r="166" spans="1:23" ht="99.95" customHeight="1" x14ac:dyDescent="0.25">
      <c r="A166" s="66" t="s">
        <v>161</v>
      </c>
      <c r="B166" s="67"/>
      <c r="C166" s="67"/>
      <c r="D166" s="67"/>
      <c r="E166" s="67"/>
      <c r="F166" s="67"/>
      <c r="G166" s="67"/>
      <c r="H166" s="67"/>
      <c r="I166" s="68"/>
      <c r="J166" s="68"/>
      <c r="K166" s="68"/>
      <c r="L166" s="69"/>
      <c r="M166" s="69"/>
      <c r="N166" s="69"/>
      <c r="O166" s="69"/>
      <c r="P166" s="69"/>
      <c r="Q166" s="69"/>
      <c r="R166" s="69"/>
      <c r="S166" s="69"/>
      <c r="T166" s="69"/>
      <c r="U166" s="69"/>
      <c r="V166" s="69"/>
      <c r="W166" s="70"/>
    </row>
    <row r="167" spans="1:23" ht="99.95" customHeight="1" x14ac:dyDescent="0.25">
      <c r="A167" s="66" t="s">
        <v>79</v>
      </c>
      <c r="B167" s="67"/>
      <c r="C167" s="67"/>
      <c r="D167" s="67"/>
      <c r="E167" s="67"/>
      <c r="F167" s="67"/>
      <c r="G167" s="67"/>
      <c r="H167" s="67"/>
      <c r="I167" s="68"/>
      <c r="J167" s="68"/>
      <c r="K167" s="68"/>
      <c r="L167" s="69"/>
      <c r="M167" s="69"/>
      <c r="N167" s="69"/>
      <c r="O167" s="69"/>
      <c r="P167" s="69"/>
      <c r="Q167" s="69"/>
      <c r="R167" s="69"/>
      <c r="S167" s="69"/>
      <c r="T167" s="69"/>
      <c r="U167" s="69"/>
      <c r="V167" s="69"/>
      <c r="W167" s="70"/>
    </row>
    <row r="168" spans="1:23" ht="99.95" customHeight="1" x14ac:dyDescent="0.25">
      <c r="A168" s="66" t="s">
        <v>80</v>
      </c>
      <c r="B168" s="67"/>
      <c r="C168" s="67"/>
      <c r="D168" s="67"/>
      <c r="E168" s="67"/>
      <c r="F168" s="67"/>
      <c r="G168" s="67"/>
      <c r="H168" s="67"/>
      <c r="I168" s="68"/>
      <c r="J168" s="68"/>
      <c r="K168" s="68"/>
      <c r="L168" s="69"/>
      <c r="M168" s="69"/>
      <c r="N168" s="69"/>
      <c r="O168" s="69"/>
      <c r="P168" s="69"/>
      <c r="Q168" s="69"/>
      <c r="R168" s="69"/>
      <c r="S168" s="69"/>
      <c r="T168" s="69"/>
      <c r="U168" s="69"/>
      <c r="V168" s="69"/>
      <c r="W168" s="70"/>
    </row>
    <row r="169" spans="1:23" ht="99.95" customHeight="1" thickBot="1" x14ac:dyDescent="0.3">
      <c r="A169" s="61" t="s">
        <v>81</v>
      </c>
      <c r="B169" s="62"/>
      <c r="C169" s="62"/>
      <c r="D169" s="62"/>
      <c r="E169" s="62"/>
      <c r="F169" s="62"/>
      <c r="G169" s="62"/>
      <c r="H169" s="62"/>
      <c r="I169" s="63"/>
      <c r="J169" s="63"/>
      <c r="K169" s="63"/>
      <c r="L169" s="64"/>
      <c r="M169" s="64"/>
      <c r="N169" s="64"/>
      <c r="O169" s="64"/>
      <c r="P169" s="64"/>
      <c r="Q169" s="64"/>
      <c r="R169" s="64"/>
      <c r="S169" s="64"/>
      <c r="T169" s="64"/>
      <c r="U169" s="64"/>
      <c r="V169" s="64"/>
      <c r="W169" s="65"/>
    </row>
    <row r="170" spans="1:23" ht="30" customHeight="1" x14ac:dyDescent="0.25">
      <c r="A170" s="97" t="s">
        <v>54</v>
      </c>
      <c r="B170" s="98"/>
      <c r="C170" s="98"/>
      <c r="D170" s="98"/>
      <c r="E170" s="98"/>
      <c r="F170" s="98"/>
      <c r="G170" s="98"/>
      <c r="H170" s="98"/>
      <c r="I170" s="98"/>
      <c r="J170" s="98"/>
      <c r="K170" s="98"/>
      <c r="L170" s="98"/>
      <c r="M170" s="98"/>
      <c r="N170" s="98"/>
      <c r="O170" s="98"/>
      <c r="P170" s="98"/>
      <c r="Q170" s="98"/>
      <c r="R170" s="98"/>
      <c r="S170" s="99"/>
      <c r="T170" s="99"/>
      <c r="U170" s="99"/>
      <c r="V170" s="99"/>
      <c r="W170" s="100"/>
    </row>
    <row r="171" spans="1:23" ht="300" customHeight="1" thickBot="1" x14ac:dyDescent="0.3">
      <c r="A171" s="101"/>
      <c r="B171" s="102"/>
      <c r="C171" s="102"/>
      <c r="D171" s="102"/>
      <c r="E171" s="102"/>
      <c r="F171" s="102"/>
      <c r="G171" s="102"/>
      <c r="H171" s="102"/>
      <c r="I171" s="102"/>
      <c r="J171" s="102"/>
      <c r="K171" s="102"/>
      <c r="L171" s="102"/>
      <c r="M171" s="102"/>
      <c r="N171" s="102"/>
      <c r="O171" s="102"/>
      <c r="P171" s="102"/>
      <c r="Q171" s="102"/>
      <c r="R171" s="102"/>
      <c r="S171" s="103"/>
      <c r="T171" s="103"/>
      <c r="U171" s="103"/>
      <c r="V171" s="103"/>
      <c r="W171" s="104"/>
    </row>
    <row r="172" spans="1:23" ht="30" customHeight="1" x14ac:dyDescent="0.25">
      <c r="A172" s="179" t="s">
        <v>53</v>
      </c>
      <c r="B172" s="180"/>
      <c r="C172" s="180"/>
      <c r="D172" s="180"/>
      <c r="E172" s="180"/>
      <c r="F172" s="180"/>
      <c r="G172" s="180"/>
      <c r="H172" s="180"/>
      <c r="I172" s="180"/>
      <c r="J172" s="180"/>
      <c r="K172" s="180"/>
      <c r="L172" s="180"/>
      <c r="M172" s="180"/>
      <c r="N172" s="180"/>
      <c r="O172" s="180"/>
      <c r="P172" s="180"/>
      <c r="Q172" s="180"/>
      <c r="R172" s="180"/>
      <c r="S172" s="180"/>
      <c r="T172" s="180"/>
      <c r="U172" s="180"/>
      <c r="V172" s="180"/>
      <c r="W172" s="181"/>
    </row>
    <row r="173" spans="1:23" ht="24.95" customHeight="1" x14ac:dyDescent="0.25">
      <c r="A173" s="105" t="s">
        <v>44</v>
      </c>
      <c r="B173" s="96"/>
      <c r="C173" s="94"/>
      <c r="D173" s="94"/>
      <c r="E173" s="94"/>
      <c r="F173" s="94"/>
      <c r="G173" s="94"/>
      <c r="H173" s="94"/>
      <c r="I173" s="94"/>
      <c r="J173" s="94"/>
      <c r="K173" s="94"/>
      <c r="L173" s="49"/>
      <c r="M173" s="96" t="s">
        <v>45</v>
      </c>
      <c r="N173" s="96"/>
      <c r="O173" s="94"/>
      <c r="P173" s="94"/>
      <c r="Q173" s="94"/>
      <c r="R173" s="94"/>
      <c r="S173" s="94"/>
      <c r="T173" s="94"/>
      <c r="U173" s="94"/>
      <c r="V173" s="94"/>
      <c r="W173" s="95"/>
    </row>
    <row r="174" spans="1:23" ht="24.95" customHeight="1" x14ac:dyDescent="0.25">
      <c r="A174" s="105" t="s">
        <v>46</v>
      </c>
      <c r="B174" s="96"/>
      <c r="C174" s="94"/>
      <c r="D174" s="94"/>
      <c r="E174" s="94"/>
      <c r="F174" s="94"/>
      <c r="G174" s="94"/>
      <c r="H174" s="94"/>
      <c r="I174" s="94"/>
      <c r="J174" s="94"/>
      <c r="K174" s="94"/>
      <c r="L174" s="49"/>
      <c r="M174" s="96" t="s">
        <v>46</v>
      </c>
      <c r="N174" s="96"/>
      <c r="O174" s="94"/>
      <c r="P174" s="94"/>
      <c r="Q174" s="94"/>
      <c r="R174" s="94"/>
      <c r="S174" s="94"/>
      <c r="T174" s="94"/>
      <c r="U174" s="94"/>
      <c r="V174" s="94"/>
      <c r="W174" s="95"/>
    </row>
    <row r="175" spans="1:23" ht="24.95" customHeight="1" x14ac:dyDescent="0.25">
      <c r="A175" s="105" t="s">
        <v>47</v>
      </c>
      <c r="B175" s="96"/>
      <c r="C175" s="94"/>
      <c r="D175" s="94"/>
      <c r="E175" s="94"/>
      <c r="F175" s="94"/>
      <c r="G175" s="94"/>
      <c r="H175" s="94"/>
      <c r="I175" s="94"/>
      <c r="J175" s="94"/>
      <c r="K175" s="94"/>
      <c r="L175" s="49"/>
      <c r="M175" s="96" t="s">
        <v>47</v>
      </c>
      <c r="N175" s="96"/>
      <c r="O175" s="94"/>
      <c r="P175" s="94"/>
      <c r="Q175" s="94"/>
      <c r="R175" s="94"/>
      <c r="S175" s="94"/>
      <c r="T175" s="94"/>
      <c r="U175" s="94"/>
      <c r="V175" s="94"/>
      <c r="W175" s="95"/>
    </row>
    <row r="176" spans="1:23" ht="24.95" customHeight="1" x14ac:dyDescent="0.25">
      <c r="A176" s="105" t="s">
        <v>48</v>
      </c>
      <c r="B176" s="96"/>
      <c r="C176" s="94"/>
      <c r="D176" s="94"/>
      <c r="E176" s="94"/>
      <c r="F176" s="94"/>
      <c r="G176" s="94"/>
      <c r="H176" s="94"/>
      <c r="I176" s="94"/>
      <c r="J176" s="94"/>
      <c r="K176" s="94"/>
      <c r="L176" s="49"/>
      <c r="M176" s="96" t="s">
        <v>48</v>
      </c>
      <c r="N176" s="96"/>
      <c r="O176" s="94"/>
      <c r="P176" s="94"/>
      <c r="Q176" s="94"/>
      <c r="R176" s="94"/>
      <c r="S176" s="94"/>
      <c r="T176" s="94"/>
      <c r="U176" s="94"/>
      <c r="V176" s="94"/>
      <c r="W176" s="95"/>
    </row>
    <row r="177" spans="1:23" ht="5.0999999999999996" customHeight="1" x14ac:dyDescent="0.25">
      <c r="A177" s="176"/>
      <c r="B177" s="177"/>
      <c r="C177" s="177"/>
      <c r="D177" s="177"/>
      <c r="E177" s="177"/>
      <c r="F177" s="177"/>
      <c r="G177" s="177"/>
      <c r="H177" s="177"/>
      <c r="I177" s="177"/>
      <c r="J177" s="177"/>
      <c r="K177" s="177"/>
      <c r="L177" s="177"/>
      <c r="M177" s="177"/>
      <c r="N177" s="177"/>
      <c r="O177" s="177"/>
      <c r="P177" s="177"/>
      <c r="Q177" s="177"/>
      <c r="R177" s="177"/>
      <c r="S177" s="177"/>
      <c r="T177" s="177"/>
      <c r="U177" s="177"/>
      <c r="V177" s="177"/>
      <c r="W177" s="178"/>
    </row>
    <row r="178" spans="1:23" ht="24.95" customHeight="1" x14ac:dyDescent="0.25">
      <c r="A178" s="105" t="s">
        <v>49</v>
      </c>
      <c r="B178" s="96"/>
      <c r="C178" s="94"/>
      <c r="D178" s="94"/>
      <c r="E178" s="94"/>
      <c r="F178" s="94"/>
      <c r="G178" s="94"/>
      <c r="H178" s="94"/>
      <c r="I178" s="94"/>
      <c r="J178" s="94"/>
      <c r="K178" s="94"/>
      <c r="L178" s="49"/>
      <c r="M178" s="96" t="s">
        <v>50</v>
      </c>
      <c r="N178" s="96"/>
      <c r="O178" s="94"/>
      <c r="P178" s="94"/>
      <c r="Q178" s="94"/>
      <c r="R178" s="94"/>
      <c r="S178" s="94"/>
      <c r="T178" s="94"/>
      <c r="U178" s="94"/>
      <c r="V178" s="94"/>
      <c r="W178" s="95"/>
    </row>
    <row r="179" spans="1:23" ht="24.95" customHeight="1" x14ac:dyDescent="0.25">
      <c r="A179" s="105" t="s">
        <v>46</v>
      </c>
      <c r="B179" s="96"/>
      <c r="C179" s="94"/>
      <c r="D179" s="94"/>
      <c r="E179" s="94"/>
      <c r="F179" s="94"/>
      <c r="G179" s="94"/>
      <c r="H179" s="94"/>
      <c r="I179" s="94"/>
      <c r="J179" s="94"/>
      <c r="K179" s="94"/>
      <c r="L179" s="49"/>
      <c r="M179" s="96" t="s">
        <v>46</v>
      </c>
      <c r="N179" s="96"/>
      <c r="O179" s="94"/>
      <c r="P179" s="94"/>
      <c r="Q179" s="94"/>
      <c r="R179" s="94"/>
      <c r="S179" s="94"/>
      <c r="T179" s="94"/>
      <c r="U179" s="94"/>
      <c r="V179" s="94"/>
      <c r="W179" s="95"/>
    </row>
    <row r="180" spans="1:23" ht="24.95" customHeight="1" x14ac:dyDescent="0.25">
      <c r="A180" s="105" t="s">
        <v>47</v>
      </c>
      <c r="B180" s="96"/>
      <c r="C180" s="94"/>
      <c r="D180" s="94"/>
      <c r="E180" s="94"/>
      <c r="F180" s="94"/>
      <c r="G180" s="94"/>
      <c r="H180" s="94"/>
      <c r="I180" s="94"/>
      <c r="J180" s="94"/>
      <c r="K180" s="94"/>
      <c r="L180" s="49"/>
      <c r="M180" s="96" t="s">
        <v>47</v>
      </c>
      <c r="N180" s="96"/>
      <c r="O180" s="94"/>
      <c r="P180" s="94"/>
      <c r="Q180" s="94"/>
      <c r="R180" s="94"/>
      <c r="S180" s="94"/>
      <c r="T180" s="94"/>
      <c r="U180" s="94"/>
      <c r="V180" s="94"/>
      <c r="W180" s="95"/>
    </row>
    <row r="181" spans="1:23" ht="24.95" customHeight="1" x14ac:dyDescent="0.25">
      <c r="A181" s="105" t="s">
        <v>48</v>
      </c>
      <c r="B181" s="96"/>
      <c r="C181" s="94"/>
      <c r="D181" s="94"/>
      <c r="E181" s="94"/>
      <c r="F181" s="94"/>
      <c r="G181" s="94"/>
      <c r="H181" s="94"/>
      <c r="I181" s="94"/>
      <c r="J181" s="94"/>
      <c r="K181" s="94"/>
      <c r="L181" s="49"/>
      <c r="M181" s="96" t="s">
        <v>48</v>
      </c>
      <c r="N181" s="96"/>
      <c r="O181" s="94"/>
      <c r="P181" s="94"/>
      <c r="Q181" s="94"/>
      <c r="R181" s="94"/>
      <c r="S181" s="94"/>
      <c r="T181" s="94"/>
      <c r="U181" s="94"/>
      <c r="V181" s="94"/>
      <c r="W181" s="95"/>
    </row>
    <row r="182" spans="1:23" ht="5.0999999999999996" customHeight="1" x14ac:dyDescent="0.25">
      <c r="A182" s="176"/>
      <c r="B182" s="177"/>
      <c r="C182" s="177"/>
      <c r="D182" s="177"/>
      <c r="E182" s="177"/>
      <c r="F182" s="177"/>
      <c r="G182" s="177"/>
      <c r="H182" s="177"/>
      <c r="I182" s="177"/>
      <c r="J182" s="177"/>
      <c r="K182" s="177"/>
      <c r="L182" s="177"/>
      <c r="M182" s="177"/>
      <c r="N182" s="177"/>
      <c r="O182" s="177"/>
      <c r="P182" s="177"/>
      <c r="Q182" s="177"/>
      <c r="R182" s="177"/>
      <c r="S182" s="177"/>
      <c r="T182" s="177"/>
      <c r="U182" s="177"/>
      <c r="V182" s="177"/>
      <c r="W182" s="178"/>
    </row>
    <row r="183" spans="1:23" ht="24.95" customHeight="1" x14ac:dyDescent="0.25">
      <c r="A183" s="105" t="s">
        <v>51</v>
      </c>
      <c r="B183" s="96"/>
      <c r="C183" s="94"/>
      <c r="D183" s="94"/>
      <c r="E183" s="94"/>
      <c r="F183" s="94"/>
      <c r="G183" s="94"/>
      <c r="H183" s="94"/>
      <c r="I183" s="94"/>
      <c r="J183" s="94"/>
      <c r="K183" s="94"/>
      <c r="L183" s="49"/>
      <c r="M183" s="96" t="s">
        <v>52</v>
      </c>
      <c r="N183" s="96"/>
      <c r="O183" s="94"/>
      <c r="P183" s="94"/>
      <c r="Q183" s="94"/>
      <c r="R183" s="94"/>
      <c r="S183" s="94"/>
      <c r="T183" s="94"/>
      <c r="U183" s="94"/>
      <c r="V183" s="94"/>
      <c r="W183" s="95"/>
    </row>
    <row r="184" spans="1:23" ht="24.95" customHeight="1" x14ac:dyDescent="0.25">
      <c r="A184" s="105" t="s">
        <v>46</v>
      </c>
      <c r="B184" s="96"/>
      <c r="C184" s="94"/>
      <c r="D184" s="94"/>
      <c r="E184" s="94"/>
      <c r="F184" s="94"/>
      <c r="G184" s="94"/>
      <c r="H184" s="94"/>
      <c r="I184" s="94"/>
      <c r="J184" s="94"/>
      <c r="K184" s="94"/>
      <c r="L184" s="49"/>
      <c r="M184" s="96" t="s">
        <v>46</v>
      </c>
      <c r="N184" s="96"/>
      <c r="O184" s="94"/>
      <c r="P184" s="94"/>
      <c r="Q184" s="94"/>
      <c r="R184" s="94"/>
      <c r="S184" s="94"/>
      <c r="T184" s="94"/>
      <c r="U184" s="94"/>
      <c r="V184" s="94"/>
      <c r="W184" s="95"/>
    </row>
    <row r="185" spans="1:23" ht="24.95" customHeight="1" x14ac:dyDescent="0.25">
      <c r="A185" s="105" t="s">
        <v>47</v>
      </c>
      <c r="B185" s="96"/>
      <c r="C185" s="94"/>
      <c r="D185" s="94"/>
      <c r="E185" s="94"/>
      <c r="F185" s="94"/>
      <c r="G185" s="94"/>
      <c r="H185" s="94"/>
      <c r="I185" s="94"/>
      <c r="J185" s="94"/>
      <c r="K185" s="94"/>
      <c r="L185" s="49"/>
      <c r="M185" s="96" t="s">
        <v>47</v>
      </c>
      <c r="N185" s="96"/>
      <c r="O185" s="94"/>
      <c r="P185" s="94"/>
      <c r="Q185" s="94"/>
      <c r="R185" s="94"/>
      <c r="S185" s="94"/>
      <c r="T185" s="94"/>
      <c r="U185" s="94"/>
      <c r="V185" s="94"/>
      <c r="W185" s="95"/>
    </row>
    <row r="186" spans="1:23" ht="24.95" customHeight="1" thickBot="1" x14ac:dyDescent="0.3">
      <c r="A186" s="174" t="s">
        <v>48</v>
      </c>
      <c r="B186" s="175"/>
      <c r="C186" s="182"/>
      <c r="D186" s="182"/>
      <c r="E186" s="182"/>
      <c r="F186" s="182"/>
      <c r="G186" s="182"/>
      <c r="H186" s="182"/>
      <c r="I186" s="182"/>
      <c r="J186" s="182"/>
      <c r="K186" s="182"/>
      <c r="L186" s="50"/>
      <c r="M186" s="175" t="s">
        <v>48</v>
      </c>
      <c r="N186" s="175"/>
      <c r="O186" s="182"/>
      <c r="P186" s="182"/>
      <c r="Q186" s="182"/>
      <c r="R186" s="182"/>
      <c r="S186" s="182"/>
      <c r="T186" s="182"/>
      <c r="U186" s="182"/>
      <c r="V186" s="182"/>
      <c r="W186" s="183"/>
    </row>
  </sheetData>
  <sheetProtection algorithmName="SHA-512" hashValue="grLRQ2MtLYJangJCbpJAzDy7gbE/0QgwAVsj2NJ3oYKahpkxTfUbIAp9WchIAqRiUcRUksyKVYNzV/5jUqrnBg==" saltValue="bVZVlIT6enpFJ8SYJzqX3w==" spinCount="100000" sheet="1" formatRows="0"/>
  <mergeCells count="686">
    <mergeCell ref="R80:W80"/>
    <mergeCell ref="A81:H81"/>
    <mergeCell ref="I81:K81"/>
    <mergeCell ref="L81:Q81"/>
    <mergeCell ref="R81:W81"/>
    <mergeCell ref="A82:H82"/>
    <mergeCell ref="I82:K82"/>
    <mergeCell ref="L82:Q82"/>
    <mergeCell ref="R82:W82"/>
    <mergeCell ref="R50:W50"/>
    <mergeCell ref="A51:H51"/>
    <mergeCell ref="I51:K51"/>
    <mergeCell ref="L51:Q51"/>
    <mergeCell ref="R51:W51"/>
    <mergeCell ref="R69:W69"/>
    <mergeCell ref="R70:W70"/>
    <mergeCell ref="R71:W71"/>
    <mergeCell ref="A62:W62"/>
    <mergeCell ref="R67:W67"/>
    <mergeCell ref="A66:H66"/>
    <mergeCell ref="I66:K66"/>
    <mergeCell ref="L66:Q66"/>
    <mergeCell ref="A67:H67"/>
    <mergeCell ref="I67:K67"/>
    <mergeCell ref="L67:Q67"/>
    <mergeCell ref="A68:H68"/>
    <mergeCell ref="A69:H69"/>
    <mergeCell ref="I69:K69"/>
    <mergeCell ref="L69:Q69"/>
    <mergeCell ref="A70:H70"/>
    <mergeCell ref="I70:K70"/>
    <mergeCell ref="L70:Q70"/>
    <mergeCell ref="A71:H71"/>
    <mergeCell ref="R122:W122"/>
    <mergeCell ref="R123:W123"/>
    <mergeCell ref="R124:W124"/>
    <mergeCell ref="R125:W125"/>
    <mergeCell ref="R160:W160"/>
    <mergeCell ref="R154:W154"/>
    <mergeCell ref="R167:W167"/>
    <mergeCell ref="R168:W168"/>
    <mergeCell ref="R169:W169"/>
    <mergeCell ref="R163:W163"/>
    <mergeCell ref="R164:W164"/>
    <mergeCell ref="R165:W165"/>
    <mergeCell ref="R166:W166"/>
    <mergeCell ref="R162:W162"/>
    <mergeCell ref="A161:W161"/>
    <mergeCell ref="A141:W141"/>
    <mergeCell ref="A147:W147"/>
    <mergeCell ref="R149:W149"/>
    <mergeCell ref="A156:H156"/>
    <mergeCell ref="I156:K156"/>
    <mergeCell ref="A125:H125"/>
    <mergeCell ref="I125:K125"/>
    <mergeCell ref="L125:Q125"/>
    <mergeCell ref="A144:H144"/>
    <mergeCell ref="R103:W103"/>
    <mergeCell ref="R115:W115"/>
    <mergeCell ref="R116:W116"/>
    <mergeCell ref="R117:W117"/>
    <mergeCell ref="R118:W118"/>
    <mergeCell ref="R119:W119"/>
    <mergeCell ref="R120:W120"/>
    <mergeCell ref="R121:W121"/>
    <mergeCell ref="R113:W113"/>
    <mergeCell ref="R114:W114"/>
    <mergeCell ref="R105:W105"/>
    <mergeCell ref="R107:W107"/>
    <mergeCell ref="R110:W110"/>
    <mergeCell ref="R106:W106"/>
    <mergeCell ref="L99:Q99"/>
    <mergeCell ref="A111:H111"/>
    <mergeCell ref="I111:K111"/>
    <mergeCell ref="L111:Q111"/>
    <mergeCell ref="A112:H112"/>
    <mergeCell ref="I112:K112"/>
    <mergeCell ref="L112:Q112"/>
    <mergeCell ref="R111:W111"/>
    <mergeCell ref="R112:W112"/>
    <mergeCell ref="R101:W101"/>
    <mergeCell ref="R102:W102"/>
    <mergeCell ref="R104:W104"/>
    <mergeCell ref="A102:H102"/>
    <mergeCell ref="I102:K102"/>
    <mergeCell ref="L102:Q102"/>
    <mergeCell ref="A104:H104"/>
    <mergeCell ref="I104:K104"/>
    <mergeCell ref="L104:Q104"/>
    <mergeCell ref="A101:H101"/>
    <mergeCell ref="I101:K101"/>
    <mergeCell ref="L101:Q101"/>
    <mergeCell ref="A103:H103"/>
    <mergeCell ref="I103:K103"/>
    <mergeCell ref="L103:Q103"/>
    <mergeCell ref="R93:W93"/>
    <mergeCell ref="R97:W97"/>
    <mergeCell ref="R98:W98"/>
    <mergeCell ref="R99:W99"/>
    <mergeCell ref="R100:W100"/>
    <mergeCell ref="R94:W94"/>
    <mergeCell ref="R95:W95"/>
    <mergeCell ref="R96:W96"/>
    <mergeCell ref="A95:H95"/>
    <mergeCell ref="I95:K95"/>
    <mergeCell ref="L95:Q95"/>
    <mergeCell ref="A96:H96"/>
    <mergeCell ref="I96:K96"/>
    <mergeCell ref="L96:Q96"/>
    <mergeCell ref="A97:H97"/>
    <mergeCell ref="I97:K97"/>
    <mergeCell ref="L97:Q97"/>
    <mergeCell ref="A98:H98"/>
    <mergeCell ref="I98:K98"/>
    <mergeCell ref="L98:Q98"/>
    <mergeCell ref="A99:H99"/>
    <mergeCell ref="A100:H100"/>
    <mergeCell ref="I100:K100"/>
    <mergeCell ref="I99:K99"/>
    <mergeCell ref="L105:Q105"/>
    <mergeCell ref="A107:H107"/>
    <mergeCell ref="I107:K107"/>
    <mergeCell ref="L107:Q107"/>
    <mergeCell ref="A109:H109"/>
    <mergeCell ref="I109:K109"/>
    <mergeCell ref="L109:Q109"/>
    <mergeCell ref="R109:W109"/>
    <mergeCell ref="A110:H110"/>
    <mergeCell ref="I110:K110"/>
    <mergeCell ref="L110:Q110"/>
    <mergeCell ref="A105:H105"/>
    <mergeCell ref="I105:K105"/>
    <mergeCell ref="A108:W108"/>
    <mergeCell ref="A106:H106"/>
    <mergeCell ref="I106:K106"/>
    <mergeCell ref="L106:Q106"/>
    <mergeCell ref="O186:W186"/>
    <mergeCell ref="O173:W173"/>
    <mergeCell ref="O174:W174"/>
    <mergeCell ref="O175:W175"/>
    <mergeCell ref="O176:W176"/>
    <mergeCell ref="O178:W178"/>
    <mergeCell ref="O179:W179"/>
    <mergeCell ref="O180:W180"/>
    <mergeCell ref="L156:Q156"/>
    <mergeCell ref="R156:W156"/>
    <mergeCell ref="L163:Q163"/>
    <mergeCell ref="M183:N183"/>
    <mergeCell ref="O183:W183"/>
    <mergeCell ref="M184:N184"/>
    <mergeCell ref="M185:N185"/>
    <mergeCell ref="M186:N186"/>
    <mergeCell ref="L117:Q117"/>
    <mergeCell ref="A118:H118"/>
    <mergeCell ref="I118:K118"/>
    <mergeCell ref="L118:Q118"/>
    <mergeCell ref="A119:H119"/>
    <mergeCell ref="I119:K119"/>
    <mergeCell ref="L119:Q119"/>
    <mergeCell ref="A120:H120"/>
    <mergeCell ref="A186:B186"/>
    <mergeCell ref="A180:B180"/>
    <mergeCell ref="A181:B181"/>
    <mergeCell ref="A182:W182"/>
    <mergeCell ref="A183:B183"/>
    <mergeCell ref="A184:B184"/>
    <mergeCell ref="A172:W172"/>
    <mergeCell ref="A173:B173"/>
    <mergeCell ref="A174:B174"/>
    <mergeCell ref="A177:W177"/>
    <mergeCell ref="A178:B178"/>
    <mergeCell ref="A179:B179"/>
    <mergeCell ref="A176:B176"/>
    <mergeCell ref="A175:B175"/>
    <mergeCell ref="C185:K185"/>
    <mergeCell ref="C186:K186"/>
    <mergeCell ref="R87:W87"/>
    <mergeCell ref="R86:W86"/>
    <mergeCell ref="A87:H87"/>
    <mergeCell ref="I87:K87"/>
    <mergeCell ref="L87:Q87"/>
    <mergeCell ref="A88:H88"/>
    <mergeCell ref="I88:K88"/>
    <mergeCell ref="A94:H94"/>
    <mergeCell ref="I94:K94"/>
    <mergeCell ref="L94:Q94"/>
    <mergeCell ref="L88:Q88"/>
    <mergeCell ref="R88:W88"/>
    <mergeCell ref="A90:H90"/>
    <mergeCell ref="I90:K90"/>
    <mergeCell ref="L90:Q90"/>
    <mergeCell ref="R90:W90"/>
    <mergeCell ref="A93:H93"/>
    <mergeCell ref="I93:K93"/>
    <mergeCell ref="L93:Q93"/>
    <mergeCell ref="A92:H92"/>
    <mergeCell ref="I92:K92"/>
    <mergeCell ref="L92:Q92"/>
    <mergeCell ref="R92:W92"/>
    <mergeCell ref="A91:W91"/>
    <mergeCell ref="A83:H83"/>
    <mergeCell ref="I83:K83"/>
    <mergeCell ref="L83:Q83"/>
    <mergeCell ref="R83:W83"/>
    <mergeCell ref="A85:H85"/>
    <mergeCell ref="I85:K85"/>
    <mergeCell ref="L85:Q85"/>
    <mergeCell ref="R85:W85"/>
    <mergeCell ref="R76:W76"/>
    <mergeCell ref="A77:H77"/>
    <mergeCell ref="I77:K77"/>
    <mergeCell ref="L77:Q77"/>
    <mergeCell ref="R77:W77"/>
    <mergeCell ref="A78:H78"/>
    <mergeCell ref="I78:K78"/>
    <mergeCell ref="L78:Q78"/>
    <mergeCell ref="R78:W78"/>
    <mergeCell ref="A79:H79"/>
    <mergeCell ref="I79:K79"/>
    <mergeCell ref="L79:Q79"/>
    <mergeCell ref="R79:W79"/>
    <mergeCell ref="A80:H80"/>
    <mergeCell ref="I80:K80"/>
    <mergeCell ref="L80:Q80"/>
    <mergeCell ref="A74:H74"/>
    <mergeCell ref="I74:K74"/>
    <mergeCell ref="L74:Q74"/>
    <mergeCell ref="R74:W74"/>
    <mergeCell ref="A75:H75"/>
    <mergeCell ref="I75:K75"/>
    <mergeCell ref="L75:Q75"/>
    <mergeCell ref="R75:W75"/>
    <mergeCell ref="A76:H76"/>
    <mergeCell ref="I76:K76"/>
    <mergeCell ref="L76:Q76"/>
    <mergeCell ref="L41:Q41"/>
    <mergeCell ref="R41:W41"/>
    <mergeCell ref="A42:H42"/>
    <mergeCell ref="I42:K42"/>
    <mergeCell ref="R46:W46"/>
    <mergeCell ref="R47:W47"/>
    <mergeCell ref="A36:H36"/>
    <mergeCell ref="I36:K36"/>
    <mergeCell ref="L36:Q36"/>
    <mergeCell ref="I44:K44"/>
    <mergeCell ref="L44:Q44"/>
    <mergeCell ref="A45:H45"/>
    <mergeCell ref="I45:K45"/>
    <mergeCell ref="L45:Q45"/>
    <mergeCell ref="A40:H40"/>
    <mergeCell ref="I40:K40"/>
    <mergeCell ref="L40:Q40"/>
    <mergeCell ref="L42:Q42"/>
    <mergeCell ref="R42:W42"/>
    <mergeCell ref="R48:W48"/>
    <mergeCell ref="I37:K37"/>
    <mergeCell ref="L37:Q37"/>
    <mergeCell ref="R37:W37"/>
    <mergeCell ref="A38:H38"/>
    <mergeCell ref="I38:K38"/>
    <mergeCell ref="L38:Q38"/>
    <mergeCell ref="R38:W38"/>
    <mergeCell ref="A39:H39"/>
    <mergeCell ref="L43:Q43"/>
    <mergeCell ref="R43:W43"/>
    <mergeCell ref="A44:H44"/>
    <mergeCell ref="I39:K39"/>
    <mergeCell ref="L39:Q39"/>
    <mergeCell ref="R39:W39"/>
    <mergeCell ref="R45:W45"/>
    <mergeCell ref="I47:K47"/>
    <mergeCell ref="L47:Q47"/>
    <mergeCell ref="A48:H48"/>
    <mergeCell ref="I48:K48"/>
    <mergeCell ref="L48:Q48"/>
    <mergeCell ref="R40:W40"/>
    <mergeCell ref="A41:H41"/>
    <mergeCell ref="I41:K41"/>
    <mergeCell ref="R21:W21"/>
    <mergeCell ref="R22:W22"/>
    <mergeCell ref="R23:W23"/>
    <mergeCell ref="R24:W24"/>
    <mergeCell ref="R25:W25"/>
    <mergeCell ref="A21:H21"/>
    <mergeCell ref="I21:K21"/>
    <mergeCell ref="L21:Q21"/>
    <mergeCell ref="A22:H22"/>
    <mergeCell ref="I22:K22"/>
    <mergeCell ref="L22:Q22"/>
    <mergeCell ref="A23:H23"/>
    <mergeCell ref="I23:K23"/>
    <mergeCell ref="L23:Q23"/>
    <mergeCell ref="A24:H24"/>
    <mergeCell ref="I24:K24"/>
    <mergeCell ref="L24:Q24"/>
    <mergeCell ref="A25:H25"/>
    <mergeCell ref="I25:K25"/>
    <mergeCell ref="L25:Q25"/>
    <mergeCell ref="R19:W19"/>
    <mergeCell ref="P16:W16"/>
    <mergeCell ref="A17:E17"/>
    <mergeCell ref="P17:W17"/>
    <mergeCell ref="A16:E16"/>
    <mergeCell ref="A19:H19"/>
    <mergeCell ref="I19:K19"/>
    <mergeCell ref="L19:Q19"/>
    <mergeCell ref="A20:H20"/>
    <mergeCell ref="I20:K20"/>
    <mergeCell ref="L20:Q20"/>
    <mergeCell ref="A18:W18"/>
    <mergeCell ref="R20:W20"/>
    <mergeCell ref="F16:O16"/>
    <mergeCell ref="F17:O17"/>
    <mergeCell ref="A10:G10"/>
    <mergeCell ref="C12:I12"/>
    <mergeCell ref="C13:I13"/>
    <mergeCell ref="H10:L10"/>
    <mergeCell ref="M10:W10"/>
    <mergeCell ref="M1:N1"/>
    <mergeCell ref="O1:Q1"/>
    <mergeCell ref="A4:E4"/>
    <mergeCell ref="F4:P4"/>
    <mergeCell ref="Q4:W4"/>
    <mergeCell ref="J5:W5"/>
    <mergeCell ref="J6:W6"/>
    <mergeCell ref="K1:L1"/>
    <mergeCell ref="E1:F1"/>
    <mergeCell ref="A1:D1"/>
    <mergeCell ref="G1:H1"/>
    <mergeCell ref="I1:J1"/>
    <mergeCell ref="R1:W1"/>
    <mergeCell ref="A5:I5"/>
    <mergeCell ref="A6:I6"/>
    <mergeCell ref="A2:W2"/>
    <mergeCell ref="A3:E3"/>
    <mergeCell ref="F3:P3"/>
    <mergeCell ref="Q3:W3"/>
    <mergeCell ref="H9:L9"/>
    <mergeCell ref="M9:W9"/>
    <mergeCell ref="P7:W7"/>
    <mergeCell ref="P8:W8"/>
    <mergeCell ref="A7:I7"/>
    <mergeCell ref="A8:I8"/>
    <mergeCell ref="J7:O7"/>
    <mergeCell ref="J8:O8"/>
    <mergeCell ref="A9:G9"/>
    <mergeCell ref="A11:W11"/>
    <mergeCell ref="J12:L12"/>
    <mergeCell ref="M12:P12"/>
    <mergeCell ref="Q12:W12"/>
    <mergeCell ref="A12:B12"/>
    <mergeCell ref="Q13:W13"/>
    <mergeCell ref="A13:B13"/>
    <mergeCell ref="S15:W15"/>
    <mergeCell ref="N14:R14"/>
    <mergeCell ref="N15:R15"/>
    <mergeCell ref="I14:M14"/>
    <mergeCell ref="I15:M15"/>
    <mergeCell ref="A14:E14"/>
    <mergeCell ref="F14:H14"/>
    <mergeCell ref="J13:L13"/>
    <mergeCell ref="M13:P13"/>
    <mergeCell ref="A15:E15"/>
    <mergeCell ref="F15:H15"/>
    <mergeCell ref="S14:W14"/>
    <mergeCell ref="A26:H26"/>
    <mergeCell ref="I26:K26"/>
    <mergeCell ref="L26:Q26"/>
    <mergeCell ref="R26:W26"/>
    <mergeCell ref="A27:H27"/>
    <mergeCell ref="I27:K27"/>
    <mergeCell ref="L27:Q27"/>
    <mergeCell ref="R27:W27"/>
    <mergeCell ref="A28:H28"/>
    <mergeCell ref="I28:K28"/>
    <mergeCell ref="L28:Q28"/>
    <mergeCell ref="R28:W28"/>
    <mergeCell ref="A29:H29"/>
    <mergeCell ref="I29:K29"/>
    <mergeCell ref="L29:Q29"/>
    <mergeCell ref="R29:W29"/>
    <mergeCell ref="A30:H30"/>
    <mergeCell ref="I30:K30"/>
    <mergeCell ref="L30:Q30"/>
    <mergeCell ref="R30:W30"/>
    <mergeCell ref="A31:H31"/>
    <mergeCell ref="I31:K31"/>
    <mergeCell ref="L31:Q31"/>
    <mergeCell ref="R31:W31"/>
    <mergeCell ref="A33:H33"/>
    <mergeCell ref="I33:K33"/>
    <mergeCell ref="L33:Q33"/>
    <mergeCell ref="R33:W33"/>
    <mergeCell ref="A32:H32"/>
    <mergeCell ref="I32:K32"/>
    <mergeCell ref="R32:W32"/>
    <mergeCell ref="L32:Q32"/>
    <mergeCell ref="A34:W34"/>
    <mergeCell ref="R35:W35"/>
    <mergeCell ref="A63:H63"/>
    <mergeCell ref="I63:K63"/>
    <mergeCell ref="L63:Q63"/>
    <mergeCell ref="R63:W63"/>
    <mergeCell ref="A64:H64"/>
    <mergeCell ref="I64:K64"/>
    <mergeCell ref="L64:Q64"/>
    <mergeCell ref="A35:H35"/>
    <mergeCell ref="I35:K35"/>
    <mergeCell ref="L35:Q35"/>
    <mergeCell ref="A43:H43"/>
    <mergeCell ref="I43:K43"/>
    <mergeCell ref="R36:W36"/>
    <mergeCell ref="A37:H37"/>
    <mergeCell ref="R61:W61"/>
    <mergeCell ref="A46:H46"/>
    <mergeCell ref="I46:K46"/>
    <mergeCell ref="L46:Q46"/>
    <mergeCell ref="A47:H47"/>
    <mergeCell ref="R44:W44"/>
    <mergeCell ref="A50:H50"/>
    <mergeCell ref="I50:K50"/>
    <mergeCell ref="L50:Q50"/>
    <mergeCell ref="A124:H124"/>
    <mergeCell ref="I124:K124"/>
    <mergeCell ref="L124:Q124"/>
    <mergeCell ref="I120:K120"/>
    <mergeCell ref="L120:Q120"/>
    <mergeCell ref="A121:H121"/>
    <mergeCell ref="I121:K121"/>
    <mergeCell ref="L121:Q121"/>
    <mergeCell ref="A122:H122"/>
    <mergeCell ref="I122:K122"/>
    <mergeCell ref="L122:Q122"/>
    <mergeCell ref="A123:H123"/>
    <mergeCell ref="I123:K123"/>
    <mergeCell ref="L123:Q123"/>
    <mergeCell ref="A54:H54"/>
    <mergeCell ref="A86:H86"/>
    <mergeCell ref="I86:K86"/>
    <mergeCell ref="L86:Q86"/>
    <mergeCell ref="A84:W84"/>
    <mergeCell ref="I68:K68"/>
    <mergeCell ref="L68:Q68"/>
    <mergeCell ref="I144:K144"/>
    <mergeCell ref="L144:Q144"/>
    <mergeCell ref="R144:W144"/>
    <mergeCell ref="A142:H142"/>
    <mergeCell ref="I142:K142"/>
    <mergeCell ref="L142:Q142"/>
    <mergeCell ref="I55:K55"/>
    <mergeCell ref="L55:Q55"/>
    <mergeCell ref="R55:W55"/>
    <mergeCell ref="A56:H56"/>
    <mergeCell ref="I56:K56"/>
    <mergeCell ref="L56:Q56"/>
    <mergeCell ref="R56:W56"/>
    <mergeCell ref="A57:H57"/>
    <mergeCell ref="I57:K57"/>
    <mergeCell ref="L57:Q57"/>
    <mergeCell ref="R57:W57"/>
    <mergeCell ref="R142:W142"/>
    <mergeCell ref="A143:H143"/>
    <mergeCell ref="I143:K143"/>
    <mergeCell ref="L143:Q143"/>
    <mergeCell ref="R143:W143"/>
    <mergeCell ref="A146:H146"/>
    <mergeCell ref="I146:K146"/>
    <mergeCell ref="L146:Q146"/>
    <mergeCell ref="R146:W146"/>
    <mergeCell ref="A148:H148"/>
    <mergeCell ref="I148:K148"/>
    <mergeCell ref="L148:Q148"/>
    <mergeCell ref="R148:W148"/>
    <mergeCell ref="A145:H145"/>
    <mergeCell ref="I145:K145"/>
    <mergeCell ref="A149:H149"/>
    <mergeCell ref="I149:K149"/>
    <mergeCell ref="L149:Q149"/>
    <mergeCell ref="L145:Q145"/>
    <mergeCell ref="R145:W145"/>
    <mergeCell ref="A150:H150"/>
    <mergeCell ref="I150:K150"/>
    <mergeCell ref="L150:Q150"/>
    <mergeCell ref="R150:W150"/>
    <mergeCell ref="A151:H151"/>
    <mergeCell ref="I151:K151"/>
    <mergeCell ref="L151:Q151"/>
    <mergeCell ref="R151:W151"/>
    <mergeCell ref="A152:H152"/>
    <mergeCell ref="I152:K152"/>
    <mergeCell ref="L152:Q152"/>
    <mergeCell ref="R152:W152"/>
    <mergeCell ref="A154:H154"/>
    <mergeCell ref="I154:K154"/>
    <mergeCell ref="L154:Q154"/>
    <mergeCell ref="A155:H155"/>
    <mergeCell ref="I155:K155"/>
    <mergeCell ref="L155:Q155"/>
    <mergeCell ref="R155:W155"/>
    <mergeCell ref="A153:W153"/>
    <mergeCell ref="I157:K157"/>
    <mergeCell ref="L157:Q157"/>
    <mergeCell ref="R157:W157"/>
    <mergeCell ref="A158:H158"/>
    <mergeCell ref="I158:K158"/>
    <mergeCell ref="L158:Q158"/>
    <mergeCell ref="R158:W158"/>
    <mergeCell ref="A159:H159"/>
    <mergeCell ref="I159:K159"/>
    <mergeCell ref="L159:Q159"/>
    <mergeCell ref="R159:W159"/>
    <mergeCell ref="A157:H157"/>
    <mergeCell ref="A164:H164"/>
    <mergeCell ref="I164:K164"/>
    <mergeCell ref="L164:Q164"/>
    <mergeCell ref="A165:H165"/>
    <mergeCell ref="I165:K165"/>
    <mergeCell ref="L165:Q165"/>
    <mergeCell ref="A169:H169"/>
    <mergeCell ref="I169:K169"/>
    <mergeCell ref="L169:Q169"/>
    <mergeCell ref="A166:H166"/>
    <mergeCell ref="I166:K166"/>
    <mergeCell ref="L166:Q166"/>
    <mergeCell ref="A167:H167"/>
    <mergeCell ref="I167:K167"/>
    <mergeCell ref="L167:Q167"/>
    <mergeCell ref="A168:H168"/>
    <mergeCell ref="I168:K168"/>
    <mergeCell ref="L168:Q168"/>
    <mergeCell ref="A49:H49"/>
    <mergeCell ref="I49:K49"/>
    <mergeCell ref="L49:Q49"/>
    <mergeCell ref="R49:W49"/>
    <mergeCell ref="A170:W170"/>
    <mergeCell ref="A171:W171"/>
    <mergeCell ref="C183:K183"/>
    <mergeCell ref="A185:B185"/>
    <mergeCell ref="C173:K173"/>
    <mergeCell ref="C174:K174"/>
    <mergeCell ref="C175:K175"/>
    <mergeCell ref="C176:K176"/>
    <mergeCell ref="C178:K178"/>
    <mergeCell ref="C179:K179"/>
    <mergeCell ref="C180:K180"/>
    <mergeCell ref="C181:K181"/>
    <mergeCell ref="C184:K184"/>
    <mergeCell ref="O184:W184"/>
    <mergeCell ref="O185:W185"/>
    <mergeCell ref="M173:N173"/>
    <mergeCell ref="A52:H52"/>
    <mergeCell ref="I52:K52"/>
    <mergeCell ref="L52:Q52"/>
    <mergeCell ref="R52:W52"/>
    <mergeCell ref="A53:H53"/>
    <mergeCell ref="I53:K53"/>
    <mergeCell ref="L53:Q53"/>
    <mergeCell ref="R53:W53"/>
    <mergeCell ref="O181:W181"/>
    <mergeCell ref="M174:N174"/>
    <mergeCell ref="M175:N175"/>
    <mergeCell ref="M176:N176"/>
    <mergeCell ref="M178:N178"/>
    <mergeCell ref="M179:N179"/>
    <mergeCell ref="M180:N180"/>
    <mergeCell ref="M181:N181"/>
    <mergeCell ref="A160:H160"/>
    <mergeCell ref="I160:K160"/>
    <mergeCell ref="L160:Q160"/>
    <mergeCell ref="A162:H162"/>
    <mergeCell ref="I162:K162"/>
    <mergeCell ref="L162:Q162"/>
    <mergeCell ref="A163:H163"/>
    <mergeCell ref="I163:K163"/>
    <mergeCell ref="I54:K54"/>
    <mergeCell ref="L54:Q54"/>
    <mergeCell ref="R54:W54"/>
    <mergeCell ref="A55:H55"/>
    <mergeCell ref="A58:H58"/>
    <mergeCell ref="I58:K58"/>
    <mergeCell ref="L58:Q58"/>
    <mergeCell ref="R58:W58"/>
    <mergeCell ref="A59:H59"/>
    <mergeCell ref="I59:K59"/>
    <mergeCell ref="L59:Q59"/>
    <mergeCell ref="R59:W59"/>
    <mergeCell ref="A60:H60"/>
    <mergeCell ref="I60:K60"/>
    <mergeCell ref="L60:Q60"/>
    <mergeCell ref="R60:W60"/>
    <mergeCell ref="A72:H72"/>
    <mergeCell ref="I72:K72"/>
    <mergeCell ref="L72:Q72"/>
    <mergeCell ref="R72:W72"/>
    <mergeCell ref="A73:H73"/>
    <mergeCell ref="I73:K73"/>
    <mergeCell ref="L73:Q73"/>
    <mergeCell ref="R73:W73"/>
    <mergeCell ref="A61:H61"/>
    <mergeCell ref="I61:K61"/>
    <mergeCell ref="L61:Q61"/>
    <mergeCell ref="R64:W64"/>
    <mergeCell ref="R65:W65"/>
    <mergeCell ref="R66:W66"/>
    <mergeCell ref="R68:W68"/>
    <mergeCell ref="A65:H65"/>
    <mergeCell ref="I65:K65"/>
    <mergeCell ref="L65:Q65"/>
    <mergeCell ref="I71:K71"/>
    <mergeCell ref="L71:Q71"/>
    <mergeCell ref="A89:H89"/>
    <mergeCell ref="I89:K89"/>
    <mergeCell ref="L89:Q89"/>
    <mergeCell ref="R89:W89"/>
    <mergeCell ref="A126:W126"/>
    <mergeCell ref="A127:H127"/>
    <mergeCell ref="I127:K127"/>
    <mergeCell ref="L127:Q127"/>
    <mergeCell ref="R127:W127"/>
    <mergeCell ref="L100:Q100"/>
    <mergeCell ref="A113:H113"/>
    <mergeCell ref="I113:K113"/>
    <mergeCell ref="L113:Q113"/>
    <mergeCell ref="A114:H114"/>
    <mergeCell ref="I114:K114"/>
    <mergeCell ref="L114:Q114"/>
    <mergeCell ref="A115:H115"/>
    <mergeCell ref="I115:K115"/>
    <mergeCell ref="L115:Q115"/>
    <mergeCell ref="A116:H116"/>
    <mergeCell ref="I116:K116"/>
    <mergeCell ref="L116:Q116"/>
    <mergeCell ref="A117:H117"/>
    <mergeCell ref="I117:K117"/>
    <mergeCell ref="A128:H128"/>
    <mergeCell ref="I128:K128"/>
    <mergeCell ref="L128:Q128"/>
    <mergeCell ref="R128:W128"/>
    <mergeCell ref="A129:H129"/>
    <mergeCell ref="I129:K129"/>
    <mergeCell ref="L129:Q129"/>
    <mergeCell ref="R129:W129"/>
    <mergeCell ref="A130:H130"/>
    <mergeCell ref="I130:K130"/>
    <mergeCell ref="L130:Q130"/>
    <mergeCell ref="R130:W130"/>
    <mergeCell ref="A131:H131"/>
    <mergeCell ref="I131:K131"/>
    <mergeCell ref="L131:Q131"/>
    <mergeCell ref="R131:W131"/>
    <mergeCell ref="A132:H132"/>
    <mergeCell ref="I132:K132"/>
    <mergeCell ref="L132:Q132"/>
    <mergeCell ref="R132:W132"/>
    <mergeCell ref="A133:H133"/>
    <mergeCell ref="I133:K133"/>
    <mergeCell ref="L133:Q133"/>
    <mergeCell ref="R133:W133"/>
    <mergeCell ref="A134:H134"/>
    <mergeCell ref="I134:K134"/>
    <mergeCell ref="L134:Q134"/>
    <mergeCell ref="R134:W134"/>
    <mergeCell ref="A135:H135"/>
    <mergeCell ref="I135:K135"/>
    <mergeCell ref="L135:Q135"/>
    <mergeCell ref="R135:W135"/>
    <mergeCell ref="A136:H136"/>
    <mergeCell ref="I136:K136"/>
    <mergeCell ref="L136:Q136"/>
    <mergeCell ref="R136:W136"/>
    <mergeCell ref="A140:H140"/>
    <mergeCell ref="I140:K140"/>
    <mergeCell ref="L140:Q140"/>
    <mergeCell ref="R140:W140"/>
    <mergeCell ref="A137:H137"/>
    <mergeCell ref="I137:K137"/>
    <mergeCell ref="L137:Q137"/>
    <mergeCell ref="R137:W137"/>
    <mergeCell ref="A138:H138"/>
    <mergeCell ref="I138:K138"/>
    <mergeCell ref="L138:Q138"/>
    <mergeCell ref="R138:W138"/>
    <mergeCell ref="A139:H139"/>
    <mergeCell ref="I139:K139"/>
    <mergeCell ref="L139:Q139"/>
    <mergeCell ref="R139:W139"/>
  </mergeCells>
  <conditionalFormatting sqref="C13">
    <cfRule type="containsBlanks" dxfId="57" priority="56">
      <formula>LEN(TRIM(C13))=0</formula>
    </cfRule>
  </conditionalFormatting>
  <conditionalFormatting sqref="E1">
    <cfRule type="containsBlanks" dxfId="56" priority="129">
      <formula>LEN(TRIM(E1))=0</formula>
    </cfRule>
  </conditionalFormatting>
  <conditionalFormatting sqref="G1 I1 A4:W4 A6 J6:W6 A8 J8 P8:W8 A10 H10:W10 A13 J13:K13 M13:O13 Q13:V13 A15:D15 F15 I15 N15 S15 A17:D17 F17 P17">
    <cfRule type="containsBlanks" dxfId="55" priority="130">
      <formula>LEN(TRIM(A1))=0</formula>
    </cfRule>
  </conditionalFormatting>
  <conditionalFormatting sqref="I20:I33">
    <cfRule type="beginsWith" dxfId="54" priority="107" operator="beginsWith" text="O">
      <formula>LEFT(I20,LEN("O"))="O"</formula>
    </cfRule>
    <cfRule type="containsBlanks" dxfId="53" priority="121">
      <formula>LEN(TRIM(I20))=0</formula>
    </cfRule>
    <cfRule type="beginsWith" dxfId="52" priority="109" operator="beginsWith" text="C">
      <formula>LEFT(I20,LEN("C"))="C"</formula>
    </cfRule>
    <cfRule type="beginsWith" dxfId="51" priority="108" operator="beginsWith" text="N">
      <formula>LEFT(I20,LEN("N"))="N"</formula>
    </cfRule>
  </conditionalFormatting>
  <conditionalFormatting sqref="I36:I61 I64:I83 I93:I107">
    <cfRule type="beginsWith" dxfId="50" priority="53" operator="beginsWith" text="C">
      <formula>LEFT(I36,LEN("C"))="C"</formula>
    </cfRule>
    <cfRule type="beginsWith" dxfId="49" priority="52" operator="beginsWith" text="N">
      <formula>LEFT(I36,LEN("N"))="N"</formula>
    </cfRule>
    <cfRule type="beginsWith" dxfId="48" priority="51" operator="beginsWith" text="O">
      <formula>LEFT(I36,LEN("O"))="O"</formula>
    </cfRule>
    <cfRule type="containsBlanks" dxfId="47" priority="55">
      <formula>LEN(TRIM(I36))=0</formula>
    </cfRule>
    <cfRule type="beginsWith" dxfId="46" priority="54" operator="beginsWith" text="Cumple">
      <formula>LEFT(I36,LEN("Cumple"))="Cumple"</formula>
    </cfRule>
  </conditionalFormatting>
  <conditionalFormatting sqref="I86:I90">
    <cfRule type="containsBlanks" dxfId="45" priority="45">
      <formula>LEN(TRIM(I86))=0</formula>
    </cfRule>
    <cfRule type="beginsWith" dxfId="44" priority="44" operator="beginsWith" text="Cumple">
      <formula>LEFT(I86,LEN("Cumple"))="Cumple"</formula>
    </cfRule>
    <cfRule type="beginsWith" dxfId="43" priority="43" operator="beginsWith" text="C">
      <formula>LEFT(I86,LEN("C"))="C"</formula>
    </cfRule>
    <cfRule type="beginsWith" dxfId="42" priority="42" operator="beginsWith" text="N">
      <formula>LEFT(I86,LEN("N"))="N"</formula>
    </cfRule>
    <cfRule type="beginsWith" dxfId="41" priority="41" operator="beginsWith" text="O">
      <formula>LEFT(I86,LEN("O"))="O"</formula>
    </cfRule>
  </conditionalFormatting>
  <conditionalFormatting sqref="I110:I125">
    <cfRule type="beginsWith" dxfId="40" priority="33" operator="beginsWith" text="C">
      <formula>LEFT(I110,LEN("C"))="C"</formula>
    </cfRule>
    <cfRule type="beginsWith" dxfId="39" priority="34" operator="beginsWith" text="Cumple">
      <formula>LEFT(I110,LEN("Cumple"))="Cumple"</formula>
    </cfRule>
    <cfRule type="containsBlanks" dxfId="38" priority="35">
      <formula>LEN(TRIM(I110))=0</formula>
    </cfRule>
    <cfRule type="beginsWith" dxfId="37" priority="31" operator="beginsWith" text="O">
      <formula>LEFT(I110,LEN("O"))="O"</formula>
    </cfRule>
    <cfRule type="beginsWith" dxfId="36" priority="32" operator="beginsWith" text="N">
      <formula>LEFT(I110,LEN("N"))="N"</formula>
    </cfRule>
  </conditionalFormatting>
  <conditionalFormatting sqref="I128:I140">
    <cfRule type="beginsWith" dxfId="35" priority="1" operator="beginsWith" text="O">
      <formula>LEFT(I128,LEN("O"))="O"</formula>
    </cfRule>
    <cfRule type="beginsWith" dxfId="34" priority="2" operator="beginsWith" text="N">
      <formula>LEFT(I128,LEN("N"))="N"</formula>
    </cfRule>
    <cfRule type="beginsWith" dxfId="33" priority="3" operator="beginsWith" text="C">
      <formula>LEFT(I128,LEN("C"))="C"</formula>
    </cfRule>
    <cfRule type="beginsWith" dxfId="32" priority="4" operator="beginsWith" text="Cumple">
      <formula>LEFT(I128,LEN("Cumple"))="Cumple"</formula>
    </cfRule>
    <cfRule type="containsBlanks" dxfId="31" priority="5">
      <formula>LEN(TRIM(I128))=0</formula>
    </cfRule>
  </conditionalFormatting>
  <conditionalFormatting sqref="I143:I146">
    <cfRule type="containsBlanks" dxfId="30" priority="25">
      <formula>LEN(TRIM(I143))=0</formula>
    </cfRule>
    <cfRule type="beginsWith" dxfId="29" priority="24" operator="beginsWith" text="Cumple">
      <formula>LEFT(I143,LEN("Cumple"))="Cumple"</formula>
    </cfRule>
    <cfRule type="beginsWith" dxfId="28" priority="23" operator="beginsWith" text="C">
      <formula>LEFT(I143,LEN("C"))="C"</formula>
    </cfRule>
    <cfRule type="beginsWith" dxfId="27" priority="22" operator="beginsWith" text="N">
      <formula>LEFT(I143,LEN("N"))="N"</formula>
    </cfRule>
    <cfRule type="beginsWith" dxfId="26" priority="21" operator="beginsWith" text="O">
      <formula>LEFT(I143,LEN("O"))="O"</formula>
    </cfRule>
  </conditionalFormatting>
  <conditionalFormatting sqref="I149:I152">
    <cfRule type="containsBlanks" dxfId="25" priority="20">
      <formula>LEN(TRIM(I149))=0</formula>
    </cfRule>
    <cfRule type="beginsWith" dxfId="24" priority="19" operator="beginsWith" text="Cumple">
      <formula>LEFT(I149,LEN("Cumple"))="Cumple"</formula>
    </cfRule>
    <cfRule type="beginsWith" dxfId="23" priority="18" operator="beginsWith" text="C">
      <formula>LEFT(I149,LEN("C"))="C"</formula>
    </cfRule>
    <cfRule type="beginsWith" dxfId="22" priority="17" operator="beginsWith" text="N">
      <formula>LEFT(I149,LEN("N"))="N"</formula>
    </cfRule>
    <cfRule type="beginsWith" dxfId="21" priority="16" operator="beginsWith" text="O">
      <formula>LEFT(I149,LEN("O"))="O"</formula>
    </cfRule>
  </conditionalFormatting>
  <conditionalFormatting sqref="I155:I160">
    <cfRule type="containsBlanks" dxfId="20" priority="15">
      <formula>LEN(TRIM(I155))=0</formula>
    </cfRule>
    <cfRule type="beginsWith" dxfId="19" priority="14" operator="beginsWith" text="Cumple">
      <formula>LEFT(I155,LEN("Cumple"))="Cumple"</formula>
    </cfRule>
    <cfRule type="beginsWith" dxfId="18" priority="12" operator="beginsWith" text="N">
      <formula>LEFT(I155,LEN("N"))="N"</formula>
    </cfRule>
    <cfRule type="beginsWith" dxfId="17" priority="11" operator="beginsWith" text="O">
      <formula>LEFT(I155,LEN("O"))="O"</formula>
    </cfRule>
    <cfRule type="beginsWith" dxfId="16" priority="13" operator="beginsWith" text="C">
      <formula>LEFT(I155,LEN("C"))="C"</formula>
    </cfRule>
  </conditionalFormatting>
  <conditionalFormatting sqref="I163:I169">
    <cfRule type="beginsWith" dxfId="15" priority="6" operator="beginsWith" text="O">
      <formula>LEFT(I163,LEN("O"))="O"</formula>
    </cfRule>
    <cfRule type="beginsWith" dxfId="14" priority="8" operator="beginsWith" text="C">
      <formula>LEFT(I163,LEN("C"))="C"</formula>
    </cfRule>
    <cfRule type="beginsWith" dxfId="13" priority="9" operator="beginsWith" text="Cumple">
      <formula>LEFT(I163,LEN("Cumple"))="Cumple"</formula>
    </cfRule>
    <cfRule type="beginsWith" dxfId="12" priority="7" operator="beginsWith" text="N">
      <formula>LEFT(I163,LEN("N"))="N"</formula>
    </cfRule>
    <cfRule type="containsBlanks" dxfId="11" priority="10">
      <formula>LEN(TRIM(I163))=0</formula>
    </cfRule>
  </conditionalFormatting>
  <conditionalFormatting sqref="M1">
    <cfRule type="containsBlanks" dxfId="10" priority="128">
      <formula>LEN(TRIM(M1))=0</formula>
    </cfRule>
  </conditionalFormatting>
  <conditionalFormatting sqref="R1">
    <cfRule type="containsBlanks" priority="122" stopIfTrue="1">
      <formula>LEN(TRIM(R1))=0</formula>
    </cfRule>
    <cfRule type="cellIs" dxfId="9" priority="123" operator="lessThan">
      <formula>0.7</formula>
    </cfRule>
    <cfRule type="cellIs" dxfId="8" priority="125" operator="lessThan">
      <formula>0.9</formula>
    </cfRule>
    <cfRule type="cellIs" dxfId="7" priority="126" operator="lessThan">
      <formula>1</formula>
    </cfRule>
    <cfRule type="cellIs" dxfId="6" priority="127" operator="equal">
      <formula>1</formula>
    </cfRule>
    <cfRule type="cellIs" dxfId="5" priority="124" operator="lessThan">
      <formula>0.8</formula>
    </cfRule>
  </conditionalFormatting>
  <dataValidations count="1">
    <dataValidation type="date" allowBlank="1" showInputMessage="1" showErrorMessage="1" errorTitle="Fecha Errada" error="La fecha ingresada no esta en el formato adecuado o esta fuera del rango" sqref="E1" xr:uid="{364DE39E-E060-4C93-A286-9338C3D54588}">
      <formula1>44562</formula1>
      <formula2>45657</formula2>
    </dataValidation>
  </dataValidations>
  <printOptions horizontalCentered="1"/>
  <pageMargins left="0.23622047244094491" right="0.23622047244094491" top="1.1811023622047245" bottom="0.74803149606299213" header="0.31496062992125984" footer="0.31496062992125984"/>
  <pageSetup scale="54" fitToHeight="0" orientation="landscape" horizontalDpi="4294967295" verticalDpi="4294967295" r:id="rId1"/>
  <headerFooter>
    <oddHeader>&amp;L&amp;G&amp;CPROCESO
PROTECCIÓN
VERIFICACIÓN DOCUMENTAL
PRIVATIVAS SRPA&amp;RF1.A21.G27.P 
Versión 2 
Página &amp;P de &amp;N 
04/06/2024 
Clasificación de la Información: Clasificada</oddHeader>
    <oddFooter>&amp;C&amp;G</oddFooter>
  </headerFooter>
  <rowBreaks count="2" manualBreakCount="2">
    <brk id="160" max="22" man="1"/>
    <brk id="169" max="22" man="1"/>
  </rowBreak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AEC4DE34-3E27-4CA6-9497-564A51AB61C4}">
          <x14:formula1>
            <xm:f>Listas!$B$2:$B$4</xm:f>
          </x14:formula1>
          <xm:sqref>I110:I125 I143:I146 I149:I152 I155:I160 I163:I169 I86:I90 I36:I61 I64:I83 I20:I33 I93:I107</xm:sqref>
        </x14:dataValidation>
        <x14:dataValidation type="list" allowBlank="1" showInputMessage="1" showErrorMessage="1" xr:uid="{A9A6E34E-C547-48C8-BF1E-07714426B382}">
          <x14:formula1>
            <xm:f>Listas!$A$2:$A$25</xm:f>
          </x14:formula1>
          <xm:sqref>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0345E-F993-464C-8F31-76C7E94697FD}">
  <dimension ref="A1:QG10"/>
  <sheetViews>
    <sheetView showGridLines="0" topLeftCell="PO1" zoomScale="60" zoomScaleNormal="60" workbookViewId="0">
      <selection activeCell="QD2" sqref="QD2"/>
    </sheetView>
  </sheetViews>
  <sheetFormatPr baseColWidth="10" defaultColWidth="25.7109375" defaultRowHeight="15" customHeight="1" x14ac:dyDescent="0.25"/>
  <cols>
    <col min="1" max="13" width="15.7109375" style="9" customWidth="1"/>
    <col min="14" max="14" width="23" style="9" bestFit="1" customWidth="1"/>
    <col min="15" max="15" width="15" style="9" bestFit="1" customWidth="1"/>
    <col min="16" max="27" width="15.7109375" style="9" customWidth="1"/>
    <col min="28" max="417" width="50.7109375" style="9" customWidth="1"/>
    <col min="418" max="418" width="35.7109375" style="9" customWidth="1"/>
    <col min="419" max="16384" width="25.7109375" style="9"/>
  </cols>
  <sheetData>
    <row r="1" spans="1:449" ht="30" customHeight="1" x14ac:dyDescent="0.25">
      <c r="A1" s="184"/>
      <c r="B1" s="189" t="s">
        <v>166</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0"/>
      <c r="CS1" s="190"/>
      <c r="CT1" s="190"/>
      <c r="CU1" s="190"/>
      <c r="CV1" s="190"/>
      <c r="CW1" s="190"/>
      <c r="CX1" s="190"/>
      <c r="CY1" s="190"/>
      <c r="CZ1" s="190"/>
      <c r="DA1" s="190"/>
      <c r="DB1" s="190"/>
      <c r="DC1" s="190"/>
      <c r="DD1" s="190"/>
      <c r="DE1" s="190"/>
      <c r="DF1" s="190"/>
      <c r="DG1" s="190"/>
      <c r="DH1" s="190"/>
      <c r="DI1" s="190"/>
      <c r="DJ1" s="190"/>
      <c r="DK1" s="190"/>
      <c r="DL1" s="190"/>
      <c r="DM1" s="190"/>
      <c r="DN1" s="190"/>
      <c r="DO1" s="190"/>
      <c r="DP1" s="190"/>
      <c r="DQ1" s="190"/>
      <c r="DR1" s="190"/>
      <c r="DS1" s="190"/>
      <c r="DT1" s="190"/>
      <c r="DU1" s="190"/>
      <c r="DV1" s="190"/>
      <c r="DW1" s="190"/>
      <c r="DX1" s="190"/>
      <c r="DY1" s="190"/>
      <c r="DZ1" s="190"/>
      <c r="EA1" s="190"/>
      <c r="EB1" s="190"/>
      <c r="EC1" s="190"/>
      <c r="ED1" s="190"/>
      <c r="EE1" s="190"/>
      <c r="EF1" s="190"/>
      <c r="EG1" s="190"/>
      <c r="EH1" s="190"/>
      <c r="EI1" s="190"/>
      <c r="EJ1" s="190"/>
      <c r="EK1" s="190"/>
      <c r="EL1" s="190"/>
      <c r="EM1" s="190"/>
      <c r="EN1" s="190"/>
      <c r="EO1" s="190"/>
      <c r="EP1" s="190"/>
      <c r="EQ1" s="190"/>
      <c r="ER1" s="190"/>
      <c r="ES1" s="190"/>
      <c r="ET1" s="190"/>
      <c r="EU1" s="190"/>
      <c r="EV1" s="190"/>
      <c r="EW1" s="190"/>
      <c r="EX1" s="190"/>
      <c r="EY1" s="190"/>
      <c r="EZ1" s="190"/>
      <c r="FA1" s="190"/>
      <c r="FB1" s="190"/>
      <c r="FC1" s="190"/>
      <c r="FD1" s="190"/>
      <c r="FE1" s="190"/>
      <c r="FF1" s="190"/>
      <c r="FG1" s="190"/>
      <c r="FH1" s="190"/>
      <c r="FI1" s="190"/>
      <c r="FJ1" s="190"/>
      <c r="FK1" s="190"/>
      <c r="FL1" s="190"/>
      <c r="FM1" s="190"/>
      <c r="FN1" s="190"/>
      <c r="FO1" s="190"/>
      <c r="FP1" s="190"/>
      <c r="FQ1" s="190"/>
      <c r="FR1" s="190"/>
      <c r="FS1" s="190"/>
      <c r="FT1" s="190"/>
      <c r="FU1" s="190"/>
      <c r="FV1" s="190"/>
      <c r="FW1" s="190"/>
      <c r="FX1" s="190"/>
      <c r="FY1" s="190"/>
      <c r="FZ1" s="190"/>
      <c r="GA1" s="190"/>
      <c r="GB1" s="190"/>
      <c r="GC1" s="190"/>
      <c r="GD1" s="190"/>
      <c r="GE1" s="190"/>
      <c r="GF1" s="190"/>
      <c r="GG1" s="190"/>
      <c r="GH1" s="190"/>
      <c r="GI1" s="190"/>
      <c r="GJ1" s="190"/>
      <c r="GK1" s="190"/>
      <c r="GL1" s="190"/>
      <c r="GM1" s="190"/>
      <c r="GN1" s="190"/>
      <c r="GO1" s="190"/>
      <c r="GP1" s="190"/>
      <c r="GQ1" s="190"/>
      <c r="GR1" s="190"/>
      <c r="GS1" s="190"/>
      <c r="GT1" s="190"/>
      <c r="GU1" s="190"/>
      <c r="GV1" s="190"/>
      <c r="GW1" s="190"/>
      <c r="GX1" s="190"/>
      <c r="GY1" s="190"/>
      <c r="GZ1" s="190"/>
      <c r="HA1" s="190"/>
      <c r="HB1" s="190"/>
      <c r="HC1" s="190"/>
      <c r="HD1" s="190"/>
      <c r="HE1" s="190"/>
      <c r="HF1" s="190"/>
      <c r="HG1" s="190"/>
      <c r="HH1" s="190"/>
      <c r="HI1" s="190"/>
      <c r="HJ1" s="190"/>
      <c r="HK1" s="190"/>
      <c r="HL1" s="190"/>
      <c r="HM1" s="190"/>
      <c r="HN1" s="190"/>
      <c r="HO1" s="190"/>
      <c r="HP1" s="190"/>
      <c r="HQ1" s="190"/>
      <c r="HR1" s="190"/>
      <c r="HS1" s="190"/>
      <c r="HT1" s="190"/>
      <c r="HU1" s="190"/>
      <c r="HV1" s="190"/>
      <c r="HW1" s="190"/>
      <c r="HX1" s="190"/>
      <c r="HY1" s="190"/>
      <c r="HZ1" s="190"/>
      <c r="IA1" s="190"/>
      <c r="IB1" s="190"/>
      <c r="IC1" s="190"/>
      <c r="ID1" s="190"/>
      <c r="IE1" s="190"/>
      <c r="IF1" s="190"/>
      <c r="IG1" s="190"/>
      <c r="IH1" s="190"/>
      <c r="II1" s="190"/>
      <c r="IJ1" s="190"/>
      <c r="IK1" s="190"/>
      <c r="IL1" s="190"/>
      <c r="IM1" s="190"/>
      <c r="IN1" s="190"/>
      <c r="IO1" s="190"/>
      <c r="IP1" s="190"/>
      <c r="IQ1" s="190"/>
      <c r="IR1" s="190"/>
      <c r="IS1" s="190"/>
      <c r="IT1" s="190"/>
      <c r="IU1" s="190"/>
      <c r="IV1" s="190"/>
      <c r="IW1" s="190"/>
      <c r="IX1" s="190"/>
      <c r="IY1" s="190"/>
      <c r="IZ1" s="190"/>
      <c r="JA1" s="190"/>
      <c r="JB1" s="190"/>
      <c r="JC1" s="190"/>
      <c r="JD1" s="190"/>
      <c r="JE1" s="190"/>
      <c r="JF1" s="190"/>
      <c r="JG1" s="190"/>
      <c r="JH1" s="190"/>
      <c r="JI1" s="190"/>
      <c r="JJ1" s="190"/>
      <c r="JK1" s="190"/>
      <c r="JL1" s="190"/>
      <c r="JM1" s="190"/>
      <c r="JN1" s="190"/>
      <c r="JO1" s="190"/>
      <c r="JP1" s="190"/>
      <c r="JQ1" s="190"/>
      <c r="JR1" s="190"/>
      <c r="JS1" s="190"/>
      <c r="JT1" s="190"/>
      <c r="JU1" s="190"/>
      <c r="JV1" s="190"/>
      <c r="JW1" s="190"/>
      <c r="JX1" s="190"/>
      <c r="JY1" s="190"/>
      <c r="JZ1" s="190"/>
      <c r="KA1" s="190"/>
      <c r="KB1" s="190"/>
      <c r="KC1" s="190"/>
      <c r="KD1" s="190"/>
      <c r="KE1" s="190"/>
      <c r="KF1" s="190"/>
      <c r="KG1" s="190"/>
      <c r="KH1" s="190"/>
      <c r="KI1" s="190"/>
      <c r="KJ1" s="190"/>
      <c r="KK1" s="190"/>
      <c r="KL1" s="190"/>
      <c r="KM1" s="190"/>
      <c r="KN1" s="190"/>
      <c r="KO1" s="190"/>
      <c r="KP1" s="190"/>
      <c r="KQ1" s="190"/>
      <c r="KR1" s="190"/>
      <c r="KS1" s="190"/>
      <c r="KT1" s="190"/>
      <c r="KU1" s="190"/>
      <c r="KV1" s="190"/>
      <c r="KW1" s="190"/>
      <c r="KX1" s="190"/>
      <c r="KY1" s="190"/>
      <c r="KZ1" s="190"/>
      <c r="LA1" s="190"/>
      <c r="LB1" s="190"/>
      <c r="LC1" s="190"/>
      <c r="LD1" s="190"/>
      <c r="LE1" s="190"/>
      <c r="LF1" s="190"/>
      <c r="LG1" s="190"/>
      <c r="LH1" s="190"/>
      <c r="LI1" s="190"/>
      <c r="LJ1" s="190"/>
      <c r="LK1" s="190"/>
      <c r="LL1" s="190"/>
      <c r="LM1" s="190"/>
      <c r="LN1" s="190"/>
      <c r="LO1" s="190"/>
      <c r="LP1" s="190"/>
      <c r="LQ1" s="190"/>
      <c r="LR1" s="190"/>
      <c r="LS1" s="190"/>
      <c r="LT1" s="190"/>
      <c r="LU1" s="190"/>
      <c r="LV1" s="190"/>
      <c r="LW1" s="190"/>
      <c r="LX1" s="190"/>
      <c r="LY1" s="190"/>
      <c r="LZ1" s="190"/>
      <c r="MA1" s="190"/>
      <c r="MB1" s="190"/>
      <c r="MC1" s="190"/>
      <c r="MD1" s="190"/>
      <c r="ME1" s="190"/>
      <c r="MF1" s="190"/>
      <c r="MG1" s="190"/>
      <c r="MH1" s="190"/>
      <c r="MI1" s="190"/>
      <c r="MJ1" s="190"/>
      <c r="MK1" s="190"/>
      <c r="ML1" s="190"/>
      <c r="MM1" s="190"/>
      <c r="MN1" s="190"/>
      <c r="MO1" s="190"/>
      <c r="MP1" s="190"/>
      <c r="MQ1" s="190"/>
      <c r="MR1" s="190"/>
      <c r="MS1" s="190"/>
      <c r="MT1" s="190"/>
      <c r="MU1" s="190"/>
      <c r="MV1" s="190"/>
      <c r="MW1" s="190"/>
      <c r="MX1" s="190"/>
      <c r="MY1" s="190"/>
      <c r="MZ1" s="190"/>
      <c r="NA1" s="190"/>
      <c r="NB1" s="190"/>
      <c r="NC1" s="190"/>
      <c r="ND1" s="190"/>
      <c r="NE1" s="190"/>
      <c r="NF1" s="190"/>
      <c r="NG1" s="190"/>
      <c r="NH1" s="190"/>
      <c r="NI1" s="190"/>
      <c r="NJ1" s="190"/>
      <c r="NK1" s="190"/>
      <c r="NL1" s="190"/>
      <c r="NM1" s="190"/>
      <c r="NN1" s="190"/>
      <c r="NO1" s="190"/>
      <c r="NP1" s="190"/>
      <c r="NQ1" s="190"/>
      <c r="NR1" s="190"/>
      <c r="NS1" s="190"/>
      <c r="NT1" s="190"/>
      <c r="NU1" s="190"/>
      <c r="NV1" s="190"/>
      <c r="NW1" s="190"/>
      <c r="NX1" s="190"/>
      <c r="NY1" s="190"/>
      <c r="NZ1" s="190"/>
      <c r="OA1" s="190"/>
      <c r="OB1" s="190"/>
      <c r="OC1" s="190"/>
      <c r="OD1" s="190"/>
      <c r="OE1" s="190"/>
      <c r="OF1" s="190"/>
      <c r="OG1" s="190"/>
      <c r="OH1" s="190"/>
      <c r="OI1" s="190"/>
      <c r="OJ1" s="190"/>
      <c r="OK1" s="190"/>
      <c r="OL1" s="190"/>
      <c r="OM1" s="190"/>
      <c r="ON1" s="190"/>
      <c r="OO1" s="190"/>
      <c r="OP1" s="190"/>
      <c r="OQ1" s="190"/>
      <c r="OR1" s="190"/>
      <c r="OS1" s="190"/>
      <c r="OT1" s="190"/>
      <c r="OU1" s="190"/>
      <c r="OV1" s="190"/>
      <c r="OW1" s="190"/>
      <c r="OX1" s="190"/>
      <c r="OY1" s="190"/>
      <c r="OZ1" s="190"/>
      <c r="PA1" s="190"/>
      <c r="PB1" s="190"/>
      <c r="PC1" s="190"/>
      <c r="PD1" s="190"/>
      <c r="PE1" s="190"/>
      <c r="PF1" s="190"/>
      <c r="PG1" s="190"/>
      <c r="PH1" s="190"/>
      <c r="PI1" s="190"/>
      <c r="PJ1" s="190"/>
      <c r="PK1" s="190"/>
      <c r="PL1" s="190"/>
      <c r="PM1" s="190"/>
      <c r="PN1" s="190"/>
      <c r="PO1" s="190"/>
      <c r="PP1" s="190"/>
      <c r="PQ1" s="190"/>
      <c r="PR1" s="190"/>
      <c r="PS1" s="190"/>
      <c r="PT1" s="190"/>
      <c r="PU1" s="190"/>
      <c r="PV1" s="190"/>
      <c r="PW1" s="190"/>
      <c r="PX1" s="190"/>
      <c r="PY1" s="190"/>
      <c r="PZ1" s="190"/>
      <c r="QA1" s="190"/>
      <c r="QB1" s="190"/>
      <c r="QC1" s="191"/>
      <c r="QD1" s="7" t="s">
        <v>245</v>
      </c>
      <c r="QE1" s="8">
        <v>45447</v>
      </c>
    </row>
    <row r="2" spans="1:449" ht="30" customHeight="1" x14ac:dyDescent="0.25">
      <c r="A2" s="185"/>
      <c r="B2" s="192"/>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c r="ED2" s="193"/>
      <c r="EE2" s="193"/>
      <c r="EF2" s="193"/>
      <c r="EG2" s="193"/>
      <c r="EH2" s="193"/>
      <c r="EI2" s="193"/>
      <c r="EJ2" s="193"/>
      <c r="EK2" s="193"/>
      <c r="EL2" s="193"/>
      <c r="EM2" s="193"/>
      <c r="EN2" s="193"/>
      <c r="EO2" s="193"/>
      <c r="EP2" s="193"/>
      <c r="EQ2" s="193"/>
      <c r="ER2" s="193"/>
      <c r="ES2" s="193"/>
      <c r="ET2" s="193"/>
      <c r="EU2" s="193"/>
      <c r="EV2" s="193"/>
      <c r="EW2" s="193"/>
      <c r="EX2" s="193"/>
      <c r="EY2" s="193"/>
      <c r="EZ2" s="193"/>
      <c r="FA2" s="193"/>
      <c r="FB2" s="193"/>
      <c r="FC2" s="193"/>
      <c r="FD2" s="193"/>
      <c r="FE2" s="193"/>
      <c r="FF2" s="193"/>
      <c r="FG2" s="193"/>
      <c r="FH2" s="193"/>
      <c r="FI2" s="193"/>
      <c r="FJ2" s="193"/>
      <c r="FK2" s="193"/>
      <c r="FL2" s="193"/>
      <c r="FM2" s="193"/>
      <c r="FN2" s="193"/>
      <c r="FO2" s="193"/>
      <c r="FP2" s="193"/>
      <c r="FQ2" s="193"/>
      <c r="FR2" s="193"/>
      <c r="FS2" s="193"/>
      <c r="FT2" s="193"/>
      <c r="FU2" s="193"/>
      <c r="FV2" s="193"/>
      <c r="FW2" s="193"/>
      <c r="FX2" s="193"/>
      <c r="FY2" s="193"/>
      <c r="FZ2" s="193"/>
      <c r="GA2" s="193"/>
      <c r="GB2" s="193"/>
      <c r="GC2" s="193"/>
      <c r="GD2" s="193"/>
      <c r="GE2" s="193"/>
      <c r="GF2" s="193"/>
      <c r="GG2" s="193"/>
      <c r="GH2" s="193"/>
      <c r="GI2" s="193"/>
      <c r="GJ2" s="193"/>
      <c r="GK2" s="193"/>
      <c r="GL2" s="193"/>
      <c r="GM2" s="193"/>
      <c r="GN2" s="193"/>
      <c r="GO2" s="193"/>
      <c r="GP2" s="193"/>
      <c r="GQ2" s="193"/>
      <c r="GR2" s="193"/>
      <c r="GS2" s="193"/>
      <c r="GT2" s="193"/>
      <c r="GU2" s="193"/>
      <c r="GV2" s="193"/>
      <c r="GW2" s="193"/>
      <c r="GX2" s="193"/>
      <c r="GY2" s="193"/>
      <c r="GZ2" s="193"/>
      <c r="HA2" s="193"/>
      <c r="HB2" s="193"/>
      <c r="HC2" s="193"/>
      <c r="HD2" s="193"/>
      <c r="HE2" s="193"/>
      <c r="HF2" s="193"/>
      <c r="HG2" s="193"/>
      <c r="HH2" s="193"/>
      <c r="HI2" s="193"/>
      <c r="HJ2" s="193"/>
      <c r="HK2" s="193"/>
      <c r="HL2" s="193"/>
      <c r="HM2" s="193"/>
      <c r="HN2" s="193"/>
      <c r="HO2" s="193"/>
      <c r="HP2" s="193"/>
      <c r="HQ2" s="193"/>
      <c r="HR2" s="193"/>
      <c r="HS2" s="193"/>
      <c r="HT2" s="193"/>
      <c r="HU2" s="193"/>
      <c r="HV2" s="193"/>
      <c r="HW2" s="193"/>
      <c r="HX2" s="193"/>
      <c r="HY2" s="193"/>
      <c r="HZ2" s="193"/>
      <c r="IA2" s="193"/>
      <c r="IB2" s="193"/>
      <c r="IC2" s="193"/>
      <c r="ID2" s="193"/>
      <c r="IE2" s="193"/>
      <c r="IF2" s="193"/>
      <c r="IG2" s="193"/>
      <c r="IH2" s="193"/>
      <c r="II2" s="193"/>
      <c r="IJ2" s="193"/>
      <c r="IK2" s="193"/>
      <c r="IL2" s="193"/>
      <c r="IM2" s="193"/>
      <c r="IN2" s="193"/>
      <c r="IO2" s="193"/>
      <c r="IP2" s="193"/>
      <c r="IQ2" s="193"/>
      <c r="IR2" s="193"/>
      <c r="IS2" s="193"/>
      <c r="IT2" s="193"/>
      <c r="IU2" s="193"/>
      <c r="IV2" s="193"/>
      <c r="IW2" s="193"/>
      <c r="IX2" s="193"/>
      <c r="IY2" s="193"/>
      <c r="IZ2" s="193"/>
      <c r="JA2" s="193"/>
      <c r="JB2" s="193"/>
      <c r="JC2" s="193"/>
      <c r="JD2" s="193"/>
      <c r="JE2" s="193"/>
      <c r="JF2" s="193"/>
      <c r="JG2" s="193"/>
      <c r="JH2" s="193"/>
      <c r="JI2" s="193"/>
      <c r="JJ2" s="193"/>
      <c r="JK2" s="193"/>
      <c r="JL2" s="193"/>
      <c r="JM2" s="193"/>
      <c r="JN2" s="193"/>
      <c r="JO2" s="193"/>
      <c r="JP2" s="193"/>
      <c r="JQ2" s="193"/>
      <c r="JR2" s="193"/>
      <c r="JS2" s="193"/>
      <c r="JT2" s="193"/>
      <c r="JU2" s="193"/>
      <c r="JV2" s="193"/>
      <c r="JW2" s="193"/>
      <c r="JX2" s="193"/>
      <c r="JY2" s="193"/>
      <c r="JZ2" s="193"/>
      <c r="KA2" s="193"/>
      <c r="KB2" s="193"/>
      <c r="KC2" s="193"/>
      <c r="KD2" s="193"/>
      <c r="KE2" s="193"/>
      <c r="KF2" s="193"/>
      <c r="KG2" s="193"/>
      <c r="KH2" s="193"/>
      <c r="KI2" s="193"/>
      <c r="KJ2" s="193"/>
      <c r="KK2" s="193"/>
      <c r="KL2" s="193"/>
      <c r="KM2" s="193"/>
      <c r="KN2" s="193"/>
      <c r="KO2" s="193"/>
      <c r="KP2" s="193"/>
      <c r="KQ2" s="193"/>
      <c r="KR2" s="193"/>
      <c r="KS2" s="193"/>
      <c r="KT2" s="193"/>
      <c r="KU2" s="193"/>
      <c r="KV2" s="193"/>
      <c r="KW2" s="193"/>
      <c r="KX2" s="193"/>
      <c r="KY2" s="193"/>
      <c r="KZ2" s="193"/>
      <c r="LA2" s="193"/>
      <c r="LB2" s="193"/>
      <c r="LC2" s="193"/>
      <c r="LD2" s="193"/>
      <c r="LE2" s="193"/>
      <c r="LF2" s="193"/>
      <c r="LG2" s="193"/>
      <c r="LH2" s="193"/>
      <c r="LI2" s="193"/>
      <c r="LJ2" s="193"/>
      <c r="LK2" s="193"/>
      <c r="LL2" s="193"/>
      <c r="LM2" s="193"/>
      <c r="LN2" s="193"/>
      <c r="LO2" s="193"/>
      <c r="LP2" s="193"/>
      <c r="LQ2" s="193"/>
      <c r="LR2" s="193"/>
      <c r="LS2" s="193"/>
      <c r="LT2" s="193"/>
      <c r="LU2" s="193"/>
      <c r="LV2" s="193"/>
      <c r="LW2" s="193"/>
      <c r="LX2" s="193"/>
      <c r="LY2" s="193"/>
      <c r="LZ2" s="193"/>
      <c r="MA2" s="193"/>
      <c r="MB2" s="193"/>
      <c r="MC2" s="193"/>
      <c r="MD2" s="193"/>
      <c r="ME2" s="193"/>
      <c r="MF2" s="193"/>
      <c r="MG2" s="193"/>
      <c r="MH2" s="193"/>
      <c r="MI2" s="193"/>
      <c r="MJ2" s="193"/>
      <c r="MK2" s="193"/>
      <c r="ML2" s="193"/>
      <c r="MM2" s="193"/>
      <c r="MN2" s="193"/>
      <c r="MO2" s="193"/>
      <c r="MP2" s="193"/>
      <c r="MQ2" s="193"/>
      <c r="MR2" s="193"/>
      <c r="MS2" s="193"/>
      <c r="MT2" s="193"/>
      <c r="MU2" s="193"/>
      <c r="MV2" s="193"/>
      <c r="MW2" s="193"/>
      <c r="MX2" s="193"/>
      <c r="MY2" s="193"/>
      <c r="MZ2" s="193"/>
      <c r="NA2" s="193"/>
      <c r="NB2" s="193"/>
      <c r="NC2" s="193"/>
      <c r="ND2" s="193"/>
      <c r="NE2" s="193"/>
      <c r="NF2" s="193"/>
      <c r="NG2" s="193"/>
      <c r="NH2" s="193"/>
      <c r="NI2" s="193"/>
      <c r="NJ2" s="193"/>
      <c r="NK2" s="193"/>
      <c r="NL2" s="193"/>
      <c r="NM2" s="193"/>
      <c r="NN2" s="193"/>
      <c r="NO2" s="193"/>
      <c r="NP2" s="193"/>
      <c r="NQ2" s="193"/>
      <c r="NR2" s="193"/>
      <c r="NS2" s="193"/>
      <c r="NT2" s="193"/>
      <c r="NU2" s="193"/>
      <c r="NV2" s="193"/>
      <c r="NW2" s="193"/>
      <c r="NX2" s="193"/>
      <c r="NY2" s="193"/>
      <c r="NZ2" s="193"/>
      <c r="OA2" s="193"/>
      <c r="OB2" s="193"/>
      <c r="OC2" s="193"/>
      <c r="OD2" s="193"/>
      <c r="OE2" s="193"/>
      <c r="OF2" s="193"/>
      <c r="OG2" s="193"/>
      <c r="OH2" s="193"/>
      <c r="OI2" s="193"/>
      <c r="OJ2" s="193"/>
      <c r="OK2" s="193"/>
      <c r="OL2" s="193"/>
      <c r="OM2" s="193"/>
      <c r="ON2" s="193"/>
      <c r="OO2" s="193"/>
      <c r="OP2" s="193"/>
      <c r="OQ2" s="193"/>
      <c r="OR2" s="193"/>
      <c r="OS2" s="193"/>
      <c r="OT2" s="193"/>
      <c r="OU2" s="193"/>
      <c r="OV2" s="193"/>
      <c r="OW2" s="193"/>
      <c r="OX2" s="193"/>
      <c r="OY2" s="193"/>
      <c r="OZ2" s="193"/>
      <c r="PA2" s="193"/>
      <c r="PB2" s="193"/>
      <c r="PC2" s="193"/>
      <c r="PD2" s="193"/>
      <c r="PE2" s="193"/>
      <c r="PF2" s="193"/>
      <c r="PG2" s="193"/>
      <c r="PH2" s="193"/>
      <c r="PI2" s="193"/>
      <c r="PJ2" s="193"/>
      <c r="PK2" s="193"/>
      <c r="PL2" s="193"/>
      <c r="PM2" s="193"/>
      <c r="PN2" s="193"/>
      <c r="PO2" s="193"/>
      <c r="PP2" s="193"/>
      <c r="PQ2" s="193"/>
      <c r="PR2" s="193"/>
      <c r="PS2" s="193"/>
      <c r="PT2" s="193"/>
      <c r="PU2" s="193"/>
      <c r="PV2" s="193"/>
      <c r="PW2" s="193"/>
      <c r="PX2" s="193"/>
      <c r="PY2" s="193"/>
      <c r="PZ2" s="193"/>
      <c r="QA2" s="193"/>
      <c r="QB2" s="193"/>
      <c r="QC2" s="194"/>
      <c r="QD2" s="10" t="s">
        <v>248</v>
      </c>
      <c r="QE2" s="11" t="s">
        <v>97</v>
      </c>
    </row>
    <row r="3" spans="1:449" ht="30" customHeight="1" thickBot="1" x14ac:dyDescent="0.3">
      <c r="A3" s="186"/>
      <c r="B3" s="195"/>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6"/>
      <c r="EB3" s="196"/>
      <c r="EC3" s="196"/>
      <c r="ED3" s="196"/>
      <c r="EE3" s="196"/>
      <c r="EF3" s="196"/>
      <c r="EG3" s="196"/>
      <c r="EH3" s="196"/>
      <c r="EI3" s="196"/>
      <c r="EJ3" s="196"/>
      <c r="EK3" s="196"/>
      <c r="EL3" s="196"/>
      <c r="EM3" s="196"/>
      <c r="EN3" s="196"/>
      <c r="EO3" s="196"/>
      <c r="EP3" s="196"/>
      <c r="EQ3" s="196"/>
      <c r="ER3" s="196"/>
      <c r="ES3" s="196"/>
      <c r="ET3" s="196"/>
      <c r="EU3" s="196"/>
      <c r="EV3" s="196"/>
      <c r="EW3" s="196"/>
      <c r="EX3" s="196"/>
      <c r="EY3" s="196"/>
      <c r="EZ3" s="196"/>
      <c r="FA3" s="196"/>
      <c r="FB3" s="196"/>
      <c r="FC3" s="196"/>
      <c r="FD3" s="196"/>
      <c r="FE3" s="196"/>
      <c r="FF3" s="196"/>
      <c r="FG3" s="196"/>
      <c r="FH3" s="196"/>
      <c r="FI3" s="196"/>
      <c r="FJ3" s="196"/>
      <c r="FK3" s="196"/>
      <c r="FL3" s="196"/>
      <c r="FM3" s="196"/>
      <c r="FN3" s="196"/>
      <c r="FO3" s="196"/>
      <c r="FP3" s="196"/>
      <c r="FQ3" s="196"/>
      <c r="FR3" s="196"/>
      <c r="FS3" s="196"/>
      <c r="FT3" s="196"/>
      <c r="FU3" s="196"/>
      <c r="FV3" s="196"/>
      <c r="FW3" s="196"/>
      <c r="FX3" s="196"/>
      <c r="FY3" s="196"/>
      <c r="FZ3" s="196"/>
      <c r="GA3" s="196"/>
      <c r="GB3" s="196"/>
      <c r="GC3" s="196"/>
      <c r="GD3" s="196"/>
      <c r="GE3" s="196"/>
      <c r="GF3" s="196"/>
      <c r="GG3" s="196"/>
      <c r="GH3" s="196"/>
      <c r="GI3" s="196"/>
      <c r="GJ3" s="196"/>
      <c r="GK3" s="196"/>
      <c r="GL3" s="196"/>
      <c r="GM3" s="196"/>
      <c r="GN3" s="196"/>
      <c r="GO3" s="196"/>
      <c r="GP3" s="196"/>
      <c r="GQ3" s="196"/>
      <c r="GR3" s="196"/>
      <c r="GS3" s="196"/>
      <c r="GT3" s="196"/>
      <c r="GU3" s="196"/>
      <c r="GV3" s="196"/>
      <c r="GW3" s="196"/>
      <c r="GX3" s="196"/>
      <c r="GY3" s="196"/>
      <c r="GZ3" s="196"/>
      <c r="HA3" s="196"/>
      <c r="HB3" s="196"/>
      <c r="HC3" s="196"/>
      <c r="HD3" s="196"/>
      <c r="HE3" s="196"/>
      <c r="HF3" s="196"/>
      <c r="HG3" s="196"/>
      <c r="HH3" s="196"/>
      <c r="HI3" s="196"/>
      <c r="HJ3" s="196"/>
      <c r="HK3" s="196"/>
      <c r="HL3" s="196"/>
      <c r="HM3" s="196"/>
      <c r="HN3" s="196"/>
      <c r="HO3" s="196"/>
      <c r="HP3" s="196"/>
      <c r="HQ3" s="196"/>
      <c r="HR3" s="196"/>
      <c r="HS3" s="196"/>
      <c r="HT3" s="196"/>
      <c r="HU3" s="196"/>
      <c r="HV3" s="196"/>
      <c r="HW3" s="196"/>
      <c r="HX3" s="196"/>
      <c r="HY3" s="196"/>
      <c r="HZ3" s="196"/>
      <c r="IA3" s="196"/>
      <c r="IB3" s="196"/>
      <c r="IC3" s="196"/>
      <c r="ID3" s="196"/>
      <c r="IE3" s="196"/>
      <c r="IF3" s="196"/>
      <c r="IG3" s="196"/>
      <c r="IH3" s="196"/>
      <c r="II3" s="196"/>
      <c r="IJ3" s="196"/>
      <c r="IK3" s="196"/>
      <c r="IL3" s="196"/>
      <c r="IM3" s="196"/>
      <c r="IN3" s="196"/>
      <c r="IO3" s="196"/>
      <c r="IP3" s="196"/>
      <c r="IQ3" s="196"/>
      <c r="IR3" s="196"/>
      <c r="IS3" s="196"/>
      <c r="IT3" s="196"/>
      <c r="IU3" s="196"/>
      <c r="IV3" s="196"/>
      <c r="IW3" s="196"/>
      <c r="IX3" s="196"/>
      <c r="IY3" s="196"/>
      <c r="IZ3" s="196"/>
      <c r="JA3" s="196"/>
      <c r="JB3" s="196"/>
      <c r="JC3" s="196"/>
      <c r="JD3" s="196"/>
      <c r="JE3" s="196"/>
      <c r="JF3" s="196"/>
      <c r="JG3" s="196"/>
      <c r="JH3" s="196"/>
      <c r="JI3" s="196"/>
      <c r="JJ3" s="196"/>
      <c r="JK3" s="196"/>
      <c r="JL3" s="196"/>
      <c r="JM3" s="196"/>
      <c r="JN3" s="196"/>
      <c r="JO3" s="196"/>
      <c r="JP3" s="196"/>
      <c r="JQ3" s="196"/>
      <c r="JR3" s="196"/>
      <c r="JS3" s="196"/>
      <c r="JT3" s="196"/>
      <c r="JU3" s="196"/>
      <c r="JV3" s="196"/>
      <c r="JW3" s="196"/>
      <c r="JX3" s="196"/>
      <c r="JY3" s="196"/>
      <c r="JZ3" s="196"/>
      <c r="KA3" s="196"/>
      <c r="KB3" s="196"/>
      <c r="KC3" s="196"/>
      <c r="KD3" s="196"/>
      <c r="KE3" s="196"/>
      <c r="KF3" s="196"/>
      <c r="KG3" s="196"/>
      <c r="KH3" s="196"/>
      <c r="KI3" s="196"/>
      <c r="KJ3" s="196"/>
      <c r="KK3" s="196"/>
      <c r="KL3" s="196"/>
      <c r="KM3" s="196"/>
      <c r="KN3" s="196"/>
      <c r="KO3" s="196"/>
      <c r="KP3" s="196"/>
      <c r="KQ3" s="196"/>
      <c r="KR3" s="196"/>
      <c r="KS3" s="196"/>
      <c r="KT3" s="196"/>
      <c r="KU3" s="196"/>
      <c r="KV3" s="196"/>
      <c r="KW3" s="196"/>
      <c r="KX3" s="196"/>
      <c r="KY3" s="196"/>
      <c r="KZ3" s="196"/>
      <c r="LA3" s="196"/>
      <c r="LB3" s="196"/>
      <c r="LC3" s="196"/>
      <c r="LD3" s="196"/>
      <c r="LE3" s="196"/>
      <c r="LF3" s="196"/>
      <c r="LG3" s="196"/>
      <c r="LH3" s="196"/>
      <c r="LI3" s="196"/>
      <c r="LJ3" s="196"/>
      <c r="LK3" s="196"/>
      <c r="LL3" s="196"/>
      <c r="LM3" s="196"/>
      <c r="LN3" s="196"/>
      <c r="LO3" s="196"/>
      <c r="LP3" s="196"/>
      <c r="LQ3" s="196"/>
      <c r="LR3" s="196"/>
      <c r="LS3" s="196"/>
      <c r="LT3" s="196"/>
      <c r="LU3" s="196"/>
      <c r="LV3" s="196"/>
      <c r="LW3" s="196"/>
      <c r="LX3" s="196"/>
      <c r="LY3" s="196"/>
      <c r="LZ3" s="196"/>
      <c r="MA3" s="196"/>
      <c r="MB3" s="196"/>
      <c r="MC3" s="196"/>
      <c r="MD3" s="196"/>
      <c r="ME3" s="196"/>
      <c r="MF3" s="196"/>
      <c r="MG3" s="196"/>
      <c r="MH3" s="196"/>
      <c r="MI3" s="196"/>
      <c r="MJ3" s="196"/>
      <c r="MK3" s="196"/>
      <c r="ML3" s="196"/>
      <c r="MM3" s="196"/>
      <c r="MN3" s="196"/>
      <c r="MO3" s="196"/>
      <c r="MP3" s="196"/>
      <c r="MQ3" s="196"/>
      <c r="MR3" s="196"/>
      <c r="MS3" s="196"/>
      <c r="MT3" s="196"/>
      <c r="MU3" s="196"/>
      <c r="MV3" s="196"/>
      <c r="MW3" s="196"/>
      <c r="MX3" s="196"/>
      <c r="MY3" s="196"/>
      <c r="MZ3" s="196"/>
      <c r="NA3" s="196"/>
      <c r="NB3" s="196"/>
      <c r="NC3" s="196"/>
      <c r="ND3" s="196"/>
      <c r="NE3" s="196"/>
      <c r="NF3" s="196"/>
      <c r="NG3" s="196"/>
      <c r="NH3" s="196"/>
      <c r="NI3" s="196"/>
      <c r="NJ3" s="196"/>
      <c r="NK3" s="196"/>
      <c r="NL3" s="196"/>
      <c r="NM3" s="196"/>
      <c r="NN3" s="196"/>
      <c r="NO3" s="196"/>
      <c r="NP3" s="196"/>
      <c r="NQ3" s="196"/>
      <c r="NR3" s="196"/>
      <c r="NS3" s="196"/>
      <c r="NT3" s="196"/>
      <c r="NU3" s="196"/>
      <c r="NV3" s="196"/>
      <c r="NW3" s="196"/>
      <c r="NX3" s="196"/>
      <c r="NY3" s="196"/>
      <c r="NZ3" s="196"/>
      <c r="OA3" s="196"/>
      <c r="OB3" s="196"/>
      <c r="OC3" s="196"/>
      <c r="OD3" s="196"/>
      <c r="OE3" s="196"/>
      <c r="OF3" s="196"/>
      <c r="OG3" s="196"/>
      <c r="OH3" s="196"/>
      <c r="OI3" s="196"/>
      <c r="OJ3" s="196"/>
      <c r="OK3" s="196"/>
      <c r="OL3" s="196"/>
      <c r="OM3" s="196"/>
      <c r="ON3" s="196"/>
      <c r="OO3" s="196"/>
      <c r="OP3" s="196"/>
      <c r="OQ3" s="196"/>
      <c r="OR3" s="196"/>
      <c r="OS3" s="196"/>
      <c r="OT3" s="196"/>
      <c r="OU3" s="196"/>
      <c r="OV3" s="196"/>
      <c r="OW3" s="196"/>
      <c r="OX3" s="196"/>
      <c r="OY3" s="196"/>
      <c r="OZ3" s="196"/>
      <c r="PA3" s="196"/>
      <c r="PB3" s="196"/>
      <c r="PC3" s="196"/>
      <c r="PD3" s="196"/>
      <c r="PE3" s="196"/>
      <c r="PF3" s="196"/>
      <c r="PG3" s="196"/>
      <c r="PH3" s="196"/>
      <c r="PI3" s="196"/>
      <c r="PJ3" s="196"/>
      <c r="PK3" s="196"/>
      <c r="PL3" s="196"/>
      <c r="PM3" s="196"/>
      <c r="PN3" s="196"/>
      <c r="PO3" s="196"/>
      <c r="PP3" s="196"/>
      <c r="PQ3" s="196"/>
      <c r="PR3" s="196"/>
      <c r="PS3" s="196"/>
      <c r="PT3" s="196"/>
      <c r="PU3" s="196"/>
      <c r="PV3" s="196"/>
      <c r="PW3" s="196"/>
      <c r="PX3" s="196"/>
      <c r="PY3" s="196"/>
      <c r="PZ3" s="196"/>
      <c r="QA3" s="196"/>
      <c r="QB3" s="196"/>
      <c r="QC3" s="197"/>
      <c r="QD3" s="187" t="s">
        <v>98</v>
      </c>
      <c r="QE3" s="65"/>
    </row>
    <row r="4" spans="1:449" ht="12.75" x14ac:dyDescent="0.2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c r="IW4" s="12"/>
      <c r="IX4" s="12"/>
      <c r="IY4" s="12"/>
      <c r="IZ4" s="12"/>
      <c r="JA4" s="12"/>
      <c r="JB4" s="12"/>
      <c r="JC4" s="12"/>
      <c r="JD4" s="12"/>
      <c r="JE4" s="12"/>
      <c r="JF4" s="12"/>
      <c r="JG4" s="12"/>
      <c r="JH4" s="12"/>
      <c r="JI4" s="12"/>
      <c r="JJ4" s="12"/>
      <c r="JK4" s="12"/>
      <c r="JL4" s="12"/>
      <c r="JM4" s="12"/>
      <c r="JN4" s="12"/>
      <c r="JO4" s="12"/>
      <c r="JP4" s="12"/>
      <c r="JQ4" s="12"/>
      <c r="JR4" s="12"/>
      <c r="JS4" s="12"/>
      <c r="JT4" s="12"/>
      <c r="JU4" s="12"/>
      <c r="JV4" s="12"/>
      <c r="JW4" s="12"/>
      <c r="JX4" s="12"/>
      <c r="JY4" s="12"/>
      <c r="JZ4" s="12"/>
      <c r="KA4" s="12"/>
      <c r="KB4" s="12"/>
      <c r="KC4" s="12"/>
      <c r="KD4" s="12"/>
      <c r="KE4" s="12"/>
      <c r="KF4" s="12"/>
      <c r="KG4" s="12"/>
      <c r="KH4" s="12"/>
      <c r="KI4" s="12"/>
      <c r="KJ4" s="12"/>
      <c r="KK4" s="12"/>
      <c r="KL4" s="12"/>
      <c r="KM4" s="12"/>
      <c r="KN4" s="12"/>
      <c r="KO4" s="12"/>
      <c r="KP4" s="12"/>
      <c r="KQ4" s="12"/>
      <c r="KR4" s="12"/>
      <c r="KS4" s="12"/>
      <c r="KT4" s="12"/>
      <c r="KU4" s="12"/>
      <c r="KV4" s="12"/>
      <c r="KW4" s="12"/>
      <c r="KX4" s="12"/>
      <c r="KY4" s="12"/>
      <c r="KZ4" s="12"/>
      <c r="LA4" s="12"/>
      <c r="LB4" s="12"/>
      <c r="LC4" s="12"/>
      <c r="LD4" s="12"/>
      <c r="LE4" s="12"/>
      <c r="LF4" s="12"/>
      <c r="LG4" s="12"/>
      <c r="LH4" s="12"/>
      <c r="LI4" s="12"/>
      <c r="LJ4" s="12"/>
      <c r="LK4" s="12"/>
      <c r="LL4" s="12"/>
      <c r="LM4" s="12"/>
      <c r="LN4" s="12"/>
      <c r="LO4" s="12"/>
      <c r="LP4" s="12"/>
      <c r="LQ4" s="12"/>
      <c r="LR4" s="12"/>
      <c r="LS4" s="12"/>
      <c r="LT4" s="12"/>
      <c r="LU4" s="12"/>
      <c r="LV4" s="12"/>
      <c r="LW4" s="12"/>
      <c r="LX4" s="12"/>
      <c r="LY4" s="12"/>
      <c r="LZ4" s="12"/>
      <c r="MA4" s="12"/>
      <c r="MB4" s="12"/>
      <c r="MC4" s="12"/>
      <c r="MD4" s="12"/>
      <c r="ME4" s="12"/>
      <c r="MF4" s="12"/>
      <c r="MG4" s="12"/>
      <c r="MH4" s="12"/>
      <c r="MI4" s="12"/>
      <c r="MJ4" s="12"/>
      <c r="MK4" s="12"/>
      <c r="ML4" s="12"/>
      <c r="MM4" s="12"/>
      <c r="MN4" s="12"/>
      <c r="MO4" s="12"/>
      <c r="MP4" s="12"/>
      <c r="MQ4" s="12"/>
      <c r="MR4" s="12"/>
      <c r="MS4" s="12"/>
      <c r="MT4" s="12"/>
      <c r="MU4" s="12"/>
      <c r="MV4" s="12"/>
      <c r="MW4" s="12"/>
      <c r="MX4" s="12"/>
      <c r="MY4" s="12"/>
      <c r="MZ4" s="12"/>
      <c r="NA4" s="12"/>
      <c r="NB4" s="12"/>
      <c r="NC4" s="12"/>
      <c r="ND4" s="12"/>
      <c r="NE4" s="12"/>
      <c r="NF4" s="12"/>
      <c r="NG4" s="12"/>
      <c r="NH4" s="12"/>
      <c r="NI4" s="12"/>
      <c r="NJ4" s="12"/>
      <c r="NK4" s="12"/>
      <c r="NL4" s="12"/>
      <c r="NM4" s="12"/>
      <c r="NN4" s="12"/>
      <c r="NO4" s="12"/>
      <c r="NP4" s="12"/>
      <c r="NQ4" s="12"/>
      <c r="NR4" s="12"/>
      <c r="NS4" s="12"/>
      <c r="NT4" s="12"/>
      <c r="NU4" s="12"/>
      <c r="NV4" s="12"/>
      <c r="NW4" s="12"/>
      <c r="NX4" s="12"/>
      <c r="NY4" s="12"/>
      <c r="NZ4" s="12"/>
      <c r="OA4" s="12"/>
      <c r="OB4" s="12"/>
      <c r="OC4" s="12"/>
      <c r="OD4" s="12"/>
      <c r="OE4" s="12"/>
      <c r="OF4" s="12"/>
      <c r="OG4" s="12"/>
      <c r="OH4" s="12"/>
      <c r="OI4" s="12"/>
      <c r="OJ4" s="12"/>
      <c r="OK4" s="12"/>
      <c r="OL4" s="12"/>
      <c r="OM4" s="12"/>
      <c r="ON4" s="12"/>
      <c r="OO4" s="12"/>
      <c r="OP4" s="12"/>
      <c r="OQ4" s="12"/>
      <c r="OR4" s="12"/>
      <c r="OS4" s="12"/>
      <c r="OT4" s="12"/>
      <c r="OU4" s="12"/>
      <c r="OV4" s="12"/>
      <c r="OW4" s="12"/>
      <c r="OX4" s="12"/>
      <c r="OY4" s="12"/>
      <c r="OZ4" s="12"/>
      <c r="PA4" s="12"/>
      <c r="PB4" s="12"/>
      <c r="PC4" s="12"/>
      <c r="PD4" s="12"/>
      <c r="PE4" s="12"/>
      <c r="PF4" s="12"/>
      <c r="PG4" s="12"/>
      <c r="PH4" s="12"/>
      <c r="PI4" s="12"/>
      <c r="PJ4" s="12"/>
      <c r="PK4" s="12"/>
      <c r="PL4" s="12"/>
      <c r="PM4" s="12"/>
      <c r="PN4" s="12"/>
      <c r="PO4" s="12"/>
      <c r="PP4" s="12"/>
      <c r="PQ4" s="12"/>
      <c r="PR4" s="12"/>
      <c r="PS4" s="12"/>
      <c r="PT4" s="12"/>
      <c r="PU4" s="12"/>
      <c r="PV4" s="12"/>
      <c r="PW4" s="12"/>
      <c r="PX4" s="12"/>
      <c r="PY4" s="12"/>
      <c r="PZ4" s="12"/>
      <c r="QA4" s="12"/>
      <c r="QB4" s="12"/>
      <c r="QC4" s="12"/>
      <c r="QD4" s="12"/>
      <c r="QE4" s="12"/>
      <c r="QF4" s="13"/>
      <c r="QG4" s="13"/>
    </row>
    <row r="5" spans="1:449" ht="12.75" x14ac:dyDescent="0.2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2"/>
      <c r="OI5" s="12"/>
      <c r="OJ5" s="12"/>
      <c r="OK5" s="12"/>
      <c r="OL5" s="12"/>
      <c r="OM5" s="12"/>
      <c r="ON5" s="12"/>
      <c r="OO5" s="12"/>
      <c r="OP5" s="12"/>
      <c r="OQ5" s="12"/>
      <c r="OR5" s="12"/>
      <c r="OS5" s="12"/>
      <c r="OT5" s="12"/>
      <c r="OU5" s="12"/>
      <c r="OV5" s="12"/>
      <c r="OW5" s="12"/>
      <c r="OX5" s="12"/>
      <c r="OY5" s="12"/>
      <c r="OZ5" s="12"/>
      <c r="PA5" s="12"/>
      <c r="PB5" s="12"/>
      <c r="PC5" s="12"/>
      <c r="PD5" s="12"/>
      <c r="PE5" s="12"/>
      <c r="PF5" s="12"/>
      <c r="PG5" s="12"/>
      <c r="PH5" s="12"/>
      <c r="PI5" s="12"/>
      <c r="PJ5" s="12"/>
      <c r="PK5" s="12"/>
      <c r="PL5" s="12"/>
      <c r="PM5" s="12"/>
      <c r="PN5" s="12"/>
      <c r="PO5" s="12"/>
      <c r="PP5" s="12"/>
      <c r="PQ5" s="12"/>
      <c r="PR5" s="12"/>
      <c r="PS5" s="12"/>
      <c r="PT5" s="12"/>
      <c r="PU5" s="12"/>
      <c r="PV5" s="12"/>
      <c r="PW5" s="12"/>
      <c r="PX5" s="12"/>
      <c r="PY5" s="12"/>
      <c r="PZ5" s="12"/>
      <c r="QA5" s="12"/>
      <c r="QB5" s="12"/>
      <c r="QC5" s="12"/>
      <c r="QD5" s="12"/>
      <c r="QE5" s="12"/>
      <c r="QF5" s="13"/>
      <c r="QG5" s="13"/>
    </row>
    <row r="6" spans="1:449" ht="12.75" x14ac:dyDescent="0.2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c r="ON6" s="12"/>
      <c r="OO6" s="12"/>
      <c r="OP6" s="12"/>
      <c r="OQ6" s="12"/>
      <c r="OR6" s="12"/>
      <c r="OS6" s="12"/>
      <c r="OT6" s="12"/>
      <c r="OU6" s="12"/>
      <c r="OV6" s="12"/>
      <c r="OW6" s="12"/>
      <c r="OX6" s="12"/>
      <c r="OY6" s="12"/>
      <c r="OZ6" s="12"/>
      <c r="PA6" s="12"/>
      <c r="PB6" s="12"/>
      <c r="PC6" s="12"/>
      <c r="PD6" s="12"/>
      <c r="PE6" s="12"/>
      <c r="PF6" s="12"/>
      <c r="PG6" s="12"/>
      <c r="PH6" s="12"/>
      <c r="PI6" s="12"/>
      <c r="PJ6" s="12"/>
      <c r="PK6" s="12"/>
      <c r="PL6" s="12"/>
      <c r="PM6" s="12"/>
      <c r="PN6" s="12"/>
      <c r="PO6" s="12"/>
      <c r="PP6" s="12"/>
      <c r="PQ6" s="12"/>
      <c r="PR6" s="12"/>
      <c r="PS6" s="12"/>
      <c r="PT6" s="12"/>
      <c r="PU6" s="12"/>
      <c r="PV6" s="12"/>
      <c r="PW6" s="12"/>
      <c r="PX6" s="12"/>
      <c r="PY6" s="12"/>
      <c r="PZ6" s="12"/>
      <c r="QA6" s="12"/>
      <c r="QB6" s="12"/>
      <c r="QC6" s="12"/>
      <c r="QD6" s="12"/>
      <c r="QE6" s="12"/>
      <c r="QF6" s="13"/>
      <c r="QG6" s="13"/>
    </row>
    <row r="7" spans="1:449" ht="12.75" x14ac:dyDescent="0.25">
      <c r="A7" s="12"/>
      <c r="B7" s="12"/>
      <c r="C7" s="12"/>
      <c r="D7" s="12"/>
      <c r="E7" s="12"/>
      <c r="F7" s="12"/>
      <c r="G7" s="12"/>
      <c r="H7" s="12"/>
      <c r="I7" s="14"/>
      <c r="J7" s="14"/>
      <c r="AB7" s="15" t="s">
        <v>103</v>
      </c>
      <c r="AC7" s="15" t="s">
        <v>103</v>
      </c>
      <c r="AD7" s="15" t="s">
        <v>103</v>
      </c>
      <c r="AE7" s="15" t="s">
        <v>103</v>
      </c>
      <c r="AF7" s="15" t="s">
        <v>103</v>
      </c>
      <c r="AG7" s="15" t="s">
        <v>103</v>
      </c>
      <c r="AH7" s="15" t="s">
        <v>103</v>
      </c>
      <c r="AI7" s="15" t="s">
        <v>103</v>
      </c>
      <c r="AJ7" s="15" t="s">
        <v>103</v>
      </c>
      <c r="AK7" s="15" t="s">
        <v>103</v>
      </c>
      <c r="AL7" s="15" t="s">
        <v>103</v>
      </c>
      <c r="AM7" s="15" t="s">
        <v>103</v>
      </c>
      <c r="AN7" s="15" t="s">
        <v>103</v>
      </c>
      <c r="AO7" s="15" t="s">
        <v>103</v>
      </c>
      <c r="AP7" s="15" t="s">
        <v>103</v>
      </c>
      <c r="AQ7" s="15" t="s">
        <v>103</v>
      </c>
      <c r="AR7" s="15" t="s">
        <v>103</v>
      </c>
      <c r="AS7" s="15" t="s">
        <v>103</v>
      </c>
      <c r="AT7" s="15" t="s">
        <v>103</v>
      </c>
      <c r="AU7" s="15" t="s">
        <v>103</v>
      </c>
      <c r="AV7" s="15" t="s">
        <v>103</v>
      </c>
      <c r="AW7" s="15" t="s">
        <v>103</v>
      </c>
      <c r="AX7" s="15" t="s">
        <v>103</v>
      </c>
      <c r="AY7" s="15" t="s">
        <v>103</v>
      </c>
      <c r="AZ7" s="15" t="s">
        <v>103</v>
      </c>
      <c r="BA7" s="15" t="s">
        <v>103</v>
      </c>
      <c r="BB7" s="15" t="s">
        <v>103</v>
      </c>
      <c r="BC7" s="15" t="s">
        <v>103</v>
      </c>
      <c r="BD7" s="15" t="s">
        <v>103</v>
      </c>
      <c r="BE7" s="15" t="s">
        <v>103</v>
      </c>
      <c r="BF7" s="15" t="s">
        <v>103</v>
      </c>
      <c r="BG7" s="15" t="s">
        <v>103</v>
      </c>
      <c r="BH7" s="15" t="s">
        <v>103</v>
      </c>
      <c r="BI7" s="15" t="s">
        <v>103</v>
      </c>
      <c r="BJ7" s="15" t="s">
        <v>103</v>
      </c>
      <c r="BK7" s="15" t="s">
        <v>103</v>
      </c>
      <c r="BL7" s="15" t="s">
        <v>103</v>
      </c>
      <c r="BM7" s="15" t="s">
        <v>103</v>
      </c>
      <c r="BN7" s="15" t="s">
        <v>103</v>
      </c>
      <c r="BO7" s="15" t="s">
        <v>103</v>
      </c>
      <c r="BP7" s="15" t="s">
        <v>103</v>
      </c>
      <c r="BQ7" s="15" t="s">
        <v>103</v>
      </c>
      <c r="BR7" s="15" t="s">
        <v>103</v>
      </c>
      <c r="BS7" s="15" t="s">
        <v>103</v>
      </c>
      <c r="BT7" s="15" t="s">
        <v>103</v>
      </c>
      <c r="BU7" s="15" t="s">
        <v>103</v>
      </c>
      <c r="BV7" s="15" t="s">
        <v>103</v>
      </c>
      <c r="BW7" s="15" t="s">
        <v>103</v>
      </c>
      <c r="BX7" s="15" t="s">
        <v>103</v>
      </c>
      <c r="BY7" s="15" t="s">
        <v>103</v>
      </c>
      <c r="BZ7" s="15" t="s">
        <v>103</v>
      </c>
      <c r="CA7" s="15" t="s">
        <v>103</v>
      </c>
      <c r="CB7" s="15" t="s">
        <v>103</v>
      </c>
      <c r="CC7" s="15" t="s">
        <v>103</v>
      </c>
      <c r="CD7" s="15" t="s">
        <v>103</v>
      </c>
      <c r="CE7" s="15" t="s">
        <v>103</v>
      </c>
      <c r="CF7" s="15" t="s">
        <v>103</v>
      </c>
      <c r="CG7" s="15" t="s">
        <v>103</v>
      </c>
      <c r="CH7" s="15" t="s">
        <v>103</v>
      </c>
      <c r="CI7" s="15" t="s">
        <v>103</v>
      </c>
      <c r="CJ7" s="15" t="s">
        <v>103</v>
      </c>
      <c r="CK7" s="15" t="s">
        <v>103</v>
      </c>
      <c r="CL7" s="15" t="s">
        <v>103</v>
      </c>
      <c r="CM7" s="15" t="s">
        <v>103</v>
      </c>
      <c r="CN7" s="15" t="s">
        <v>103</v>
      </c>
      <c r="CO7" s="15" t="s">
        <v>103</v>
      </c>
      <c r="CP7" s="15" t="s">
        <v>103</v>
      </c>
      <c r="CQ7" s="15" t="s">
        <v>103</v>
      </c>
      <c r="CR7" s="15" t="s">
        <v>103</v>
      </c>
      <c r="CS7" s="15" t="s">
        <v>103</v>
      </c>
      <c r="CT7" s="15" t="s">
        <v>103</v>
      </c>
      <c r="CU7" s="15" t="s">
        <v>103</v>
      </c>
      <c r="CV7" s="15" t="s">
        <v>103</v>
      </c>
      <c r="CW7" s="15" t="s">
        <v>103</v>
      </c>
      <c r="CX7" s="15" t="s">
        <v>103</v>
      </c>
      <c r="CY7" s="15" t="s">
        <v>103</v>
      </c>
      <c r="CZ7" s="15" t="s">
        <v>103</v>
      </c>
      <c r="DA7" s="15" t="s">
        <v>103</v>
      </c>
      <c r="DB7" s="15" t="s">
        <v>103</v>
      </c>
      <c r="DC7" s="15" t="s">
        <v>103</v>
      </c>
      <c r="DD7" s="15" t="s">
        <v>103</v>
      </c>
      <c r="DE7" s="15" t="s">
        <v>103</v>
      </c>
      <c r="DF7" s="15" t="s">
        <v>103</v>
      </c>
      <c r="DG7" s="15" t="s">
        <v>103</v>
      </c>
      <c r="DH7" s="15" t="s">
        <v>103</v>
      </c>
      <c r="DI7" s="15" t="s">
        <v>103</v>
      </c>
      <c r="DJ7" s="15" t="s">
        <v>103</v>
      </c>
      <c r="DK7" s="15" t="s">
        <v>103</v>
      </c>
      <c r="DL7" s="15" t="s">
        <v>103</v>
      </c>
      <c r="DM7" s="15" t="s">
        <v>103</v>
      </c>
      <c r="DN7" s="15" t="s">
        <v>103</v>
      </c>
      <c r="DO7" s="15" t="s">
        <v>103</v>
      </c>
      <c r="DP7" s="15" t="s">
        <v>103</v>
      </c>
      <c r="DQ7" s="15" t="s">
        <v>103</v>
      </c>
      <c r="DR7" s="15" t="s">
        <v>103</v>
      </c>
      <c r="DS7" s="15" t="s">
        <v>103</v>
      </c>
      <c r="DT7" s="15" t="s">
        <v>103</v>
      </c>
      <c r="DU7" s="15" t="s">
        <v>103</v>
      </c>
      <c r="DV7" s="15" t="s">
        <v>103</v>
      </c>
      <c r="DW7" s="15" t="s">
        <v>103</v>
      </c>
      <c r="DX7" s="15" t="s">
        <v>103</v>
      </c>
      <c r="DY7" s="15" t="s">
        <v>103</v>
      </c>
      <c r="DZ7" s="15" t="s">
        <v>103</v>
      </c>
      <c r="EA7" s="15" t="s">
        <v>103</v>
      </c>
      <c r="EB7" s="15" t="s">
        <v>103</v>
      </c>
      <c r="EC7" s="15" t="s">
        <v>103</v>
      </c>
      <c r="ED7" s="15" t="s">
        <v>103</v>
      </c>
      <c r="EE7" s="15" t="s">
        <v>103</v>
      </c>
      <c r="EF7" s="15" t="s">
        <v>103</v>
      </c>
      <c r="EG7" s="15" t="s">
        <v>103</v>
      </c>
      <c r="EH7" s="15" t="s">
        <v>103</v>
      </c>
      <c r="EI7" s="15" t="s">
        <v>103</v>
      </c>
      <c r="EJ7" s="15" t="s">
        <v>103</v>
      </c>
      <c r="EK7" s="15" t="s">
        <v>103</v>
      </c>
      <c r="EL7" s="15" t="s">
        <v>103</v>
      </c>
      <c r="EM7" s="15" t="s">
        <v>103</v>
      </c>
      <c r="EN7" s="15" t="s">
        <v>103</v>
      </c>
      <c r="EO7" s="15" t="s">
        <v>103</v>
      </c>
      <c r="EP7" s="15" t="s">
        <v>103</v>
      </c>
      <c r="EQ7" s="15" t="s">
        <v>103</v>
      </c>
      <c r="ER7" s="15" t="s">
        <v>103</v>
      </c>
      <c r="ES7" s="15" t="s">
        <v>103</v>
      </c>
      <c r="ET7" s="15" t="s">
        <v>103</v>
      </c>
      <c r="EU7" s="15" t="s">
        <v>103</v>
      </c>
      <c r="EV7" s="15" t="s">
        <v>103</v>
      </c>
      <c r="EW7" s="15" t="s">
        <v>103</v>
      </c>
      <c r="EX7" s="15" t="s">
        <v>103</v>
      </c>
      <c r="EY7" s="15" t="s">
        <v>103</v>
      </c>
      <c r="EZ7" s="15" t="s">
        <v>103</v>
      </c>
      <c r="FA7" s="15" t="s">
        <v>103</v>
      </c>
      <c r="FB7" s="15" t="s">
        <v>152</v>
      </c>
      <c r="FC7" s="15" t="s">
        <v>152</v>
      </c>
      <c r="FD7" s="15" t="s">
        <v>152</v>
      </c>
      <c r="FE7" s="15" t="s">
        <v>152</v>
      </c>
      <c r="FF7" s="15" t="s">
        <v>152</v>
      </c>
      <c r="FG7" s="15" t="s">
        <v>152</v>
      </c>
      <c r="FH7" s="15" t="s">
        <v>152</v>
      </c>
      <c r="FI7" s="15" t="s">
        <v>152</v>
      </c>
      <c r="FJ7" s="15" t="s">
        <v>152</v>
      </c>
      <c r="FK7" s="15" t="s">
        <v>152</v>
      </c>
      <c r="FL7" s="15" t="s">
        <v>152</v>
      </c>
      <c r="FM7" s="15" t="s">
        <v>152</v>
      </c>
      <c r="FN7" s="15" t="s">
        <v>152</v>
      </c>
      <c r="FO7" s="15" t="s">
        <v>152</v>
      </c>
      <c r="FP7" s="15" t="s">
        <v>152</v>
      </c>
      <c r="FQ7" s="15" t="s">
        <v>152</v>
      </c>
      <c r="FR7" s="15" t="s">
        <v>152</v>
      </c>
      <c r="FS7" s="15" t="s">
        <v>152</v>
      </c>
      <c r="FT7" s="15" t="s">
        <v>152</v>
      </c>
      <c r="FU7" s="15" t="s">
        <v>152</v>
      </c>
      <c r="FV7" s="15" t="s">
        <v>152</v>
      </c>
      <c r="FW7" s="15" t="s">
        <v>152</v>
      </c>
      <c r="FX7" s="15" t="s">
        <v>152</v>
      </c>
      <c r="FY7" s="15" t="s">
        <v>152</v>
      </c>
      <c r="FZ7" s="15" t="s">
        <v>152</v>
      </c>
      <c r="GA7" s="15" t="s">
        <v>152</v>
      </c>
      <c r="GB7" s="15" t="s">
        <v>152</v>
      </c>
      <c r="GC7" s="15" t="s">
        <v>152</v>
      </c>
      <c r="GD7" s="15" t="s">
        <v>152</v>
      </c>
      <c r="GE7" s="15" t="s">
        <v>152</v>
      </c>
      <c r="GF7" s="15" t="s">
        <v>152</v>
      </c>
      <c r="GG7" s="15" t="s">
        <v>152</v>
      </c>
      <c r="GH7" s="15" t="s">
        <v>152</v>
      </c>
      <c r="GI7" s="15" t="s">
        <v>152</v>
      </c>
      <c r="GJ7" s="15" t="s">
        <v>152</v>
      </c>
      <c r="GK7" s="15" t="s">
        <v>152</v>
      </c>
      <c r="GL7" s="15" t="s">
        <v>152</v>
      </c>
      <c r="GM7" s="15" t="s">
        <v>152</v>
      </c>
      <c r="GN7" s="15" t="s">
        <v>152</v>
      </c>
      <c r="GO7" s="15" t="s">
        <v>152</v>
      </c>
      <c r="GP7" s="15" t="s">
        <v>152</v>
      </c>
      <c r="GQ7" s="15" t="s">
        <v>152</v>
      </c>
      <c r="GR7" s="15" t="s">
        <v>152</v>
      </c>
      <c r="GS7" s="15" t="s">
        <v>152</v>
      </c>
      <c r="GT7" s="15" t="s">
        <v>152</v>
      </c>
      <c r="GU7" s="15" t="s">
        <v>152</v>
      </c>
      <c r="GV7" s="15" t="s">
        <v>152</v>
      </c>
      <c r="GW7" s="15" t="s">
        <v>152</v>
      </c>
      <c r="GX7" s="15" t="s">
        <v>152</v>
      </c>
      <c r="GY7" s="15" t="s">
        <v>152</v>
      </c>
      <c r="GZ7" s="15" t="s">
        <v>152</v>
      </c>
      <c r="HA7" s="15" t="s">
        <v>152</v>
      </c>
      <c r="HB7" s="15" t="s">
        <v>152</v>
      </c>
      <c r="HC7" s="15" t="s">
        <v>152</v>
      </c>
      <c r="HD7" s="15" t="s">
        <v>152</v>
      </c>
      <c r="HE7" s="15" t="s">
        <v>152</v>
      </c>
      <c r="HF7" s="15" t="s">
        <v>152</v>
      </c>
      <c r="HG7" s="15" t="s">
        <v>152</v>
      </c>
      <c r="HH7" s="15" t="s">
        <v>152</v>
      </c>
      <c r="HI7" s="15" t="s">
        <v>152</v>
      </c>
      <c r="HJ7" s="15" t="s">
        <v>152</v>
      </c>
      <c r="HK7" s="15" t="s">
        <v>152</v>
      </c>
      <c r="HL7" s="15" t="s">
        <v>152</v>
      </c>
      <c r="HM7" s="15" t="s">
        <v>152</v>
      </c>
      <c r="HN7" s="15" t="s">
        <v>152</v>
      </c>
      <c r="HO7" s="15" t="s">
        <v>152</v>
      </c>
      <c r="HP7" s="15" t="s">
        <v>152</v>
      </c>
      <c r="HQ7" s="15" t="s">
        <v>152</v>
      </c>
      <c r="HR7" s="15" t="s">
        <v>152</v>
      </c>
      <c r="HS7" s="15" t="s">
        <v>152</v>
      </c>
      <c r="HT7" s="15" t="s">
        <v>152</v>
      </c>
      <c r="HU7" s="15" t="s">
        <v>152</v>
      </c>
      <c r="HV7" s="15" t="s">
        <v>152</v>
      </c>
      <c r="HW7" s="15" t="s">
        <v>152</v>
      </c>
      <c r="HX7" s="15" t="s">
        <v>152</v>
      </c>
      <c r="HY7" s="15" t="s">
        <v>152</v>
      </c>
      <c r="HZ7" s="15" t="s">
        <v>152</v>
      </c>
      <c r="IA7" s="15" t="s">
        <v>152</v>
      </c>
      <c r="IB7" s="15" t="s">
        <v>152</v>
      </c>
      <c r="IC7" s="15" t="s">
        <v>152</v>
      </c>
      <c r="ID7" s="15" t="s">
        <v>152</v>
      </c>
      <c r="IE7" s="15" t="s">
        <v>152</v>
      </c>
      <c r="IF7" s="15" t="s">
        <v>152</v>
      </c>
      <c r="IG7" s="15" t="s">
        <v>152</v>
      </c>
      <c r="IH7" s="15" t="s">
        <v>152</v>
      </c>
      <c r="II7" s="15" t="s">
        <v>152</v>
      </c>
      <c r="IJ7" s="15" t="s">
        <v>152</v>
      </c>
      <c r="IK7" s="15" t="s">
        <v>152</v>
      </c>
      <c r="IL7" s="15" t="s">
        <v>152</v>
      </c>
      <c r="IM7" s="15" t="s">
        <v>152</v>
      </c>
      <c r="IN7" s="15" t="s">
        <v>152</v>
      </c>
      <c r="IO7" s="15" t="s">
        <v>152</v>
      </c>
      <c r="IP7" s="15" t="s">
        <v>152</v>
      </c>
      <c r="IQ7" s="15" t="s">
        <v>152</v>
      </c>
      <c r="IR7" s="15" t="s">
        <v>152</v>
      </c>
      <c r="IS7" s="15" t="s">
        <v>152</v>
      </c>
      <c r="IT7" s="15" t="s">
        <v>152</v>
      </c>
      <c r="IU7" s="15" t="s">
        <v>152</v>
      </c>
      <c r="IV7" s="15" t="s">
        <v>152</v>
      </c>
      <c r="IW7" s="15" t="s">
        <v>152</v>
      </c>
      <c r="IX7" s="15" t="s">
        <v>152</v>
      </c>
      <c r="IY7" s="15" t="s">
        <v>152</v>
      </c>
      <c r="IZ7" s="15" t="s">
        <v>152</v>
      </c>
      <c r="JA7" s="15" t="s">
        <v>152</v>
      </c>
      <c r="JB7" s="15" t="s">
        <v>152</v>
      </c>
      <c r="JC7" s="15" t="s">
        <v>152</v>
      </c>
      <c r="JD7" s="15" t="s">
        <v>152</v>
      </c>
      <c r="JE7" s="15" t="s">
        <v>152</v>
      </c>
      <c r="JF7" s="15" t="s">
        <v>152</v>
      </c>
      <c r="JG7" s="15" t="s">
        <v>152</v>
      </c>
      <c r="JH7" s="15" t="s">
        <v>152</v>
      </c>
      <c r="JI7" s="15" t="s">
        <v>152</v>
      </c>
      <c r="JJ7" s="15" t="s">
        <v>152</v>
      </c>
      <c r="JK7" s="15" t="s">
        <v>152</v>
      </c>
      <c r="JL7" s="15" t="s">
        <v>152</v>
      </c>
      <c r="JM7" s="15" t="s">
        <v>152</v>
      </c>
      <c r="JN7" s="15" t="s">
        <v>152</v>
      </c>
      <c r="JO7" s="15" t="s">
        <v>152</v>
      </c>
      <c r="JP7" s="15" t="s">
        <v>152</v>
      </c>
      <c r="JQ7" s="15" t="s">
        <v>152</v>
      </c>
      <c r="JR7" s="15" t="s">
        <v>152</v>
      </c>
      <c r="JS7" s="15" t="s">
        <v>152</v>
      </c>
      <c r="JT7" s="15" t="s">
        <v>152</v>
      </c>
      <c r="JU7" s="15" t="s">
        <v>152</v>
      </c>
      <c r="JV7" s="15" t="s">
        <v>152</v>
      </c>
      <c r="JW7" s="15" t="s">
        <v>152</v>
      </c>
      <c r="JX7" s="15" t="s">
        <v>152</v>
      </c>
      <c r="JY7" s="15" t="s">
        <v>152</v>
      </c>
      <c r="JZ7" s="15" t="s">
        <v>152</v>
      </c>
      <c r="KA7" s="15" t="s">
        <v>152</v>
      </c>
      <c r="KB7" s="15" t="s">
        <v>153</v>
      </c>
      <c r="KC7" s="15" t="s">
        <v>153</v>
      </c>
      <c r="KD7" s="15" t="s">
        <v>153</v>
      </c>
      <c r="KE7" s="15" t="s">
        <v>153</v>
      </c>
      <c r="KF7" s="15" t="s">
        <v>153</v>
      </c>
      <c r="KG7" s="15" t="s">
        <v>153</v>
      </c>
      <c r="KH7" s="15" t="s">
        <v>153</v>
      </c>
      <c r="KI7" s="15" t="s">
        <v>153</v>
      </c>
      <c r="KJ7" s="15" t="s">
        <v>153</v>
      </c>
      <c r="KK7" s="15" t="s">
        <v>153</v>
      </c>
      <c r="KL7" s="15" t="s">
        <v>153</v>
      </c>
      <c r="KM7" s="15" t="s">
        <v>153</v>
      </c>
      <c r="KN7" s="15" t="s">
        <v>153</v>
      </c>
      <c r="KO7" s="15" t="s">
        <v>153</v>
      </c>
      <c r="KP7" s="15" t="s">
        <v>153</v>
      </c>
      <c r="KQ7" s="15" t="s">
        <v>153</v>
      </c>
      <c r="KR7" s="15" t="s">
        <v>153</v>
      </c>
      <c r="KS7" s="15" t="s">
        <v>153</v>
      </c>
      <c r="KT7" s="15" t="s">
        <v>153</v>
      </c>
      <c r="KU7" s="15" t="s">
        <v>153</v>
      </c>
      <c r="KV7" s="15" t="s">
        <v>153</v>
      </c>
      <c r="KW7" s="15" t="s">
        <v>153</v>
      </c>
      <c r="KX7" s="15" t="s">
        <v>153</v>
      </c>
      <c r="KY7" s="15" t="s">
        <v>153</v>
      </c>
      <c r="KZ7" s="15" t="s">
        <v>153</v>
      </c>
      <c r="LA7" s="15" t="s">
        <v>153</v>
      </c>
      <c r="LB7" s="15" t="s">
        <v>153</v>
      </c>
      <c r="LC7" s="15" t="s">
        <v>153</v>
      </c>
      <c r="LD7" s="15" t="s">
        <v>153</v>
      </c>
      <c r="LE7" s="15" t="s">
        <v>153</v>
      </c>
      <c r="LF7" s="15" t="s">
        <v>153</v>
      </c>
      <c r="LG7" s="15" t="s">
        <v>153</v>
      </c>
      <c r="LH7" s="15" t="s">
        <v>153</v>
      </c>
      <c r="LI7" s="15" t="s">
        <v>153</v>
      </c>
      <c r="LJ7" s="15" t="s">
        <v>153</v>
      </c>
      <c r="LK7" s="15" t="s">
        <v>153</v>
      </c>
      <c r="LL7" s="15" t="s">
        <v>153</v>
      </c>
      <c r="LM7" s="15" t="s">
        <v>153</v>
      </c>
      <c r="LN7" s="15" t="s">
        <v>153</v>
      </c>
      <c r="LO7" s="15" t="s">
        <v>153</v>
      </c>
      <c r="LP7" s="15" t="s">
        <v>153</v>
      </c>
      <c r="LQ7" s="15" t="s">
        <v>153</v>
      </c>
      <c r="LR7" s="15" t="s">
        <v>153</v>
      </c>
      <c r="LS7" s="15" t="s">
        <v>153</v>
      </c>
      <c r="LT7" s="15" t="s">
        <v>153</v>
      </c>
      <c r="LU7" s="15" t="s">
        <v>153</v>
      </c>
      <c r="LV7" s="15" t="s">
        <v>153</v>
      </c>
      <c r="LW7" s="15" t="s">
        <v>153</v>
      </c>
      <c r="LX7" s="15" t="s">
        <v>153</v>
      </c>
      <c r="LY7" s="15" t="s">
        <v>153</v>
      </c>
      <c r="LZ7" s="15" t="s">
        <v>153</v>
      </c>
      <c r="MA7" s="15" t="s">
        <v>153</v>
      </c>
      <c r="MB7" s="15" t="s">
        <v>153</v>
      </c>
      <c r="MC7" s="15" t="s">
        <v>153</v>
      </c>
      <c r="MD7" s="15" t="s">
        <v>153</v>
      </c>
      <c r="ME7" s="15" t="s">
        <v>153</v>
      </c>
      <c r="MF7" s="15" t="s">
        <v>153</v>
      </c>
      <c r="MG7" s="15" t="s">
        <v>153</v>
      </c>
      <c r="MH7" s="15" t="s">
        <v>153</v>
      </c>
      <c r="MI7" s="15" t="s">
        <v>153</v>
      </c>
      <c r="MJ7" s="15" t="s">
        <v>153</v>
      </c>
      <c r="MK7" s="15" t="s">
        <v>153</v>
      </c>
      <c r="ML7" s="15" t="s">
        <v>153</v>
      </c>
      <c r="MM7" s="15" t="s">
        <v>153</v>
      </c>
      <c r="MN7" s="15" t="s">
        <v>153</v>
      </c>
      <c r="MO7" s="15" t="s">
        <v>153</v>
      </c>
      <c r="MP7" s="15" t="s">
        <v>153</v>
      </c>
      <c r="MQ7" s="15" t="s">
        <v>153</v>
      </c>
      <c r="MR7" s="15" t="s">
        <v>153</v>
      </c>
      <c r="MS7" s="15" t="s">
        <v>153</v>
      </c>
      <c r="MT7" s="15" t="s">
        <v>153</v>
      </c>
      <c r="MU7" s="15" t="s">
        <v>153</v>
      </c>
      <c r="MV7" s="15" t="s">
        <v>153</v>
      </c>
      <c r="MW7" s="15" t="s">
        <v>153</v>
      </c>
      <c r="MX7" s="15" t="s">
        <v>153</v>
      </c>
      <c r="MY7" s="15" t="s">
        <v>153</v>
      </c>
      <c r="MZ7" s="15" t="s">
        <v>153</v>
      </c>
      <c r="NA7" s="15" t="s">
        <v>153</v>
      </c>
      <c r="NB7" s="15" t="s">
        <v>153</v>
      </c>
      <c r="NC7" s="15" t="s">
        <v>153</v>
      </c>
      <c r="ND7" s="15" t="s">
        <v>153</v>
      </c>
      <c r="NE7" s="15" t="s">
        <v>153</v>
      </c>
      <c r="NF7" s="15" t="s">
        <v>153</v>
      </c>
      <c r="NG7" s="15" t="s">
        <v>153</v>
      </c>
      <c r="NH7" s="15" t="s">
        <v>153</v>
      </c>
      <c r="NI7" s="15" t="s">
        <v>153</v>
      </c>
      <c r="NJ7" s="15" t="s">
        <v>153</v>
      </c>
      <c r="NK7" s="15" t="s">
        <v>153</v>
      </c>
      <c r="NL7" s="15" t="s">
        <v>153</v>
      </c>
      <c r="NM7" s="15" t="s">
        <v>153</v>
      </c>
      <c r="NN7" s="15" t="s">
        <v>153</v>
      </c>
      <c r="NO7" s="15" t="s">
        <v>153</v>
      </c>
      <c r="NP7" s="15" t="s">
        <v>153</v>
      </c>
      <c r="NQ7" s="15" t="s">
        <v>153</v>
      </c>
      <c r="NR7" s="15" t="s">
        <v>153</v>
      </c>
      <c r="NS7" s="15" t="s">
        <v>153</v>
      </c>
      <c r="NT7" s="15" t="s">
        <v>153</v>
      </c>
      <c r="NU7" s="15" t="s">
        <v>153</v>
      </c>
      <c r="NV7" s="15" t="s">
        <v>153</v>
      </c>
      <c r="NW7" s="15" t="s">
        <v>153</v>
      </c>
      <c r="NX7" s="15" t="s">
        <v>153</v>
      </c>
      <c r="NY7" s="15" t="s">
        <v>153</v>
      </c>
      <c r="NZ7" s="15" t="s">
        <v>153</v>
      </c>
      <c r="OA7" s="15" t="s">
        <v>153</v>
      </c>
      <c r="OB7" s="15" t="s">
        <v>153</v>
      </c>
      <c r="OC7" s="15" t="s">
        <v>153</v>
      </c>
      <c r="OD7" s="15" t="s">
        <v>153</v>
      </c>
      <c r="OE7" s="15" t="s">
        <v>153</v>
      </c>
      <c r="OF7" s="15" t="s">
        <v>153</v>
      </c>
      <c r="OG7" s="15" t="s">
        <v>153</v>
      </c>
      <c r="OH7" s="15" t="s">
        <v>153</v>
      </c>
      <c r="OI7" s="15" t="s">
        <v>153</v>
      </c>
      <c r="OJ7" s="15" t="s">
        <v>153</v>
      </c>
      <c r="OK7" s="15" t="s">
        <v>153</v>
      </c>
      <c r="OL7" s="15" t="s">
        <v>153</v>
      </c>
      <c r="OM7" s="15" t="s">
        <v>153</v>
      </c>
      <c r="ON7" s="15" t="s">
        <v>153</v>
      </c>
      <c r="OO7" s="15" t="s">
        <v>153</v>
      </c>
      <c r="OP7" s="15" t="s">
        <v>153</v>
      </c>
      <c r="OQ7" s="15" t="s">
        <v>153</v>
      </c>
      <c r="OR7" s="15" t="s">
        <v>153</v>
      </c>
      <c r="OS7" s="15" t="s">
        <v>153</v>
      </c>
      <c r="OT7" s="15" t="s">
        <v>153</v>
      </c>
      <c r="OU7" s="15" t="s">
        <v>153</v>
      </c>
      <c r="OV7" s="15" t="s">
        <v>153</v>
      </c>
      <c r="OW7" s="15" t="s">
        <v>153</v>
      </c>
      <c r="OX7" s="15" t="s">
        <v>153</v>
      </c>
      <c r="OY7" s="15" t="s">
        <v>153</v>
      </c>
      <c r="OZ7" s="15" t="s">
        <v>153</v>
      </c>
      <c r="PA7" s="15" t="s">
        <v>153</v>
      </c>
      <c r="PB7" s="12"/>
      <c r="PC7" s="12"/>
      <c r="PD7" s="12"/>
      <c r="PE7" s="12"/>
      <c r="PF7" s="12"/>
      <c r="PG7" s="12"/>
      <c r="PH7" s="12"/>
      <c r="PI7" s="12"/>
      <c r="PJ7" s="12"/>
      <c r="PK7" s="12"/>
      <c r="PL7" s="12"/>
      <c r="PM7" s="12"/>
      <c r="PN7" s="12"/>
      <c r="PO7" s="12"/>
      <c r="PP7" s="12"/>
      <c r="PQ7" s="12"/>
      <c r="PR7" s="12"/>
      <c r="PS7" s="12"/>
      <c r="PT7" s="12"/>
      <c r="PU7" s="12"/>
      <c r="PV7" s="12"/>
      <c r="PW7" s="12"/>
      <c r="PX7" s="12"/>
      <c r="PY7" s="12"/>
      <c r="PZ7" s="12"/>
    </row>
    <row r="8" spans="1:449" ht="15" customHeight="1" x14ac:dyDescent="0.25">
      <c r="D8" s="188" t="s">
        <v>3</v>
      </c>
      <c r="E8" s="188"/>
      <c r="F8" s="188"/>
      <c r="G8" s="188"/>
      <c r="H8" s="188"/>
      <c r="I8" s="188"/>
      <c r="J8" s="188"/>
      <c r="K8" s="188"/>
      <c r="L8" s="188"/>
      <c r="M8" s="188"/>
      <c r="N8" s="188"/>
      <c r="O8" s="16"/>
      <c r="P8" s="188" t="s">
        <v>14</v>
      </c>
      <c r="Q8" s="188"/>
      <c r="R8" s="188"/>
      <c r="S8" s="188"/>
      <c r="T8" s="188"/>
      <c r="U8" s="188"/>
      <c r="V8" s="188"/>
      <c r="W8" s="188"/>
      <c r="X8" s="188"/>
      <c r="Y8" s="188"/>
      <c r="Z8" s="188"/>
      <c r="AA8" s="16"/>
      <c r="AB8" s="23" t="s">
        <v>119</v>
      </c>
      <c r="AC8" s="23" t="s">
        <v>119</v>
      </c>
      <c r="AD8" s="23" t="s">
        <v>119</v>
      </c>
      <c r="AE8" s="23" t="s">
        <v>119</v>
      </c>
      <c r="AF8" s="23" t="s">
        <v>119</v>
      </c>
      <c r="AG8" s="23" t="s">
        <v>119</v>
      </c>
      <c r="AH8" s="23" t="s">
        <v>119</v>
      </c>
      <c r="AI8" s="23" t="s">
        <v>119</v>
      </c>
      <c r="AJ8" s="23" t="s">
        <v>119</v>
      </c>
      <c r="AK8" s="23" t="s">
        <v>119</v>
      </c>
      <c r="AL8" s="23" t="s">
        <v>119</v>
      </c>
      <c r="AM8" s="23" t="s">
        <v>119</v>
      </c>
      <c r="AN8" s="23" t="s">
        <v>119</v>
      </c>
      <c r="AO8" s="23" t="s">
        <v>119</v>
      </c>
      <c r="AP8" s="33" t="s">
        <v>99</v>
      </c>
      <c r="AQ8" s="33" t="s">
        <v>99</v>
      </c>
      <c r="AR8" s="33" t="s">
        <v>99</v>
      </c>
      <c r="AS8" s="33" t="s">
        <v>99</v>
      </c>
      <c r="AT8" s="33" t="s">
        <v>99</v>
      </c>
      <c r="AU8" s="33" t="s">
        <v>99</v>
      </c>
      <c r="AV8" s="33" t="s">
        <v>99</v>
      </c>
      <c r="AW8" s="33" t="s">
        <v>99</v>
      </c>
      <c r="AX8" s="33" t="s">
        <v>99</v>
      </c>
      <c r="AY8" s="33" t="s">
        <v>99</v>
      </c>
      <c r="AZ8" s="33" t="s">
        <v>99</v>
      </c>
      <c r="BA8" s="33" t="s">
        <v>99</v>
      </c>
      <c r="BB8" s="33" t="s">
        <v>99</v>
      </c>
      <c r="BC8" s="33" t="s">
        <v>99</v>
      </c>
      <c r="BD8" s="33" t="s">
        <v>99</v>
      </c>
      <c r="BE8" s="33" t="s">
        <v>99</v>
      </c>
      <c r="BF8" s="33" t="s">
        <v>99</v>
      </c>
      <c r="BG8" s="33" t="s">
        <v>99</v>
      </c>
      <c r="BH8" s="33" t="s">
        <v>99</v>
      </c>
      <c r="BI8" s="33" t="s">
        <v>99</v>
      </c>
      <c r="BJ8" s="33" t="s">
        <v>99</v>
      </c>
      <c r="BK8" s="33" t="s">
        <v>99</v>
      </c>
      <c r="BL8" s="33" t="s">
        <v>99</v>
      </c>
      <c r="BM8" s="33" t="s">
        <v>99</v>
      </c>
      <c r="BN8" s="33" t="s">
        <v>99</v>
      </c>
      <c r="BO8" s="33" t="s">
        <v>99</v>
      </c>
      <c r="BP8" s="25" t="s">
        <v>100</v>
      </c>
      <c r="BQ8" s="25" t="s">
        <v>100</v>
      </c>
      <c r="BR8" s="25" t="s">
        <v>100</v>
      </c>
      <c r="BS8" s="25" t="s">
        <v>100</v>
      </c>
      <c r="BT8" s="25" t="s">
        <v>100</v>
      </c>
      <c r="BU8" s="25" t="s">
        <v>100</v>
      </c>
      <c r="BV8" s="25" t="s">
        <v>100</v>
      </c>
      <c r="BW8" s="25" t="s">
        <v>100</v>
      </c>
      <c r="BX8" s="25" t="s">
        <v>100</v>
      </c>
      <c r="BY8" s="25" t="s">
        <v>100</v>
      </c>
      <c r="BZ8" s="25" t="s">
        <v>100</v>
      </c>
      <c r="CA8" s="25" t="s">
        <v>100</v>
      </c>
      <c r="CB8" s="25" t="s">
        <v>100</v>
      </c>
      <c r="CC8" s="25" t="s">
        <v>100</v>
      </c>
      <c r="CD8" s="25" t="s">
        <v>100</v>
      </c>
      <c r="CE8" s="25" t="s">
        <v>100</v>
      </c>
      <c r="CF8" s="25" t="s">
        <v>100</v>
      </c>
      <c r="CG8" s="25" t="s">
        <v>100</v>
      </c>
      <c r="CH8" s="25" t="s">
        <v>100</v>
      </c>
      <c r="CI8" s="25" t="s">
        <v>100</v>
      </c>
      <c r="CJ8" s="27" t="s">
        <v>120</v>
      </c>
      <c r="CK8" s="27" t="s">
        <v>120</v>
      </c>
      <c r="CL8" s="27" t="s">
        <v>120</v>
      </c>
      <c r="CM8" s="27" t="s">
        <v>120</v>
      </c>
      <c r="CN8" s="27" t="s">
        <v>120</v>
      </c>
      <c r="CO8" s="29" t="s">
        <v>101</v>
      </c>
      <c r="CP8" s="29" t="s">
        <v>101</v>
      </c>
      <c r="CQ8" s="29" t="s">
        <v>101</v>
      </c>
      <c r="CR8" s="29" t="s">
        <v>101</v>
      </c>
      <c r="CS8" s="29" t="s">
        <v>101</v>
      </c>
      <c r="CT8" s="29" t="s">
        <v>101</v>
      </c>
      <c r="CU8" s="29" t="s">
        <v>101</v>
      </c>
      <c r="CV8" s="29" t="s">
        <v>101</v>
      </c>
      <c r="CW8" s="29" t="s">
        <v>101</v>
      </c>
      <c r="CX8" s="29" t="s">
        <v>101</v>
      </c>
      <c r="CY8" s="29" t="s">
        <v>101</v>
      </c>
      <c r="CZ8" s="29" t="s">
        <v>101</v>
      </c>
      <c r="DA8" s="29" t="s">
        <v>101</v>
      </c>
      <c r="DB8" s="29" t="s">
        <v>101</v>
      </c>
      <c r="DC8" s="29" t="s">
        <v>101</v>
      </c>
      <c r="DD8" s="31" t="s">
        <v>102</v>
      </c>
      <c r="DE8" s="31" t="s">
        <v>102</v>
      </c>
      <c r="DF8" s="31" t="s">
        <v>102</v>
      </c>
      <c r="DG8" s="31" t="s">
        <v>102</v>
      </c>
      <c r="DH8" s="31" t="s">
        <v>102</v>
      </c>
      <c r="DI8" s="31" t="s">
        <v>102</v>
      </c>
      <c r="DJ8" s="31" t="s">
        <v>102</v>
      </c>
      <c r="DK8" s="31" t="s">
        <v>102</v>
      </c>
      <c r="DL8" s="31" t="s">
        <v>102</v>
      </c>
      <c r="DM8" s="31" t="s">
        <v>102</v>
      </c>
      <c r="DN8" s="31" t="s">
        <v>102</v>
      </c>
      <c r="DO8" s="31" t="s">
        <v>102</v>
      </c>
      <c r="DP8" s="31" t="s">
        <v>102</v>
      </c>
      <c r="DQ8" s="31" t="s">
        <v>102</v>
      </c>
      <c r="DR8" s="31" t="s">
        <v>102</v>
      </c>
      <c r="DS8" s="31" t="s">
        <v>102</v>
      </c>
      <c r="DT8" s="51" t="s">
        <v>179</v>
      </c>
      <c r="DU8" s="51" t="s">
        <v>179</v>
      </c>
      <c r="DV8" s="51" t="s">
        <v>179</v>
      </c>
      <c r="DW8" s="51" t="s">
        <v>179</v>
      </c>
      <c r="DX8" s="51" t="s">
        <v>179</v>
      </c>
      <c r="DY8" s="51" t="s">
        <v>179</v>
      </c>
      <c r="DZ8" s="51" t="s">
        <v>179</v>
      </c>
      <c r="EA8" s="51" t="s">
        <v>179</v>
      </c>
      <c r="EB8" s="51" t="s">
        <v>179</v>
      </c>
      <c r="EC8" s="51" t="s">
        <v>179</v>
      </c>
      <c r="ED8" s="51" t="s">
        <v>179</v>
      </c>
      <c r="EE8" s="51" t="s">
        <v>179</v>
      </c>
      <c r="EF8" s="51" t="s">
        <v>179</v>
      </c>
      <c r="EG8" s="34" t="s">
        <v>121</v>
      </c>
      <c r="EH8" s="34" t="s">
        <v>121</v>
      </c>
      <c r="EI8" s="34" t="s">
        <v>121</v>
      </c>
      <c r="EJ8" s="34" t="s">
        <v>121</v>
      </c>
      <c r="EK8" s="36" t="s">
        <v>122</v>
      </c>
      <c r="EL8" s="36" t="s">
        <v>122</v>
      </c>
      <c r="EM8" s="36" t="s">
        <v>122</v>
      </c>
      <c r="EN8" s="36" t="s">
        <v>122</v>
      </c>
      <c r="EO8" s="38" t="s">
        <v>123</v>
      </c>
      <c r="EP8" s="38" t="s">
        <v>123</v>
      </c>
      <c r="EQ8" s="38" t="s">
        <v>123</v>
      </c>
      <c r="ER8" s="38" t="s">
        <v>123</v>
      </c>
      <c r="ES8" s="38" t="s">
        <v>123</v>
      </c>
      <c r="ET8" s="38" t="s">
        <v>123</v>
      </c>
      <c r="EU8" s="40" t="s">
        <v>124</v>
      </c>
      <c r="EV8" s="40" t="s">
        <v>124</v>
      </c>
      <c r="EW8" s="40" t="s">
        <v>124</v>
      </c>
      <c r="EX8" s="40" t="s">
        <v>124</v>
      </c>
      <c r="EY8" s="40" t="s">
        <v>124</v>
      </c>
      <c r="EZ8" s="40" t="s">
        <v>124</v>
      </c>
      <c r="FA8" s="40" t="s">
        <v>124</v>
      </c>
      <c r="FB8" s="23" t="s">
        <v>119</v>
      </c>
      <c r="FC8" s="23" t="s">
        <v>119</v>
      </c>
      <c r="FD8" s="23" t="s">
        <v>119</v>
      </c>
      <c r="FE8" s="23" t="s">
        <v>119</v>
      </c>
      <c r="FF8" s="23" t="s">
        <v>119</v>
      </c>
      <c r="FG8" s="23" t="s">
        <v>119</v>
      </c>
      <c r="FH8" s="23" t="s">
        <v>119</v>
      </c>
      <c r="FI8" s="23" t="s">
        <v>119</v>
      </c>
      <c r="FJ8" s="23" t="s">
        <v>119</v>
      </c>
      <c r="FK8" s="23" t="s">
        <v>119</v>
      </c>
      <c r="FL8" s="23" t="s">
        <v>119</v>
      </c>
      <c r="FM8" s="23" t="s">
        <v>119</v>
      </c>
      <c r="FN8" s="23" t="s">
        <v>119</v>
      </c>
      <c r="FO8" s="23" t="s">
        <v>119</v>
      </c>
      <c r="FP8" s="33" t="s">
        <v>99</v>
      </c>
      <c r="FQ8" s="33" t="s">
        <v>99</v>
      </c>
      <c r="FR8" s="33" t="s">
        <v>99</v>
      </c>
      <c r="FS8" s="33" t="s">
        <v>99</v>
      </c>
      <c r="FT8" s="33" t="s">
        <v>99</v>
      </c>
      <c r="FU8" s="33" t="s">
        <v>99</v>
      </c>
      <c r="FV8" s="33" t="s">
        <v>99</v>
      </c>
      <c r="FW8" s="33" t="s">
        <v>99</v>
      </c>
      <c r="FX8" s="33" t="s">
        <v>99</v>
      </c>
      <c r="FY8" s="33" t="s">
        <v>99</v>
      </c>
      <c r="FZ8" s="33" t="s">
        <v>99</v>
      </c>
      <c r="GA8" s="33" t="s">
        <v>99</v>
      </c>
      <c r="GB8" s="33" t="s">
        <v>99</v>
      </c>
      <c r="GC8" s="33" t="s">
        <v>99</v>
      </c>
      <c r="GD8" s="33" t="s">
        <v>99</v>
      </c>
      <c r="GE8" s="33" t="s">
        <v>99</v>
      </c>
      <c r="GF8" s="33" t="s">
        <v>99</v>
      </c>
      <c r="GG8" s="33" t="s">
        <v>99</v>
      </c>
      <c r="GH8" s="33" t="s">
        <v>99</v>
      </c>
      <c r="GI8" s="33" t="s">
        <v>99</v>
      </c>
      <c r="GJ8" s="33" t="s">
        <v>99</v>
      </c>
      <c r="GK8" s="33" t="s">
        <v>99</v>
      </c>
      <c r="GL8" s="33" t="s">
        <v>99</v>
      </c>
      <c r="GM8" s="33" t="s">
        <v>99</v>
      </c>
      <c r="GN8" s="33" t="s">
        <v>99</v>
      </c>
      <c r="GO8" s="33" t="s">
        <v>99</v>
      </c>
      <c r="GP8" s="25" t="s">
        <v>100</v>
      </c>
      <c r="GQ8" s="25" t="s">
        <v>100</v>
      </c>
      <c r="GR8" s="25" t="s">
        <v>100</v>
      </c>
      <c r="GS8" s="25" t="s">
        <v>100</v>
      </c>
      <c r="GT8" s="25" t="s">
        <v>100</v>
      </c>
      <c r="GU8" s="25" t="s">
        <v>100</v>
      </c>
      <c r="GV8" s="25" t="s">
        <v>100</v>
      </c>
      <c r="GW8" s="25" t="s">
        <v>100</v>
      </c>
      <c r="GX8" s="25" t="s">
        <v>100</v>
      </c>
      <c r="GY8" s="25" t="s">
        <v>100</v>
      </c>
      <c r="GZ8" s="25" t="s">
        <v>100</v>
      </c>
      <c r="HA8" s="25" t="s">
        <v>100</v>
      </c>
      <c r="HB8" s="25" t="s">
        <v>100</v>
      </c>
      <c r="HC8" s="25" t="s">
        <v>100</v>
      </c>
      <c r="HD8" s="25" t="s">
        <v>100</v>
      </c>
      <c r="HE8" s="25" t="s">
        <v>100</v>
      </c>
      <c r="HF8" s="25" t="s">
        <v>100</v>
      </c>
      <c r="HG8" s="25" t="s">
        <v>100</v>
      </c>
      <c r="HH8" s="25" t="s">
        <v>100</v>
      </c>
      <c r="HI8" s="25" t="s">
        <v>100</v>
      </c>
      <c r="HJ8" s="27" t="s">
        <v>120</v>
      </c>
      <c r="HK8" s="27" t="s">
        <v>120</v>
      </c>
      <c r="HL8" s="27" t="s">
        <v>120</v>
      </c>
      <c r="HM8" s="27" t="s">
        <v>120</v>
      </c>
      <c r="HN8" s="27" t="s">
        <v>120</v>
      </c>
      <c r="HO8" s="29" t="s">
        <v>101</v>
      </c>
      <c r="HP8" s="29" t="s">
        <v>101</v>
      </c>
      <c r="HQ8" s="29" t="s">
        <v>101</v>
      </c>
      <c r="HR8" s="29" t="s">
        <v>101</v>
      </c>
      <c r="HS8" s="29" t="s">
        <v>101</v>
      </c>
      <c r="HT8" s="29" t="s">
        <v>101</v>
      </c>
      <c r="HU8" s="29" t="s">
        <v>101</v>
      </c>
      <c r="HV8" s="29" t="s">
        <v>101</v>
      </c>
      <c r="HW8" s="29" t="s">
        <v>101</v>
      </c>
      <c r="HX8" s="29" t="s">
        <v>101</v>
      </c>
      <c r="HY8" s="29" t="s">
        <v>101</v>
      </c>
      <c r="HZ8" s="29" t="s">
        <v>101</v>
      </c>
      <c r="IA8" s="29" t="s">
        <v>101</v>
      </c>
      <c r="IB8" s="29" t="s">
        <v>101</v>
      </c>
      <c r="IC8" s="29" t="s">
        <v>101</v>
      </c>
      <c r="ID8" s="31" t="s">
        <v>102</v>
      </c>
      <c r="IE8" s="31" t="s">
        <v>102</v>
      </c>
      <c r="IF8" s="31" t="s">
        <v>102</v>
      </c>
      <c r="IG8" s="31" t="s">
        <v>102</v>
      </c>
      <c r="IH8" s="31" t="s">
        <v>102</v>
      </c>
      <c r="II8" s="31" t="s">
        <v>102</v>
      </c>
      <c r="IJ8" s="31" t="s">
        <v>102</v>
      </c>
      <c r="IK8" s="31" t="s">
        <v>102</v>
      </c>
      <c r="IL8" s="31" t="s">
        <v>102</v>
      </c>
      <c r="IM8" s="31" t="s">
        <v>102</v>
      </c>
      <c r="IN8" s="31" t="s">
        <v>102</v>
      </c>
      <c r="IO8" s="31" t="s">
        <v>102</v>
      </c>
      <c r="IP8" s="31" t="s">
        <v>102</v>
      </c>
      <c r="IQ8" s="31" t="s">
        <v>102</v>
      </c>
      <c r="IR8" s="31" t="s">
        <v>102</v>
      </c>
      <c r="IS8" s="31" t="s">
        <v>102</v>
      </c>
      <c r="IT8" s="51" t="s">
        <v>179</v>
      </c>
      <c r="IU8" s="51" t="s">
        <v>179</v>
      </c>
      <c r="IV8" s="51" t="s">
        <v>179</v>
      </c>
      <c r="IW8" s="51" t="s">
        <v>179</v>
      </c>
      <c r="IX8" s="51" t="s">
        <v>179</v>
      </c>
      <c r="IY8" s="51" t="s">
        <v>179</v>
      </c>
      <c r="IZ8" s="51" t="s">
        <v>179</v>
      </c>
      <c r="JA8" s="51" t="s">
        <v>179</v>
      </c>
      <c r="JB8" s="51" t="s">
        <v>179</v>
      </c>
      <c r="JC8" s="51" t="s">
        <v>179</v>
      </c>
      <c r="JD8" s="51" t="s">
        <v>179</v>
      </c>
      <c r="JE8" s="51" t="s">
        <v>179</v>
      </c>
      <c r="JF8" s="51" t="s">
        <v>179</v>
      </c>
      <c r="JG8" s="34" t="s">
        <v>121</v>
      </c>
      <c r="JH8" s="34" t="s">
        <v>121</v>
      </c>
      <c r="JI8" s="34" t="s">
        <v>121</v>
      </c>
      <c r="JJ8" s="34" t="s">
        <v>121</v>
      </c>
      <c r="JK8" s="36" t="s">
        <v>122</v>
      </c>
      <c r="JL8" s="36" t="s">
        <v>122</v>
      </c>
      <c r="JM8" s="36" t="s">
        <v>122</v>
      </c>
      <c r="JN8" s="36" t="s">
        <v>122</v>
      </c>
      <c r="JO8" s="38" t="s">
        <v>123</v>
      </c>
      <c r="JP8" s="38" t="s">
        <v>123</v>
      </c>
      <c r="JQ8" s="38" t="s">
        <v>123</v>
      </c>
      <c r="JR8" s="38" t="s">
        <v>123</v>
      </c>
      <c r="JS8" s="38" t="s">
        <v>123</v>
      </c>
      <c r="JT8" s="38" t="s">
        <v>123</v>
      </c>
      <c r="JU8" s="40" t="s">
        <v>124</v>
      </c>
      <c r="JV8" s="40" t="s">
        <v>124</v>
      </c>
      <c r="JW8" s="40" t="s">
        <v>124</v>
      </c>
      <c r="JX8" s="40" t="s">
        <v>124</v>
      </c>
      <c r="JY8" s="40" t="s">
        <v>124</v>
      </c>
      <c r="JZ8" s="40" t="s">
        <v>124</v>
      </c>
      <c r="KA8" s="40" t="s">
        <v>124</v>
      </c>
      <c r="KB8" s="23" t="s">
        <v>119</v>
      </c>
      <c r="KC8" s="23" t="s">
        <v>119</v>
      </c>
      <c r="KD8" s="23" t="s">
        <v>119</v>
      </c>
      <c r="KE8" s="23" t="s">
        <v>119</v>
      </c>
      <c r="KF8" s="23" t="s">
        <v>119</v>
      </c>
      <c r="KG8" s="23" t="s">
        <v>119</v>
      </c>
      <c r="KH8" s="23" t="s">
        <v>119</v>
      </c>
      <c r="KI8" s="23" t="s">
        <v>119</v>
      </c>
      <c r="KJ8" s="23" t="s">
        <v>119</v>
      </c>
      <c r="KK8" s="23" t="s">
        <v>119</v>
      </c>
      <c r="KL8" s="23" t="s">
        <v>119</v>
      </c>
      <c r="KM8" s="23" t="s">
        <v>119</v>
      </c>
      <c r="KN8" s="23" t="s">
        <v>119</v>
      </c>
      <c r="KO8" s="23" t="s">
        <v>119</v>
      </c>
      <c r="KP8" s="33" t="s">
        <v>99</v>
      </c>
      <c r="KQ8" s="33" t="s">
        <v>99</v>
      </c>
      <c r="KR8" s="33" t="s">
        <v>99</v>
      </c>
      <c r="KS8" s="33" t="s">
        <v>99</v>
      </c>
      <c r="KT8" s="33" t="s">
        <v>99</v>
      </c>
      <c r="KU8" s="33" t="s">
        <v>99</v>
      </c>
      <c r="KV8" s="33" t="s">
        <v>99</v>
      </c>
      <c r="KW8" s="33" t="s">
        <v>99</v>
      </c>
      <c r="KX8" s="33" t="s">
        <v>99</v>
      </c>
      <c r="KY8" s="33" t="s">
        <v>99</v>
      </c>
      <c r="KZ8" s="33" t="s">
        <v>99</v>
      </c>
      <c r="LA8" s="33" t="s">
        <v>99</v>
      </c>
      <c r="LB8" s="33" t="s">
        <v>99</v>
      </c>
      <c r="LC8" s="33" t="s">
        <v>99</v>
      </c>
      <c r="LD8" s="33" t="s">
        <v>99</v>
      </c>
      <c r="LE8" s="33" t="s">
        <v>99</v>
      </c>
      <c r="LF8" s="33" t="s">
        <v>99</v>
      </c>
      <c r="LG8" s="33" t="s">
        <v>99</v>
      </c>
      <c r="LH8" s="33" t="s">
        <v>99</v>
      </c>
      <c r="LI8" s="33" t="s">
        <v>99</v>
      </c>
      <c r="LJ8" s="33" t="s">
        <v>99</v>
      </c>
      <c r="LK8" s="33" t="s">
        <v>99</v>
      </c>
      <c r="LL8" s="33" t="s">
        <v>99</v>
      </c>
      <c r="LM8" s="33" t="s">
        <v>99</v>
      </c>
      <c r="LN8" s="33" t="s">
        <v>99</v>
      </c>
      <c r="LO8" s="33" t="s">
        <v>99</v>
      </c>
      <c r="LP8" s="25" t="s">
        <v>100</v>
      </c>
      <c r="LQ8" s="25" t="s">
        <v>100</v>
      </c>
      <c r="LR8" s="25" t="s">
        <v>100</v>
      </c>
      <c r="LS8" s="25" t="s">
        <v>100</v>
      </c>
      <c r="LT8" s="25" t="s">
        <v>100</v>
      </c>
      <c r="LU8" s="25" t="s">
        <v>100</v>
      </c>
      <c r="LV8" s="25" t="s">
        <v>100</v>
      </c>
      <c r="LW8" s="25" t="s">
        <v>100</v>
      </c>
      <c r="LX8" s="25" t="s">
        <v>100</v>
      </c>
      <c r="LY8" s="25" t="s">
        <v>100</v>
      </c>
      <c r="LZ8" s="25" t="s">
        <v>100</v>
      </c>
      <c r="MA8" s="25" t="s">
        <v>100</v>
      </c>
      <c r="MB8" s="25" t="s">
        <v>100</v>
      </c>
      <c r="MC8" s="25" t="s">
        <v>100</v>
      </c>
      <c r="MD8" s="25" t="s">
        <v>100</v>
      </c>
      <c r="ME8" s="25" t="s">
        <v>100</v>
      </c>
      <c r="MF8" s="25" t="s">
        <v>100</v>
      </c>
      <c r="MG8" s="25" t="s">
        <v>100</v>
      </c>
      <c r="MH8" s="25" t="s">
        <v>100</v>
      </c>
      <c r="MI8" s="25" t="s">
        <v>100</v>
      </c>
      <c r="MJ8" s="27" t="s">
        <v>120</v>
      </c>
      <c r="MK8" s="27" t="s">
        <v>120</v>
      </c>
      <c r="ML8" s="27" t="s">
        <v>120</v>
      </c>
      <c r="MM8" s="27" t="s">
        <v>120</v>
      </c>
      <c r="MN8" s="27" t="s">
        <v>120</v>
      </c>
      <c r="MO8" s="29" t="s">
        <v>101</v>
      </c>
      <c r="MP8" s="29" t="s">
        <v>101</v>
      </c>
      <c r="MQ8" s="29" t="s">
        <v>101</v>
      </c>
      <c r="MR8" s="29" t="s">
        <v>101</v>
      </c>
      <c r="MS8" s="29" t="s">
        <v>101</v>
      </c>
      <c r="MT8" s="29" t="s">
        <v>101</v>
      </c>
      <c r="MU8" s="29" t="s">
        <v>101</v>
      </c>
      <c r="MV8" s="29" t="s">
        <v>101</v>
      </c>
      <c r="MW8" s="29" t="s">
        <v>101</v>
      </c>
      <c r="MX8" s="29" t="s">
        <v>101</v>
      </c>
      <c r="MY8" s="29" t="s">
        <v>101</v>
      </c>
      <c r="MZ8" s="29" t="s">
        <v>101</v>
      </c>
      <c r="NA8" s="29" t="s">
        <v>101</v>
      </c>
      <c r="NB8" s="29" t="s">
        <v>101</v>
      </c>
      <c r="NC8" s="29" t="s">
        <v>101</v>
      </c>
      <c r="ND8" s="31" t="s">
        <v>102</v>
      </c>
      <c r="NE8" s="31" t="s">
        <v>102</v>
      </c>
      <c r="NF8" s="31" t="s">
        <v>102</v>
      </c>
      <c r="NG8" s="31" t="s">
        <v>102</v>
      </c>
      <c r="NH8" s="31" t="s">
        <v>102</v>
      </c>
      <c r="NI8" s="31" t="s">
        <v>102</v>
      </c>
      <c r="NJ8" s="31" t="s">
        <v>102</v>
      </c>
      <c r="NK8" s="31" t="s">
        <v>102</v>
      </c>
      <c r="NL8" s="31" t="s">
        <v>102</v>
      </c>
      <c r="NM8" s="31" t="s">
        <v>102</v>
      </c>
      <c r="NN8" s="31" t="s">
        <v>102</v>
      </c>
      <c r="NO8" s="31" t="s">
        <v>102</v>
      </c>
      <c r="NP8" s="31" t="s">
        <v>102</v>
      </c>
      <c r="NQ8" s="31" t="s">
        <v>102</v>
      </c>
      <c r="NR8" s="31" t="s">
        <v>102</v>
      </c>
      <c r="NS8" s="31" t="s">
        <v>102</v>
      </c>
      <c r="NT8" s="51" t="s">
        <v>179</v>
      </c>
      <c r="NU8" s="51" t="s">
        <v>179</v>
      </c>
      <c r="NV8" s="51" t="s">
        <v>179</v>
      </c>
      <c r="NW8" s="51" t="s">
        <v>179</v>
      </c>
      <c r="NX8" s="51" t="s">
        <v>179</v>
      </c>
      <c r="NY8" s="51" t="s">
        <v>179</v>
      </c>
      <c r="NZ8" s="51" t="s">
        <v>179</v>
      </c>
      <c r="OA8" s="51" t="s">
        <v>179</v>
      </c>
      <c r="OB8" s="51" t="s">
        <v>179</v>
      </c>
      <c r="OC8" s="51" t="s">
        <v>179</v>
      </c>
      <c r="OD8" s="51" t="s">
        <v>179</v>
      </c>
      <c r="OE8" s="51" t="s">
        <v>179</v>
      </c>
      <c r="OF8" s="51" t="s">
        <v>179</v>
      </c>
      <c r="OG8" s="34" t="s">
        <v>121</v>
      </c>
      <c r="OH8" s="34" t="s">
        <v>121</v>
      </c>
      <c r="OI8" s="34" t="s">
        <v>121</v>
      </c>
      <c r="OJ8" s="34" t="s">
        <v>121</v>
      </c>
      <c r="OK8" s="36" t="s">
        <v>122</v>
      </c>
      <c r="OL8" s="36" t="s">
        <v>122</v>
      </c>
      <c r="OM8" s="36" t="s">
        <v>122</v>
      </c>
      <c r="ON8" s="36" t="s">
        <v>122</v>
      </c>
      <c r="OO8" s="38" t="s">
        <v>123</v>
      </c>
      <c r="OP8" s="38" t="s">
        <v>123</v>
      </c>
      <c r="OQ8" s="38" t="s">
        <v>123</v>
      </c>
      <c r="OR8" s="38" t="s">
        <v>123</v>
      </c>
      <c r="OS8" s="38" t="s">
        <v>123</v>
      </c>
      <c r="OT8" s="38" t="s">
        <v>123</v>
      </c>
      <c r="OU8" s="40" t="s">
        <v>124</v>
      </c>
      <c r="OV8" s="40" t="s">
        <v>124</v>
      </c>
      <c r="OW8" s="40" t="s">
        <v>124</v>
      </c>
      <c r="OX8" s="40" t="s">
        <v>124</v>
      </c>
      <c r="OY8" s="40" t="s">
        <v>124</v>
      </c>
      <c r="OZ8" s="40" t="s">
        <v>124</v>
      </c>
      <c r="PA8" s="40" t="s">
        <v>124</v>
      </c>
      <c r="PB8" s="46"/>
      <c r="PC8" s="198" t="s">
        <v>104</v>
      </c>
      <c r="PD8" s="199"/>
      <c r="PE8" s="199"/>
      <c r="PF8" s="200"/>
      <c r="PG8" s="198" t="s">
        <v>105</v>
      </c>
      <c r="PH8" s="199"/>
      <c r="PI8" s="199"/>
      <c r="PJ8" s="200"/>
      <c r="PK8" s="198" t="s">
        <v>106</v>
      </c>
      <c r="PL8" s="199"/>
      <c r="PM8" s="199"/>
      <c r="PN8" s="200"/>
      <c r="PO8" s="198" t="s">
        <v>107</v>
      </c>
      <c r="PP8" s="199"/>
      <c r="PQ8" s="199"/>
      <c r="PR8" s="200"/>
      <c r="PS8" s="198" t="s">
        <v>108</v>
      </c>
      <c r="PT8" s="199"/>
      <c r="PU8" s="199"/>
      <c r="PV8" s="200"/>
      <c r="PW8" s="188" t="s">
        <v>109</v>
      </c>
      <c r="PX8" s="188"/>
      <c r="PY8" s="188"/>
      <c r="PZ8" s="188"/>
      <c r="QA8" s="12"/>
      <c r="QB8" s="12"/>
      <c r="QC8" s="12"/>
    </row>
    <row r="9" spans="1:449" ht="369.75" x14ac:dyDescent="0.25">
      <c r="A9" s="17" t="s">
        <v>110</v>
      </c>
      <c r="B9" s="17" t="s">
        <v>111</v>
      </c>
      <c r="C9" s="18" t="s">
        <v>112</v>
      </c>
      <c r="D9" s="17" t="s">
        <v>4</v>
      </c>
      <c r="E9" s="17" t="s">
        <v>5</v>
      </c>
      <c r="F9" s="17" t="s">
        <v>113</v>
      </c>
      <c r="G9" s="17" t="s">
        <v>114</v>
      </c>
      <c r="H9" s="17" t="s">
        <v>7</v>
      </c>
      <c r="I9" s="17" t="s">
        <v>8</v>
      </c>
      <c r="J9" s="17" t="s">
        <v>9</v>
      </c>
      <c r="K9" s="17" t="s">
        <v>10</v>
      </c>
      <c r="L9" s="17" t="s">
        <v>11</v>
      </c>
      <c r="M9" s="17" t="s">
        <v>12</v>
      </c>
      <c r="N9" s="17" t="s">
        <v>13</v>
      </c>
      <c r="O9" s="17" t="s">
        <v>15</v>
      </c>
      <c r="P9" s="17" t="s">
        <v>16</v>
      </c>
      <c r="Q9" s="17" t="s">
        <v>115</v>
      </c>
      <c r="R9" s="17" t="s">
        <v>18</v>
      </c>
      <c r="S9" s="17" t="s">
        <v>19</v>
      </c>
      <c r="T9" s="17" t="s">
        <v>20</v>
      </c>
      <c r="U9" s="17" t="s">
        <v>21</v>
      </c>
      <c r="V9" s="17" t="s">
        <v>22</v>
      </c>
      <c r="W9" s="17" t="s">
        <v>116</v>
      </c>
      <c r="X9" s="17" t="s">
        <v>117</v>
      </c>
      <c r="Y9" s="17" t="s">
        <v>25</v>
      </c>
      <c r="Z9" s="17" t="s">
        <v>26</v>
      </c>
      <c r="AA9" s="17" t="s">
        <v>27</v>
      </c>
      <c r="AB9" s="24" t="s">
        <v>35</v>
      </c>
      <c r="AC9" s="24" t="s">
        <v>162</v>
      </c>
      <c r="AD9" s="24" t="s">
        <v>180</v>
      </c>
      <c r="AE9" s="24" t="s">
        <v>181</v>
      </c>
      <c r="AF9" s="24" t="s">
        <v>156</v>
      </c>
      <c r="AG9" s="24" t="s">
        <v>157</v>
      </c>
      <c r="AH9" s="24" t="s">
        <v>155</v>
      </c>
      <c r="AI9" s="24" t="s">
        <v>36</v>
      </c>
      <c r="AJ9" s="24" t="s">
        <v>222</v>
      </c>
      <c r="AK9" s="24" t="s">
        <v>223</v>
      </c>
      <c r="AL9" s="24" t="s">
        <v>224</v>
      </c>
      <c r="AM9" s="24" t="s">
        <v>163</v>
      </c>
      <c r="AN9" s="24" t="s">
        <v>182</v>
      </c>
      <c r="AO9" s="24" t="s">
        <v>37</v>
      </c>
      <c r="AP9" s="19" t="s">
        <v>225</v>
      </c>
      <c r="AQ9" s="19" t="s">
        <v>246</v>
      </c>
      <c r="AR9" s="19" t="s">
        <v>183</v>
      </c>
      <c r="AS9" s="19" t="s">
        <v>184</v>
      </c>
      <c r="AT9" s="19" t="s">
        <v>185</v>
      </c>
      <c r="AU9" s="19" t="s">
        <v>186</v>
      </c>
      <c r="AV9" s="19" t="s">
        <v>187</v>
      </c>
      <c r="AW9" s="19" t="s">
        <v>247</v>
      </c>
      <c r="AX9" s="19" t="s">
        <v>188</v>
      </c>
      <c r="AY9" s="19" t="s">
        <v>189</v>
      </c>
      <c r="AZ9" s="19" t="s">
        <v>190</v>
      </c>
      <c r="BA9" s="19" t="s">
        <v>191</v>
      </c>
      <c r="BB9" s="19" t="s">
        <v>192</v>
      </c>
      <c r="BC9" s="19" t="s">
        <v>193</v>
      </c>
      <c r="BD9" s="19" t="s">
        <v>194</v>
      </c>
      <c r="BE9" s="19" t="s">
        <v>195</v>
      </c>
      <c r="BF9" s="19" t="s">
        <v>196</v>
      </c>
      <c r="BG9" s="19" t="s">
        <v>226</v>
      </c>
      <c r="BH9" s="19" t="s">
        <v>197</v>
      </c>
      <c r="BI9" s="19" t="s">
        <v>227</v>
      </c>
      <c r="BJ9" s="19" t="s">
        <v>198</v>
      </c>
      <c r="BK9" s="19" t="s">
        <v>228</v>
      </c>
      <c r="BL9" s="19" t="s">
        <v>199</v>
      </c>
      <c r="BM9" s="19" t="s">
        <v>200</v>
      </c>
      <c r="BN9" s="19" t="s">
        <v>201</v>
      </c>
      <c r="BO9" s="19" t="s">
        <v>229</v>
      </c>
      <c r="BP9" s="26" t="s">
        <v>202</v>
      </c>
      <c r="BQ9" s="26" t="s">
        <v>203</v>
      </c>
      <c r="BR9" s="26" t="s">
        <v>230</v>
      </c>
      <c r="BS9" s="26" t="s">
        <v>204</v>
      </c>
      <c r="BT9" s="26" t="s">
        <v>205</v>
      </c>
      <c r="BU9" s="26" t="s">
        <v>206</v>
      </c>
      <c r="BV9" s="26" t="s">
        <v>231</v>
      </c>
      <c r="BW9" s="26" t="s">
        <v>55</v>
      </c>
      <c r="BX9" s="26" t="s">
        <v>207</v>
      </c>
      <c r="BY9" s="26" t="s">
        <v>208</v>
      </c>
      <c r="BZ9" s="26" t="s">
        <v>209</v>
      </c>
      <c r="CA9" s="26" t="s">
        <v>210</v>
      </c>
      <c r="CB9" s="26" t="s">
        <v>211</v>
      </c>
      <c r="CC9" s="26" t="s">
        <v>212</v>
      </c>
      <c r="CD9" s="26" t="s">
        <v>213</v>
      </c>
      <c r="CE9" s="26" t="s">
        <v>232</v>
      </c>
      <c r="CF9" s="26" t="s">
        <v>233</v>
      </c>
      <c r="CG9" s="26" t="s">
        <v>234</v>
      </c>
      <c r="CH9" s="26" t="s">
        <v>235</v>
      </c>
      <c r="CI9" s="26" t="s">
        <v>236</v>
      </c>
      <c r="CJ9" s="28" t="s">
        <v>158</v>
      </c>
      <c r="CK9" s="28" t="s">
        <v>56</v>
      </c>
      <c r="CL9" s="28" t="s">
        <v>57</v>
      </c>
      <c r="CM9" s="28" t="s">
        <v>237</v>
      </c>
      <c r="CN9" s="28" t="s">
        <v>238</v>
      </c>
      <c r="CO9" s="30" t="s">
        <v>164</v>
      </c>
      <c r="CP9" s="30" t="s">
        <v>214</v>
      </c>
      <c r="CQ9" s="30" t="s">
        <v>58</v>
      </c>
      <c r="CR9" s="30" t="s">
        <v>59</v>
      </c>
      <c r="CS9" s="30" t="s">
        <v>165</v>
      </c>
      <c r="CT9" s="30" t="s">
        <v>215</v>
      </c>
      <c r="CU9" s="30" t="s">
        <v>239</v>
      </c>
      <c r="CV9" s="30" t="s">
        <v>216</v>
      </c>
      <c r="CW9" s="30" t="s">
        <v>240</v>
      </c>
      <c r="CX9" s="30" t="s">
        <v>60</v>
      </c>
      <c r="CY9" s="30" t="s">
        <v>61</v>
      </c>
      <c r="CZ9" s="30" t="s">
        <v>217</v>
      </c>
      <c r="DA9" s="30" t="s">
        <v>62</v>
      </c>
      <c r="DB9" s="30" t="s">
        <v>218</v>
      </c>
      <c r="DC9" s="30" t="s">
        <v>63</v>
      </c>
      <c r="DD9" s="32" t="s">
        <v>219</v>
      </c>
      <c r="DE9" s="32" t="s">
        <v>82</v>
      </c>
      <c r="DF9" s="32" t="s">
        <v>83</v>
      </c>
      <c r="DG9" s="32" t="s">
        <v>84</v>
      </c>
      <c r="DH9" s="32" t="s">
        <v>85</v>
      </c>
      <c r="DI9" s="32" t="s">
        <v>86</v>
      </c>
      <c r="DJ9" s="32" t="s">
        <v>87</v>
      </c>
      <c r="DK9" s="32" t="s">
        <v>88</v>
      </c>
      <c r="DL9" s="32" t="s">
        <v>89</v>
      </c>
      <c r="DM9" s="32" t="s">
        <v>90</v>
      </c>
      <c r="DN9" s="32" t="s">
        <v>91</v>
      </c>
      <c r="DO9" s="32" t="s">
        <v>92</v>
      </c>
      <c r="DP9" s="32" t="s">
        <v>93</v>
      </c>
      <c r="DQ9" s="32" t="s">
        <v>94</v>
      </c>
      <c r="DR9" s="32" t="s">
        <v>95</v>
      </c>
      <c r="DS9" s="32" t="s">
        <v>96</v>
      </c>
      <c r="DT9" s="52" t="s">
        <v>168</v>
      </c>
      <c r="DU9" s="52" t="s">
        <v>220</v>
      </c>
      <c r="DV9" s="52" t="s">
        <v>169</v>
      </c>
      <c r="DW9" s="52" t="s">
        <v>170</v>
      </c>
      <c r="DX9" s="52" t="s">
        <v>171</v>
      </c>
      <c r="DY9" s="52" t="s">
        <v>172</v>
      </c>
      <c r="DZ9" s="52" t="s">
        <v>221</v>
      </c>
      <c r="EA9" s="52" t="s">
        <v>173</v>
      </c>
      <c r="EB9" s="52" t="s">
        <v>174</v>
      </c>
      <c r="EC9" s="52" t="s">
        <v>175</v>
      </c>
      <c r="ED9" s="52" t="s">
        <v>176</v>
      </c>
      <c r="EE9" s="52" t="s">
        <v>177</v>
      </c>
      <c r="EF9" s="52" t="s">
        <v>178</v>
      </c>
      <c r="EG9" s="35" t="s">
        <v>64</v>
      </c>
      <c r="EH9" s="35" t="s">
        <v>159</v>
      </c>
      <c r="EI9" s="35" t="s">
        <v>65</v>
      </c>
      <c r="EJ9" s="35" t="s">
        <v>66</v>
      </c>
      <c r="EK9" s="37" t="s">
        <v>67</v>
      </c>
      <c r="EL9" s="37" t="s">
        <v>160</v>
      </c>
      <c r="EM9" s="37" t="s">
        <v>68</v>
      </c>
      <c r="EN9" s="37" t="s">
        <v>69</v>
      </c>
      <c r="EO9" s="39" t="s">
        <v>70</v>
      </c>
      <c r="EP9" s="39" t="s">
        <v>71</v>
      </c>
      <c r="EQ9" s="39" t="s">
        <v>72</v>
      </c>
      <c r="ER9" s="39" t="s">
        <v>73</v>
      </c>
      <c r="ES9" s="39" t="s">
        <v>74</v>
      </c>
      <c r="ET9" s="39" t="s">
        <v>75</v>
      </c>
      <c r="EU9" s="41" t="s">
        <v>76</v>
      </c>
      <c r="EV9" s="41" t="s">
        <v>77</v>
      </c>
      <c r="EW9" s="41" t="s">
        <v>78</v>
      </c>
      <c r="EX9" s="41" t="s">
        <v>161</v>
      </c>
      <c r="EY9" s="41" t="s">
        <v>79</v>
      </c>
      <c r="EZ9" s="41" t="s">
        <v>80</v>
      </c>
      <c r="FA9" s="41" t="s">
        <v>81</v>
      </c>
      <c r="FB9" s="24" t="s">
        <v>35</v>
      </c>
      <c r="FC9" s="24" t="s">
        <v>162</v>
      </c>
      <c r="FD9" s="24" t="s">
        <v>180</v>
      </c>
      <c r="FE9" s="24" t="s">
        <v>181</v>
      </c>
      <c r="FF9" s="24" t="s">
        <v>156</v>
      </c>
      <c r="FG9" s="24" t="s">
        <v>157</v>
      </c>
      <c r="FH9" s="24" t="s">
        <v>155</v>
      </c>
      <c r="FI9" s="24" t="s">
        <v>36</v>
      </c>
      <c r="FJ9" s="24" t="s">
        <v>222</v>
      </c>
      <c r="FK9" s="24" t="s">
        <v>223</v>
      </c>
      <c r="FL9" s="24" t="s">
        <v>224</v>
      </c>
      <c r="FM9" s="24" t="s">
        <v>163</v>
      </c>
      <c r="FN9" s="24" t="s">
        <v>182</v>
      </c>
      <c r="FO9" s="24" t="s">
        <v>37</v>
      </c>
      <c r="FP9" s="19" t="s">
        <v>225</v>
      </c>
      <c r="FQ9" s="19" t="s">
        <v>246</v>
      </c>
      <c r="FR9" s="19" t="s">
        <v>183</v>
      </c>
      <c r="FS9" s="19" t="s">
        <v>184</v>
      </c>
      <c r="FT9" s="19" t="s">
        <v>185</v>
      </c>
      <c r="FU9" s="19" t="s">
        <v>186</v>
      </c>
      <c r="FV9" s="19" t="s">
        <v>187</v>
      </c>
      <c r="FW9" s="19" t="s">
        <v>247</v>
      </c>
      <c r="FX9" s="19" t="s">
        <v>188</v>
      </c>
      <c r="FY9" s="19" t="s">
        <v>189</v>
      </c>
      <c r="FZ9" s="19" t="s">
        <v>190</v>
      </c>
      <c r="GA9" s="19" t="s">
        <v>191</v>
      </c>
      <c r="GB9" s="19" t="s">
        <v>192</v>
      </c>
      <c r="GC9" s="19" t="s">
        <v>193</v>
      </c>
      <c r="GD9" s="19" t="s">
        <v>194</v>
      </c>
      <c r="GE9" s="19" t="s">
        <v>195</v>
      </c>
      <c r="GF9" s="19" t="s">
        <v>196</v>
      </c>
      <c r="GG9" s="19" t="s">
        <v>226</v>
      </c>
      <c r="GH9" s="19" t="s">
        <v>197</v>
      </c>
      <c r="GI9" s="19" t="s">
        <v>227</v>
      </c>
      <c r="GJ9" s="19" t="s">
        <v>198</v>
      </c>
      <c r="GK9" s="19" t="s">
        <v>228</v>
      </c>
      <c r="GL9" s="19" t="s">
        <v>199</v>
      </c>
      <c r="GM9" s="19" t="s">
        <v>200</v>
      </c>
      <c r="GN9" s="19" t="s">
        <v>201</v>
      </c>
      <c r="GO9" s="19" t="s">
        <v>229</v>
      </c>
      <c r="GP9" s="26" t="s">
        <v>202</v>
      </c>
      <c r="GQ9" s="26" t="s">
        <v>203</v>
      </c>
      <c r="GR9" s="26" t="s">
        <v>230</v>
      </c>
      <c r="GS9" s="26" t="s">
        <v>204</v>
      </c>
      <c r="GT9" s="26" t="s">
        <v>205</v>
      </c>
      <c r="GU9" s="26" t="s">
        <v>206</v>
      </c>
      <c r="GV9" s="26" t="s">
        <v>231</v>
      </c>
      <c r="GW9" s="26" t="s">
        <v>55</v>
      </c>
      <c r="GX9" s="26" t="s">
        <v>207</v>
      </c>
      <c r="GY9" s="26" t="s">
        <v>208</v>
      </c>
      <c r="GZ9" s="26" t="s">
        <v>209</v>
      </c>
      <c r="HA9" s="26" t="s">
        <v>210</v>
      </c>
      <c r="HB9" s="26" t="s">
        <v>211</v>
      </c>
      <c r="HC9" s="26" t="s">
        <v>212</v>
      </c>
      <c r="HD9" s="26" t="s">
        <v>213</v>
      </c>
      <c r="HE9" s="26" t="s">
        <v>232</v>
      </c>
      <c r="HF9" s="26" t="s">
        <v>233</v>
      </c>
      <c r="HG9" s="26" t="s">
        <v>234</v>
      </c>
      <c r="HH9" s="26" t="s">
        <v>235</v>
      </c>
      <c r="HI9" s="26" t="s">
        <v>236</v>
      </c>
      <c r="HJ9" s="28" t="s">
        <v>158</v>
      </c>
      <c r="HK9" s="28" t="s">
        <v>56</v>
      </c>
      <c r="HL9" s="28" t="s">
        <v>57</v>
      </c>
      <c r="HM9" s="28" t="s">
        <v>237</v>
      </c>
      <c r="HN9" s="28" t="s">
        <v>238</v>
      </c>
      <c r="HO9" s="30" t="s">
        <v>164</v>
      </c>
      <c r="HP9" s="30" t="s">
        <v>214</v>
      </c>
      <c r="HQ9" s="30" t="s">
        <v>58</v>
      </c>
      <c r="HR9" s="30" t="s">
        <v>59</v>
      </c>
      <c r="HS9" s="30" t="s">
        <v>165</v>
      </c>
      <c r="HT9" s="30" t="s">
        <v>215</v>
      </c>
      <c r="HU9" s="30" t="s">
        <v>239</v>
      </c>
      <c r="HV9" s="30" t="s">
        <v>216</v>
      </c>
      <c r="HW9" s="30" t="s">
        <v>240</v>
      </c>
      <c r="HX9" s="30" t="s">
        <v>60</v>
      </c>
      <c r="HY9" s="30" t="s">
        <v>61</v>
      </c>
      <c r="HZ9" s="30" t="s">
        <v>217</v>
      </c>
      <c r="IA9" s="30" t="s">
        <v>62</v>
      </c>
      <c r="IB9" s="30" t="s">
        <v>218</v>
      </c>
      <c r="IC9" s="30" t="s">
        <v>63</v>
      </c>
      <c r="ID9" s="32" t="s">
        <v>219</v>
      </c>
      <c r="IE9" s="32" t="s">
        <v>82</v>
      </c>
      <c r="IF9" s="32" t="s">
        <v>83</v>
      </c>
      <c r="IG9" s="32" t="s">
        <v>84</v>
      </c>
      <c r="IH9" s="32" t="s">
        <v>85</v>
      </c>
      <c r="II9" s="32" t="s">
        <v>86</v>
      </c>
      <c r="IJ9" s="32" t="s">
        <v>87</v>
      </c>
      <c r="IK9" s="32" t="s">
        <v>88</v>
      </c>
      <c r="IL9" s="32" t="s">
        <v>89</v>
      </c>
      <c r="IM9" s="32" t="s">
        <v>90</v>
      </c>
      <c r="IN9" s="32" t="s">
        <v>91</v>
      </c>
      <c r="IO9" s="32" t="s">
        <v>92</v>
      </c>
      <c r="IP9" s="32" t="s">
        <v>93</v>
      </c>
      <c r="IQ9" s="32" t="s">
        <v>94</v>
      </c>
      <c r="IR9" s="32" t="s">
        <v>95</v>
      </c>
      <c r="IS9" s="32" t="s">
        <v>96</v>
      </c>
      <c r="IT9" s="52" t="s">
        <v>168</v>
      </c>
      <c r="IU9" s="52" t="s">
        <v>220</v>
      </c>
      <c r="IV9" s="52" t="s">
        <v>169</v>
      </c>
      <c r="IW9" s="52" t="s">
        <v>170</v>
      </c>
      <c r="IX9" s="52" t="s">
        <v>171</v>
      </c>
      <c r="IY9" s="52" t="s">
        <v>172</v>
      </c>
      <c r="IZ9" s="52" t="s">
        <v>221</v>
      </c>
      <c r="JA9" s="52" t="s">
        <v>173</v>
      </c>
      <c r="JB9" s="52" t="s">
        <v>174</v>
      </c>
      <c r="JC9" s="52" t="s">
        <v>175</v>
      </c>
      <c r="JD9" s="52" t="s">
        <v>176</v>
      </c>
      <c r="JE9" s="52" t="s">
        <v>177</v>
      </c>
      <c r="JF9" s="52" t="s">
        <v>178</v>
      </c>
      <c r="JG9" s="35" t="s">
        <v>64</v>
      </c>
      <c r="JH9" s="35" t="s">
        <v>159</v>
      </c>
      <c r="JI9" s="35" t="s">
        <v>65</v>
      </c>
      <c r="JJ9" s="35" t="s">
        <v>66</v>
      </c>
      <c r="JK9" s="37" t="s">
        <v>67</v>
      </c>
      <c r="JL9" s="37" t="s">
        <v>160</v>
      </c>
      <c r="JM9" s="37" t="s">
        <v>68</v>
      </c>
      <c r="JN9" s="37" t="s">
        <v>69</v>
      </c>
      <c r="JO9" s="39" t="s">
        <v>70</v>
      </c>
      <c r="JP9" s="39" t="s">
        <v>71</v>
      </c>
      <c r="JQ9" s="39" t="s">
        <v>72</v>
      </c>
      <c r="JR9" s="39" t="s">
        <v>73</v>
      </c>
      <c r="JS9" s="39" t="s">
        <v>74</v>
      </c>
      <c r="JT9" s="39" t="s">
        <v>75</v>
      </c>
      <c r="JU9" s="41" t="s">
        <v>76</v>
      </c>
      <c r="JV9" s="41" t="s">
        <v>77</v>
      </c>
      <c r="JW9" s="41" t="s">
        <v>78</v>
      </c>
      <c r="JX9" s="41" t="s">
        <v>161</v>
      </c>
      <c r="JY9" s="41" t="s">
        <v>79</v>
      </c>
      <c r="JZ9" s="41" t="s">
        <v>80</v>
      </c>
      <c r="KA9" s="41" t="s">
        <v>81</v>
      </c>
      <c r="KB9" s="24" t="s">
        <v>35</v>
      </c>
      <c r="KC9" s="24" t="s">
        <v>162</v>
      </c>
      <c r="KD9" s="24" t="s">
        <v>180</v>
      </c>
      <c r="KE9" s="24" t="s">
        <v>181</v>
      </c>
      <c r="KF9" s="24" t="s">
        <v>156</v>
      </c>
      <c r="KG9" s="24" t="s">
        <v>157</v>
      </c>
      <c r="KH9" s="24" t="s">
        <v>155</v>
      </c>
      <c r="KI9" s="24" t="s">
        <v>36</v>
      </c>
      <c r="KJ9" s="24" t="s">
        <v>222</v>
      </c>
      <c r="KK9" s="24" t="s">
        <v>223</v>
      </c>
      <c r="KL9" s="24" t="s">
        <v>224</v>
      </c>
      <c r="KM9" s="24" t="s">
        <v>163</v>
      </c>
      <c r="KN9" s="24" t="s">
        <v>182</v>
      </c>
      <c r="KO9" s="24" t="s">
        <v>37</v>
      </c>
      <c r="KP9" s="19" t="s">
        <v>225</v>
      </c>
      <c r="KQ9" s="19" t="s">
        <v>246</v>
      </c>
      <c r="KR9" s="19" t="s">
        <v>183</v>
      </c>
      <c r="KS9" s="19" t="s">
        <v>184</v>
      </c>
      <c r="KT9" s="19" t="s">
        <v>185</v>
      </c>
      <c r="KU9" s="19" t="s">
        <v>186</v>
      </c>
      <c r="KV9" s="19" t="s">
        <v>187</v>
      </c>
      <c r="KW9" s="19" t="s">
        <v>247</v>
      </c>
      <c r="KX9" s="19" t="s">
        <v>188</v>
      </c>
      <c r="KY9" s="19" t="s">
        <v>189</v>
      </c>
      <c r="KZ9" s="19" t="s">
        <v>190</v>
      </c>
      <c r="LA9" s="19" t="s">
        <v>191</v>
      </c>
      <c r="LB9" s="19" t="s">
        <v>192</v>
      </c>
      <c r="LC9" s="19" t="s">
        <v>193</v>
      </c>
      <c r="LD9" s="19" t="s">
        <v>194</v>
      </c>
      <c r="LE9" s="19" t="s">
        <v>195</v>
      </c>
      <c r="LF9" s="19" t="s">
        <v>196</v>
      </c>
      <c r="LG9" s="19" t="s">
        <v>226</v>
      </c>
      <c r="LH9" s="19" t="s">
        <v>197</v>
      </c>
      <c r="LI9" s="19" t="s">
        <v>227</v>
      </c>
      <c r="LJ9" s="19" t="s">
        <v>198</v>
      </c>
      <c r="LK9" s="19" t="s">
        <v>228</v>
      </c>
      <c r="LL9" s="19" t="s">
        <v>199</v>
      </c>
      <c r="LM9" s="19" t="s">
        <v>200</v>
      </c>
      <c r="LN9" s="19" t="s">
        <v>201</v>
      </c>
      <c r="LO9" s="19" t="s">
        <v>229</v>
      </c>
      <c r="LP9" s="26" t="s">
        <v>202</v>
      </c>
      <c r="LQ9" s="26" t="s">
        <v>203</v>
      </c>
      <c r="LR9" s="26" t="s">
        <v>230</v>
      </c>
      <c r="LS9" s="26" t="s">
        <v>204</v>
      </c>
      <c r="LT9" s="26" t="s">
        <v>205</v>
      </c>
      <c r="LU9" s="26" t="s">
        <v>206</v>
      </c>
      <c r="LV9" s="26" t="s">
        <v>231</v>
      </c>
      <c r="LW9" s="26" t="s">
        <v>55</v>
      </c>
      <c r="LX9" s="26" t="s">
        <v>207</v>
      </c>
      <c r="LY9" s="26" t="s">
        <v>208</v>
      </c>
      <c r="LZ9" s="26" t="s">
        <v>209</v>
      </c>
      <c r="MA9" s="26" t="s">
        <v>210</v>
      </c>
      <c r="MB9" s="26" t="s">
        <v>211</v>
      </c>
      <c r="MC9" s="26" t="s">
        <v>212</v>
      </c>
      <c r="MD9" s="26" t="s">
        <v>213</v>
      </c>
      <c r="ME9" s="26" t="s">
        <v>232</v>
      </c>
      <c r="MF9" s="26" t="s">
        <v>233</v>
      </c>
      <c r="MG9" s="26" t="s">
        <v>234</v>
      </c>
      <c r="MH9" s="26" t="s">
        <v>235</v>
      </c>
      <c r="MI9" s="26" t="s">
        <v>236</v>
      </c>
      <c r="MJ9" s="28" t="s">
        <v>158</v>
      </c>
      <c r="MK9" s="28" t="s">
        <v>56</v>
      </c>
      <c r="ML9" s="28" t="s">
        <v>57</v>
      </c>
      <c r="MM9" s="28" t="s">
        <v>237</v>
      </c>
      <c r="MN9" s="28" t="s">
        <v>238</v>
      </c>
      <c r="MO9" s="30" t="s">
        <v>164</v>
      </c>
      <c r="MP9" s="30" t="s">
        <v>214</v>
      </c>
      <c r="MQ9" s="30" t="s">
        <v>58</v>
      </c>
      <c r="MR9" s="30" t="s">
        <v>59</v>
      </c>
      <c r="MS9" s="30" t="s">
        <v>165</v>
      </c>
      <c r="MT9" s="30" t="s">
        <v>215</v>
      </c>
      <c r="MU9" s="30" t="s">
        <v>239</v>
      </c>
      <c r="MV9" s="30" t="s">
        <v>216</v>
      </c>
      <c r="MW9" s="30" t="s">
        <v>240</v>
      </c>
      <c r="MX9" s="30" t="s">
        <v>60</v>
      </c>
      <c r="MY9" s="30" t="s">
        <v>61</v>
      </c>
      <c r="MZ9" s="30" t="s">
        <v>217</v>
      </c>
      <c r="NA9" s="30" t="s">
        <v>62</v>
      </c>
      <c r="NB9" s="30" t="s">
        <v>218</v>
      </c>
      <c r="NC9" s="30" t="s">
        <v>63</v>
      </c>
      <c r="ND9" s="32" t="s">
        <v>219</v>
      </c>
      <c r="NE9" s="32" t="s">
        <v>82</v>
      </c>
      <c r="NF9" s="32" t="s">
        <v>83</v>
      </c>
      <c r="NG9" s="32" t="s">
        <v>84</v>
      </c>
      <c r="NH9" s="32" t="s">
        <v>85</v>
      </c>
      <c r="NI9" s="32" t="s">
        <v>86</v>
      </c>
      <c r="NJ9" s="32" t="s">
        <v>87</v>
      </c>
      <c r="NK9" s="32" t="s">
        <v>88</v>
      </c>
      <c r="NL9" s="32" t="s">
        <v>89</v>
      </c>
      <c r="NM9" s="32" t="s">
        <v>90</v>
      </c>
      <c r="NN9" s="32" t="s">
        <v>91</v>
      </c>
      <c r="NO9" s="32" t="s">
        <v>92</v>
      </c>
      <c r="NP9" s="32" t="s">
        <v>93</v>
      </c>
      <c r="NQ9" s="32" t="s">
        <v>94</v>
      </c>
      <c r="NR9" s="32" t="s">
        <v>95</v>
      </c>
      <c r="NS9" s="32" t="s">
        <v>96</v>
      </c>
      <c r="NT9" s="52" t="s">
        <v>168</v>
      </c>
      <c r="NU9" s="52" t="s">
        <v>220</v>
      </c>
      <c r="NV9" s="52" t="s">
        <v>169</v>
      </c>
      <c r="NW9" s="52" t="s">
        <v>170</v>
      </c>
      <c r="NX9" s="52" t="s">
        <v>171</v>
      </c>
      <c r="NY9" s="52" t="s">
        <v>172</v>
      </c>
      <c r="NZ9" s="52" t="s">
        <v>221</v>
      </c>
      <c r="OA9" s="52" t="s">
        <v>173</v>
      </c>
      <c r="OB9" s="52" t="s">
        <v>174</v>
      </c>
      <c r="OC9" s="52" t="s">
        <v>175</v>
      </c>
      <c r="OD9" s="52" t="s">
        <v>176</v>
      </c>
      <c r="OE9" s="52" t="s">
        <v>177</v>
      </c>
      <c r="OF9" s="52" t="s">
        <v>178</v>
      </c>
      <c r="OG9" s="35" t="s">
        <v>64</v>
      </c>
      <c r="OH9" s="35" t="s">
        <v>159</v>
      </c>
      <c r="OI9" s="35" t="s">
        <v>65</v>
      </c>
      <c r="OJ9" s="35" t="s">
        <v>66</v>
      </c>
      <c r="OK9" s="37" t="s">
        <v>67</v>
      </c>
      <c r="OL9" s="37" t="s">
        <v>160</v>
      </c>
      <c r="OM9" s="37" t="s">
        <v>68</v>
      </c>
      <c r="ON9" s="37" t="s">
        <v>69</v>
      </c>
      <c r="OO9" s="39" t="s">
        <v>70</v>
      </c>
      <c r="OP9" s="39" t="s">
        <v>71</v>
      </c>
      <c r="OQ9" s="39" t="s">
        <v>72</v>
      </c>
      <c r="OR9" s="39" t="s">
        <v>73</v>
      </c>
      <c r="OS9" s="39" t="s">
        <v>74</v>
      </c>
      <c r="OT9" s="39" t="s">
        <v>75</v>
      </c>
      <c r="OU9" s="41" t="s">
        <v>76</v>
      </c>
      <c r="OV9" s="41" t="s">
        <v>77</v>
      </c>
      <c r="OW9" s="41" t="s">
        <v>78</v>
      </c>
      <c r="OX9" s="41" t="s">
        <v>161</v>
      </c>
      <c r="OY9" s="41" t="s">
        <v>79</v>
      </c>
      <c r="OZ9" s="41" t="s">
        <v>80</v>
      </c>
      <c r="PA9" s="41" t="s">
        <v>81</v>
      </c>
      <c r="PB9" s="47" t="s">
        <v>54</v>
      </c>
      <c r="PC9" s="17" t="s">
        <v>44</v>
      </c>
      <c r="PD9" s="17" t="s">
        <v>46</v>
      </c>
      <c r="PE9" s="17" t="s">
        <v>47</v>
      </c>
      <c r="PF9" s="17" t="s">
        <v>48</v>
      </c>
      <c r="PG9" s="17" t="s">
        <v>45</v>
      </c>
      <c r="PH9" s="17" t="s">
        <v>46</v>
      </c>
      <c r="PI9" s="17" t="s">
        <v>47</v>
      </c>
      <c r="PJ9" s="17" t="s">
        <v>48</v>
      </c>
      <c r="PK9" s="17" t="s">
        <v>49</v>
      </c>
      <c r="PL9" s="17" t="s">
        <v>46</v>
      </c>
      <c r="PM9" s="17" t="s">
        <v>47</v>
      </c>
      <c r="PN9" s="17" t="s">
        <v>48</v>
      </c>
      <c r="PO9" s="17" t="s">
        <v>50</v>
      </c>
      <c r="PP9" s="17" t="s">
        <v>46</v>
      </c>
      <c r="PQ9" s="17" t="s">
        <v>47</v>
      </c>
      <c r="PR9" s="17" t="s">
        <v>48</v>
      </c>
      <c r="PS9" s="17" t="s">
        <v>51</v>
      </c>
      <c r="PT9" s="17" t="s">
        <v>46</v>
      </c>
      <c r="PU9" s="17" t="s">
        <v>47</v>
      </c>
      <c r="PV9" s="17" t="s">
        <v>48</v>
      </c>
      <c r="PW9" s="17" t="s">
        <v>52</v>
      </c>
      <c r="PX9" s="17" t="s">
        <v>46</v>
      </c>
      <c r="PY9" s="17" t="s">
        <v>47</v>
      </c>
      <c r="PZ9" s="17" t="s">
        <v>48</v>
      </c>
      <c r="QA9" s="20" t="s">
        <v>32</v>
      </c>
      <c r="QB9" s="44" t="s">
        <v>33</v>
      </c>
      <c r="QC9" s="45" t="s">
        <v>34</v>
      </c>
      <c r="QD9" s="21" t="s">
        <v>2</v>
      </c>
      <c r="QE9" s="22" t="s">
        <v>118</v>
      </c>
    </row>
    <row r="10" spans="1:449" ht="120" customHeight="1" x14ac:dyDescent="0.25">
      <c r="A10" s="53">
        <f>+Registro!E1</f>
        <v>0</v>
      </c>
      <c r="B10" s="53">
        <f>+Registro!I1</f>
        <v>0</v>
      </c>
      <c r="C10" s="19">
        <f>+Registro!M1</f>
        <v>0</v>
      </c>
      <c r="D10" s="53" t="str">
        <f>+Registro!A4</f>
        <v/>
      </c>
      <c r="E10" s="53" t="str">
        <f>+Registro!F4</f>
        <v/>
      </c>
      <c r="F10" s="53" t="str">
        <f>+Registro!Q4</f>
        <v/>
      </c>
      <c r="G10" s="53" t="str">
        <f>+Registro!A6</f>
        <v/>
      </c>
      <c r="H10" s="53" t="str">
        <f>+Registro!J6</f>
        <v/>
      </c>
      <c r="I10" s="53" t="str">
        <f>+Registro!A8</f>
        <v/>
      </c>
      <c r="J10" s="53" t="str">
        <f>+Registro!J8</f>
        <v/>
      </c>
      <c r="K10" s="53" t="str">
        <f>+Registro!P8</f>
        <v/>
      </c>
      <c r="L10" s="53" t="str">
        <f>+Registro!A10</f>
        <v/>
      </c>
      <c r="M10" s="53" t="str">
        <f>+Registro!H10</f>
        <v/>
      </c>
      <c r="N10" s="54" t="str">
        <f>+Registro!M10</f>
        <v/>
      </c>
      <c r="O10" s="53" t="str">
        <f>+Registro!A13</f>
        <v/>
      </c>
      <c r="P10" s="53" t="str">
        <f>+Registro!C13</f>
        <v/>
      </c>
      <c r="Q10" s="53" t="str">
        <f>+Registro!J13</f>
        <v/>
      </c>
      <c r="R10" s="53" t="str">
        <f>+Registro!M13</f>
        <v/>
      </c>
      <c r="S10" s="53" t="str">
        <f>+Registro!Q13</f>
        <v/>
      </c>
      <c r="T10" s="53" t="str">
        <f>+Registro!A15</f>
        <v/>
      </c>
      <c r="U10" s="53" t="str">
        <f>+Registro!F15</f>
        <v/>
      </c>
      <c r="V10" s="53" t="str">
        <f>+Registro!I15</f>
        <v/>
      </c>
      <c r="W10" s="53" t="str">
        <f>+Registro!N15</f>
        <v/>
      </c>
      <c r="X10" s="53" t="str">
        <f>+Registro!N15</f>
        <v/>
      </c>
      <c r="Y10" s="55" t="str">
        <f>+Registro!A17</f>
        <v/>
      </c>
      <c r="Z10" s="53" t="str">
        <f>+Registro!F17</f>
        <v/>
      </c>
      <c r="AA10" s="53" t="str">
        <f>+Registro!P17</f>
        <v/>
      </c>
      <c r="AB10" s="24">
        <f>+Registro!I20</f>
        <v>0</v>
      </c>
      <c r="AC10" s="24">
        <f>+Registro!I21</f>
        <v>0</v>
      </c>
      <c r="AD10" s="24">
        <f>+Registro!I22</f>
        <v>0</v>
      </c>
      <c r="AE10" s="24">
        <f>+Registro!I23</f>
        <v>0</v>
      </c>
      <c r="AF10" s="24">
        <f>+Registro!I24</f>
        <v>0</v>
      </c>
      <c r="AG10" s="24">
        <f>+Registro!I25</f>
        <v>0</v>
      </c>
      <c r="AH10" s="24">
        <f>+Registro!I26</f>
        <v>0</v>
      </c>
      <c r="AI10" s="24">
        <f>+Registro!I27</f>
        <v>0</v>
      </c>
      <c r="AJ10" s="24">
        <f>+Registro!I28</f>
        <v>0</v>
      </c>
      <c r="AK10" s="24">
        <f>+Registro!I29</f>
        <v>0</v>
      </c>
      <c r="AL10" s="24">
        <f>+Registro!I30</f>
        <v>0</v>
      </c>
      <c r="AM10" s="24">
        <f>+Registro!I31</f>
        <v>0</v>
      </c>
      <c r="AN10" s="24">
        <f>+Registro!I32</f>
        <v>0</v>
      </c>
      <c r="AO10" s="24">
        <f>+Registro!I33</f>
        <v>0</v>
      </c>
      <c r="AP10" s="19">
        <f>+Registro!I36</f>
        <v>0</v>
      </c>
      <c r="AQ10" s="19">
        <f>+Registro!I37</f>
        <v>0</v>
      </c>
      <c r="AR10" s="19">
        <f>+Registro!I38</f>
        <v>0</v>
      </c>
      <c r="AS10" s="19">
        <f>+Registro!I39</f>
        <v>0</v>
      </c>
      <c r="AT10" s="19">
        <f>+Registro!I40</f>
        <v>0</v>
      </c>
      <c r="AU10" s="19">
        <f>+Registro!I41</f>
        <v>0</v>
      </c>
      <c r="AV10" s="19">
        <f>+Registro!I42</f>
        <v>0</v>
      </c>
      <c r="AW10" s="19">
        <f>+Registro!I43</f>
        <v>0</v>
      </c>
      <c r="AX10" s="19">
        <f>+Registro!I44</f>
        <v>0</v>
      </c>
      <c r="AY10" s="19">
        <f>+Registro!I45</f>
        <v>0</v>
      </c>
      <c r="AZ10" s="19">
        <f>+Registro!I46</f>
        <v>0</v>
      </c>
      <c r="BA10" s="19">
        <f>+Registro!I47</f>
        <v>0</v>
      </c>
      <c r="BB10" s="19">
        <f>+Registro!I48</f>
        <v>0</v>
      </c>
      <c r="BC10" s="19">
        <f>+Registro!I49</f>
        <v>0</v>
      </c>
      <c r="BD10" s="19">
        <f>+Registro!I50</f>
        <v>0</v>
      </c>
      <c r="BE10" s="19">
        <f>+Registro!I51</f>
        <v>0</v>
      </c>
      <c r="BF10" s="19">
        <f>+Registro!I52</f>
        <v>0</v>
      </c>
      <c r="BG10" s="19">
        <f>+Registro!I53</f>
        <v>0</v>
      </c>
      <c r="BH10" s="19">
        <f>+Registro!I54</f>
        <v>0</v>
      </c>
      <c r="BI10" s="19">
        <f>+Registro!I55</f>
        <v>0</v>
      </c>
      <c r="BJ10" s="19">
        <f>+Registro!I56</f>
        <v>0</v>
      </c>
      <c r="BK10" s="19">
        <f>+Registro!I57</f>
        <v>0</v>
      </c>
      <c r="BL10" s="19">
        <f>+Registro!I58</f>
        <v>0</v>
      </c>
      <c r="BM10" s="19">
        <f>+Registro!I59</f>
        <v>0</v>
      </c>
      <c r="BN10" s="19">
        <f>+Registro!I60</f>
        <v>0</v>
      </c>
      <c r="BO10" s="19">
        <f>+Registro!I61</f>
        <v>0</v>
      </c>
      <c r="BP10" s="26">
        <f>+Registro!I64</f>
        <v>0</v>
      </c>
      <c r="BQ10" s="26">
        <f>+Registro!I65</f>
        <v>0</v>
      </c>
      <c r="BR10" s="26">
        <f>+Registro!I66</f>
        <v>0</v>
      </c>
      <c r="BS10" s="26">
        <f>+Registro!I67</f>
        <v>0</v>
      </c>
      <c r="BT10" s="26">
        <f>+Registro!I68</f>
        <v>0</v>
      </c>
      <c r="BU10" s="26">
        <f>+Registro!I69</f>
        <v>0</v>
      </c>
      <c r="BV10" s="26">
        <f>+Registro!I70</f>
        <v>0</v>
      </c>
      <c r="BW10" s="26">
        <f>+Registro!I71</f>
        <v>0</v>
      </c>
      <c r="BX10" s="26">
        <f>+Registro!I72</f>
        <v>0</v>
      </c>
      <c r="BY10" s="26">
        <f>+Registro!I73</f>
        <v>0</v>
      </c>
      <c r="BZ10" s="26">
        <f>+Registro!I74</f>
        <v>0</v>
      </c>
      <c r="CA10" s="26">
        <f>+Registro!I75</f>
        <v>0</v>
      </c>
      <c r="CB10" s="26">
        <f>+Registro!I76</f>
        <v>0</v>
      </c>
      <c r="CC10" s="26">
        <f>+Registro!I77</f>
        <v>0</v>
      </c>
      <c r="CD10" s="42">
        <f>+Registro!I78</f>
        <v>0</v>
      </c>
      <c r="CE10" s="42">
        <f>+Registro!I79</f>
        <v>0</v>
      </c>
      <c r="CF10" s="42">
        <f>+Registro!I80</f>
        <v>0</v>
      </c>
      <c r="CG10" s="42">
        <f>+Registro!I81</f>
        <v>0</v>
      </c>
      <c r="CH10" s="42">
        <f>+Registro!I82</f>
        <v>0</v>
      </c>
      <c r="CI10" s="26">
        <f>+Registro!I83</f>
        <v>0</v>
      </c>
      <c r="CJ10" s="28">
        <f>+Registro!I86</f>
        <v>0</v>
      </c>
      <c r="CK10" s="28">
        <f>+Registro!I87</f>
        <v>0</v>
      </c>
      <c r="CL10" s="28">
        <f>+Registro!I88</f>
        <v>0</v>
      </c>
      <c r="CM10" s="28">
        <f>+Registro!I89</f>
        <v>0</v>
      </c>
      <c r="CN10" s="28">
        <f>+Registro!I90</f>
        <v>0</v>
      </c>
      <c r="CO10" s="30">
        <f>+Registro!I93</f>
        <v>0</v>
      </c>
      <c r="CP10" s="30">
        <f>+Registro!I94</f>
        <v>0</v>
      </c>
      <c r="CQ10" s="30">
        <f>+Registro!I95</f>
        <v>0</v>
      </c>
      <c r="CR10" s="30">
        <f>+Registro!I96</f>
        <v>0</v>
      </c>
      <c r="CS10" s="30">
        <f>+Registro!I97</f>
        <v>0</v>
      </c>
      <c r="CT10" s="30">
        <f>+Registro!I98</f>
        <v>0</v>
      </c>
      <c r="CU10" s="30">
        <f>+Registro!I99</f>
        <v>0</v>
      </c>
      <c r="CV10" s="30">
        <f>+Registro!I100</f>
        <v>0</v>
      </c>
      <c r="CW10" s="30">
        <f>+Registro!I101</f>
        <v>0</v>
      </c>
      <c r="CX10" s="30">
        <f>+Registro!I102</f>
        <v>0</v>
      </c>
      <c r="CY10" s="30">
        <f>+Registro!I103</f>
        <v>0</v>
      </c>
      <c r="CZ10" s="30">
        <f>+Registro!I104</f>
        <v>0</v>
      </c>
      <c r="DA10" s="30">
        <f>+Registro!I105</f>
        <v>0</v>
      </c>
      <c r="DB10" s="43">
        <f>+Registro!I106</f>
        <v>0</v>
      </c>
      <c r="DC10" s="30">
        <f>+Registro!I107</f>
        <v>0</v>
      </c>
      <c r="DD10" s="32">
        <f>+Registro!I110</f>
        <v>0</v>
      </c>
      <c r="DE10" s="32">
        <f>+Registro!I111</f>
        <v>0</v>
      </c>
      <c r="DF10" s="32">
        <f>+Registro!I112</f>
        <v>0</v>
      </c>
      <c r="DG10" s="32">
        <f>+Registro!I113</f>
        <v>0</v>
      </c>
      <c r="DH10" s="32">
        <f>+Registro!I114</f>
        <v>0</v>
      </c>
      <c r="DI10" s="32">
        <f>+Registro!I115</f>
        <v>0</v>
      </c>
      <c r="DJ10" s="32">
        <f>+Registro!I116</f>
        <v>0</v>
      </c>
      <c r="DK10" s="32">
        <f>+Registro!I117</f>
        <v>0</v>
      </c>
      <c r="DL10" s="32">
        <f>+Registro!I118</f>
        <v>0</v>
      </c>
      <c r="DM10" s="32">
        <f>+Registro!I119</f>
        <v>0</v>
      </c>
      <c r="DN10" s="32">
        <f>+Registro!I120</f>
        <v>0</v>
      </c>
      <c r="DO10" s="32">
        <f>+Registro!I121</f>
        <v>0</v>
      </c>
      <c r="DP10" s="32">
        <f>+Registro!I122</f>
        <v>0</v>
      </c>
      <c r="DQ10" s="32">
        <f>+Registro!I123</f>
        <v>0</v>
      </c>
      <c r="DR10" s="32">
        <f>+Registro!I124</f>
        <v>0</v>
      </c>
      <c r="DS10" s="32">
        <f>+Registro!I125</f>
        <v>0</v>
      </c>
      <c r="DT10" s="52">
        <f>+Registro!I128</f>
        <v>0</v>
      </c>
      <c r="DU10" s="52">
        <f>+Registro!I129</f>
        <v>0</v>
      </c>
      <c r="DV10" s="52">
        <f>+Registro!I130</f>
        <v>0</v>
      </c>
      <c r="DW10" s="52">
        <f>+Registro!I131</f>
        <v>0</v>
      </c>
      <c r="DX10" s="52">
        <f>+Registro!I132</f>
        <v>0</v>
      </c>
      <c r="DY10" s="52">
        <f>+Registro!I133</f>
        <v>0</v>
      </c>
      <c r="DZ10" s="52">
        <f>+Registro!I134</f>
        <v>0</v>
      </c>
      <c r="EA10" s="52">
        <f>+Registro!I135</f>
        <v>0</v>
      </c>
      <c r="EB10" s="52">
        <f>+Registro!I136</f>
        <v>0</v>
      </c>
      <c r="EC10" s="52">
        <f>+Registro!I137</f>
        <v>0</v>
      </c>
      <c r="ED10" s="52">
        <f>+Registro!I138</f>
        <v>0</v>
      </c>
      <c r="EE10" s="52">
        <f>+Registro!I139</f>
        <v>0</v>
      </c>
      <c r="EF10" s="52">
        <f>+Registro!I140</f>
        <v>0</v>
      </c>
      <c r="EG10" s="35">
        <f>+Registro!I143</f>
        <v>0</v>
      </c>
      <c r="EH10" s="35">
        <f>+Registro!I144</f>
        <v>0</v>
      </c>
      <c r="EI10" s="35">
        <f>+Registro!I145</f>
        <v>0</v>
      </c>
      <c r="EJ10" s="35">
        <f>+Registro!I146</f>
        <v>0</v>
      </c>
      <c r="EK10" s="37">
        <f>+Registro!I149</f>
        <v>0</v>
      </c>
      <c r="EL10" s="37">
        <f>+Registro!I150</f>
        <v>0</v>
      </c>
      <c r="EM10" s="37">
        <f>+Registro!I151</f>
        <v>0</v>
      </c>
      <c r="EN10" s="37">
        <f>+Registro!I152</f>
        <v>0</v>
      </c>
      <c r="EO10" s="39">
        <f>+Registro!I155</f>
        <v>0</v>
      </c>
      <c r="EP10" s="39">
        <f>+Registro!I156</f>
        <v>0</v>
      </c>
      <c r="EQ10" s="39">
        <f>+Registro!I157</f>
        <v>0</v>
      </c>
      <c r="ER10" s="39">
        <f>+Registro!I158</f>
        <v>0</v>
      </c>
      <c r="ES10" s="39">
        <f>+Registro!I159</f>
        <v>0</v>
      </c>
      <c r="ET10" s="39">
        <f>+Registro!I160</f>
        <v>0</v>
      </c>
      <c r="EU10" s="41">
        <f>+Registro!I163</f>
        <v>0</v>
      </c>
      <c r="EV10" s="41">
        <f>+Registro!I164</f>
        <v>0</v>
      </c>
      <c r="EW10" s="41">
        <f>+Registro!I165</f>
        <v>0</v>
      </c>
      <c r="EX10" s="41">
        <f>+Registro!I166</f>
        <v>0</v>
      </c>
      <c r="EY10" s="41">
        <f>+Registro!I167</f>
        <v>0</v>
      </c>
      <c r="EZ10" s="41">
        <f>+Registro!I168</f>
        <v>0</v>
      </c>
      <c r="FA10" s="41">
        <f>+Registro!I169</f>
        <v>0</v>
      </c>
      <c r="FB10" s="24">
        <f>+Registro!L20</f>
        <v>0</v>
      </c>
      <c r="FC10" s="24">
        <f>+Registro!L21</f>
        <v>0</v>
      </c>
      <c r="FD10" s="24">
        <f>+Registro!L22</f>
        <v>0</v>
      </c>
      <c r="FE10" s="24">
        <f>+Registro!L23</f>
        <v>0</v>
      </c>
      <c r="FF10" s="24">
        <f>+Registro!L24</f>
        <v>0</v>
      </c>
      <c r="FG10" s="24">
        <f>+Registro!L25</f>
        <v>0</v>
      </c>
      <c r="FH10" s="24">
        <f>+Registro!L26</f>
        <v>0</v>
      </c>
      <c r="FI10" s="24">
        <f>+Registro!L27</f>
        <v>0</v>
      </c>
      <c r="FJ10" s="24">
        <f>+Registro!L28</f>
        <v>0</v>
      </c>
      <c r="FK10" s="24">
        <f>+Registro!L29</f>
        <v>0</v>
      </c>
      <c r="FL10" s="24">
        <f>+Registro!L30</f>
        <v>0</v>
      </c>
      <c r="FM10" s="24">
        <f>+Registro!L31</f>
        <v>0</v>
      </c>
      <c r="FN10" s="24">
        <f>+Registro!L32</f>
        <v>0</v>
      </c>
      <c r="FO10" s="24">
        <f>+Registro!L33</f>
        <v>0</v>
      </c>
      <c r="FP10" s="19">
        <f>+Registro!L36</f>
        <v>0</v>
      </c>
      <c r="FQ10" s="19">
        <f>+Registro!L37</f>
        <v>0</v>
      </c>
      <c r="FR10" s="19">
        <f>+Registro!L38</f>
        <v>0</v>
      </c>
      <c r="FS10" s="19">
        <f>+Registro!L39</f>
        <v>0</v>
      </c>
      <c r="FT10" s="19">
        <f>+Registro!L40</f>
        <v>0</v>
      </c>
      <c r="FU10" s="19">
        <f>+Registro!L41</f>
        <v>0</v>
      </c>
      <c r="FV10" s="19">
        <f>+Registro!L42</f>
        <v>0</v>
      </c>
      <c r="FW10" s="19">
        <f>+Registro!L43</f>
        <v>0</v>
      </c>
      <c r="FX10" s="19">
        <f>+Registro!L44</f>
        <v>0</v>
      </c>
      <c r="FY10" s="19">
        <f>+Registro!L45</f>
        <v>0</v>
      </c>
      <c r="FZ10" s="19">
        <f>+Registro!L46</f>
        <v>0</v>
      </c>
      <c r="GA10" s="19">
        <f>+Registro!L47</f>
        <v>0</v>
      </c>
      <c r="GB10" s="19">
        <f>+Registro!L48</f>
        <v>0</v>
      </c>
      <c r="GC10" s="19">
        <f>+Registro!L49</f>
        <v>0</v>
      </c>
      <c r="GD10" s="19">
        <f>+Registro!L50</f>
        <v>0</v>
      </c>
      <c r="GE10" s="19">
        <f>+Registro!L51</f>
        <v>0</v>
      </c>
      <c r="GF10" s="19">
        <f>+Registro!L52</f>
        <v>0</v>
      </c>
      <c r="GG10" s="19">
        <f>+Registro!L53</f>
        <v>0</v>
      </c>
      <c r="GH10" s="19">
        <f>+Registro!L54</f>
        <v>0</v>
      </c>
      <c r="GI10" s="19">
        <f>+Registro!L55</f>
        <v>0</v>
      </c>
      <c r="GJ10" s="19">
        <f>+Registro!L56</f>
        <v>0</v>
      </c>
      <c r="GK10" s="19">
        <f>+Registro!L57</f>
        <v>0</v>
      </c>
      <c r="GL10" s="19">
        <f>+Registro!L58</f>
        <v>0</v>
      </c>
      <c r="GM10" s="19">
        <f>+Registro!L59</f>
        <v>0</v>
      </c>
      <c r="GN10" s="19">
        <f>+Registro!L60</f>
        <v>0</v>
      </c>
      <c r="GO10" s="19">
        <f>+Registro!L61</f>
        <v>0</v>
      </c>
      <c r="GP10" s="26">
        <f>+Registro!L64</f>
        <v>0</v>
      </c>
      <c r="GQ10" s="26">
        <f>+Registro!L65</f>
        <v>0</v>
      </c>
      <c r="GR10" s="26">
        <f>+Registro!L66</f>
        <v>0</v>
      </c>
      <c r="GS10" s="26">
        <f>+Registro!L67</f>
        <v>0</v>
      </c>
      <c r="GT10" s="26">
        <f>+Registro!L68</f>
        <v>0</v>
      </c>
      <c r="GU10" s="26">
        <f>+Registro!L69</f>
        <v>0</v>
      </c>
      <c r="GV10" s="26">
        <f>+Registro!L70</f>
        <v>0</v>
      </c>
      <c r="GW10" s="26">
        <f>+Registro!L71</f>
        <v>0</v>
      </c>
      <c r="GX10" s="26">
        <f>+Registro!L72</f>
        <v>0</v>
      </c>
      <c r="GY10" s="26">
        <f>+Registro!L73</f>
        <v>0</v>
      </c>
      <c r="GZ10" s="26">
        <f>+Registro!L74</f>
        <v>0</v>
      </c>
      <c r="HA10" s="26">
        <f>+Registro!L75</f>
        <v>0</v>
      </c>
      <c r="HB10" s="26">
        <f>+Registro!L76</f>
        <v>0</v>
      </c>
      <c r="HC10" s="26">
        <f>+Registro!L77</f>
        <v>0</v>
      </c>
      <c r="HD10" s="26">
        <f>+Registro!L78</f>
        <v>0</v>
      </c>
      <c r="HE10" s="26">
        <f>+Registro!L79</f>
        <v>0</v>
      </c>
      <c r="HF10" s="26">
        <f>+Registro!L80</f>
        <v>0</v>
      </c>
      <c r="HG10" s="26">
        <f>+Registro!L81</f>
        <v>0</v>
      </c>
      <c r="HH10" s="26">
        <f>+Registro!L82</f>
        <v>0</v>
      </c>
      <c r="HI10" s="26">
        <f>+Registro!L83</f>
        <v>0</v>
      </c>
      <c r="HJ10" s="28">
        <f>+Registro!L86</f>
        <v>0</v>
      </c>
      <c r="HK10" s="28">
        <f>+Registro!L87</f>
        <v>0</v>
      </c>
      <c r="HL10" s="28">
        <f>+Registro!L88</f>
        <v>0</v>
      </c>
      <c r="HM10" s="28">
        <f>+Registro!L89</f>
        <v>0</v>
      </c>
      <c r="HN10" s="28">
        <f>+Registro!L90</f>
        <v>0</v>
      </c>
      <c r="HO10" s="30">
        <f>+Registro!L93</f>
        <v>0</v>
      </c>
      <c r="HP10" s="30">
        <f>+Registro!L94</f>
        <v>0</v>
      </c>
      <c r="HQ10" s="30">
        <f>+Registro!L95</f>
        <v>0</v>
      </c>
      <c r="HR10" s="30">
        <f>+Registro!L96</f>
        <v>0</v>
      </c>
      <c r="HS10" s="30">
        <f>+Registro!L97</f>
        <v>0</v>
      </c>
      <c r="HT10" s="30">
        <f>+Registro!L98</f>
        <v>0</v>
      </c>
      <c r="HU10" s="30">
        <f>+Registro!L99</f>
        <v>0</v>
      </c>
      <c r="HV10" s="30">
        <f>+Registro!L100</f>
        <v>0</v>
      </c>
      <c r="HW10" s="30">
        <f>+Registro!L101</f>
        <v>0</v>
      </c>
      <c r="HX10" s="30">
        <f>+Registro!L102</f>
        <v>0</v>
      </c>
      <c r="HY10" s="30">
        <f>+Registro!L103</f>
        <v>0</v>
      </c>
      <c r="HZ10" s="30">
        <f>+Registro!L104</f>
        <v>0</v>
      </c>
      <c r="IA10" s="30">
        <f>+Registro!L105</f>
        <v>0</v>
      </c>
      <c r="IB10" s="30">
        <f>+Registro!L106</f>
        <v>0</v>
      </c>
      <c r="IC10" s="30">
        <f>+Registro!L107</f>
        <v>0</v>
      </c>
      <c r="ID10" s="32">
        <f>+Registro!L110</f>
        <v>0</v>
      </c>
      <c r="IE10" s="32">
        <f>+Registro!L111</f>
        <v>0</v>
      </c>
      <c r="IF10" s="32">
        <f>+Registro!L112</f>
        <v>0</v>
      </c>
      <c r="IG10" s="32">
        <f>+Registro!L113</f>
        <v>0</v>
      </c>
      <c r="IH10" s="32">
        <f>+Registro!L114</f>
        <v>0</v>
      </c>
      <c r="II10" s="32">
        <f>+Registro!L115</f>
        <v>0</v>
      </c>
      <c r="IJ10" s="32">
        <f>+Registro!L116</f>
        <v>0</v>
      </c>
      <c r="IK10" s="32">
        <f>+Registro!L117</f>
        <v>0</v>
      </c>
      <c r="IL10" s="32">
        <f>+Registro!L118</f>
        <v>0</v>
      </c>
      <c r="IM10" s="32">
        <f>+Registro!L119</f>
        <v>0</v>
      </c>
      <c r="IN10" s="32">
        <f>+Registro!L120</f>
        <v>0</v>
      </c>
      <c r="IO10" s="32">
        <f>+Registro!L121</f>
        <v>0</v>
      </c>
      <c r="IP10" s="32">
        <f>+Registro!L122</f>
        <v>0</v>
      </c>
      <c r="IQ10" s="32">
        <f>+Registro!L123</f>
        <v>0</v>
      </c>
      <c r="IR10" s="32">
        <f>+Registro!L124</f>
        <v>0</v>
      </c>
      <c r="IS10" s="32">
        <f>+Registro!L125</f>
        <v>0</v>
      </c>
      <c r="IT10" s="52">
        <f>+Registro!L128</f>
        <v>0</v>
      </c>
      <c r="IU10" s="52">
        <f>+Registro!L129</f>
        <v>0</v>
      </c>
      <c r="IV10" s="52">
        <f>+Registro!L130</f>
        <v>0</v>
      </c>
      <c r="IW10" s="52">
        <f>+Registro!L131</f>
        <v>0</v>
      </c>
      <c r="IX10" s="52">
        <f>+Registro!L132</f>
        <v>0</v>
      </c>
      <c r="IY10" s="52">
        <f>+Registro!L133</f>
        <v>0</v>
      </c>
      <c r="IZ10" s="52">
        <f>+Registro!L134</f>
        <v>0</v>
      </c>
      <c r="JA10" s="52">
        <f>+Registro!L135</f>
        <v>0</v>
      </c>
      <c r="JB10" s="52">
        <f>+Registro!L136</f>
        <v>0</v>
      </c>
      <c r="JC10" s="52">
        <f>+Registro!L137</f>
        <v>0</v>
      </c>
      <c r="JD10" s="52">
        <f>+Registro!L138</f>
        <v>0</v>
      </c>
      <c r="JE10" s="52">
        <f>+Registro!L139</f>
        <v>0</v>
      </c>
      <c r="JF10" s="52">
        <f>+Registro!L140</f>
        <v>0</v>
      </c>
      <c r="JG10" s="35">
        <f>+Registro!L143</f>
        <v>0</v>
      </c>
      <c r="JH10" s="35">
        <f>+Registro!L144</f>
        <v>0</v>
      </c>
      <c r="JI10" s="35">
        <f>+Registro!L145</f>
        <v>0</v>
      </c>
      <c r="JJ10" s="35">
        <f>+Registro!L146</f>
        <v>0</v>
      </c>
      <c r="JK10" s="37">
        <f>+Registro!L149</f>
        <v>0</v>
      </c>
      <c r="JL10" s="37">
        <f>+Registro!L150</f>
        <v>0</v>
      </c>
      <c r="JM10" s="37">
        <f>+Registro!L151</f>
        <v>0</v>
      </c>
      <c r="JN10" s="37">
        <f>+Registro!L152</f>
        <v>0</v>
      </c>
      <c r="JO10" s="39">
        <f>+Registro!L155</f>
        <v>0</v>
      </c>
      <c r="JP10" s="39">
        <f>+Registro!L156</f>
        <v>0</v>
      </c>
      <c r="JQ10" s="39">
        <f>+Registro!L157</f>
        <v>0</v>
      </c>
      <c r="JR10" s="39">
        <f>+Registro!L158</f>
        <v>0</v>
      </c>
      <c r="JS10" s="39">
        <f>+Registro!L159</f>
        <v>0</v>
      </c>
      <c r="JT10" s="39">
        <f>+Registro!L160</f>
        <v>0</v>
      </c>
      <c r="JU10" s="41">
        <f>+Registro!L163</f>
        <v>0</v>
      </c>
      <c r="JV10" s="41">
        <f>+Registro!L164</f>
        <v>0</v>
      </c>
      <c r="JW10" s="41">
        <f>+Registro!L165</f>
        <v>0</v>
      </c>
      <c r="JX10" s="41">
        <f>+Registro!L166</f>
        <v>0</v>
      </c>
      <c r="JY10" s="41">
        <f>+Registro!L167</f>
        <v>0</v>
      </c>
      <c r="JZ10" s="41">
        <f>+Registro!L168</f>
        <v>0</v>
      </c>
      <c r="KA10" s="41">
        <f>+Registro!L169</f>
        <v>0</v>
      </c>
      <c r="KB10" s="24">
        <f>+Registro!R20</f>
        <v>0</v>
      </c>
      <c r="KC10" s="24">
        <f>+Registro!R21</f>
        <v>0</v>
      </c>
      <c r="KD10" s="24">
        <f>+Registro!R22</f>
        <v>0</v>
      </c>
      <c r="KE10" s="24">
        <f>+Registro!R23</f>
        <v>0</v>
      </c>
      <c r="KF10" s="24">
        <f>+Registro!R24</f>
        <v>0</v>
      </c>
      <c r="KG10" s="24">
        <f>+Registro!R25</f>
        <v>0</v>
      </c>
      <c r="KH10" s="24">
        <f>+Registro!R26</f>
        <v>0</v>
      </c>
      <c r="KI10" s="24">
        <f>+Registro!R27</f>
        <v>0</v>
      </c>
      <c r="KJ10" s="24">
        <f>+Registro!R28</f>
        <v>0</v>
      </c>
      <c r="KK10" s="24">
        <f>+Registro!R29</f>
        <v>0</v>
      </c>
      <c r="KL10" s="24">
        <f>+Registro!R30</f>
        <v>0</v>
      </c>
      <c r="KM10" s="24">
        <f>+Registro!R31</f>
        <v>0</v>
      </c>
      <c r="KN10" s="24">
        <f>+Registro!R32</f>
        <v>0</v>
      </c>
      <c r="KO10" s="24">
        <f>+Registro!R33</f>
        <v>0</v>
      </c>
      <c r="KP10" s="19">
        <f>+Registro!R36</f>
        <v>0</v>
      </c>
      <c r="KQ10" s="19">
        <f>+Registro!R37</f>
        <v>0</v>
      </c>
      <c r="KR10" s="19">
        <f>+Registro!R38</f>
        <v>0</v>
      </c>
      <c r="KS10" s="19">
        <f>+Registro!R39</f>
        <v>0</v>
      </c>
      <c r="KT10" s="19">
        <f>+Registro!R40</f>
        <v>0</v>
      </c>
      <c r="KU10" s="19">
        <f>+Registro!R41</f>
        <v>0</v>
      </c>
      <c r="KV10" s="19">
        <f>+Registro!R42</f>
        <v>0</v>
      </c>
      <c r="KW10" s="19">
        <f>+Registro!R43</f>
        <v>0</v>
      </c>
      <c r="KX10" s="19">
        <f>+Registro!R44</f>
        <v>0</v>
      </c>
      <c r="KY10" s="19">
        <f>+Registro!R45</f>
        <v>0</v>
      </c>
      <c r="KZ10" s="19">
        <f>+Registro!R46</f>
        <v>0</v>
      </c>
      <c r="LA10" s="19">
        <f>+Registro!R47</f>
        <v>0</v>
      </c>
      <c r="LB10" s="19">
        <f>+Registro!R48</f>
        <v>0</v>
      </c>
      <c r="LC10" s="19">
        <f>+Registro!R49</f>
        <v>0</v>
      </c>
      <c r="LD10" s="19">
        <f>+Registro!R50</f>
        <v>0</v>
      </c>
      <c r="LE10" s="19">
        <f>+Registro!R51</f>
        <v>0</v>
      </c>
      <c r="LF10" s="19">
        <f>+Registro!R52</f>
        <v>0</v>
      </c>
      <c r="LG10" s="19">
        <f>+Registro!R53</f>
        <v>0</v>
      </c>
      <c r="LH10" s="19">
        <f>+Registro!R54</f>
        <v>0</v>
      </c>
      <c r="LI10" s="19">
        <f>+Registro!R55</f>
        <v>0</v>
      </c>
      <c r="LJ10" s="19">
        <f>+Registro!R56</f>
        <v>0</v>
      </c>
      <c r="LK10" s="19">
        <f>+Registro!R57</f>
        <v>0</v>
      </c>
      <c r="LL10" s="19">
        <f>+Registro!R58</f>
        <v>0</v>
      </c>
      <c r="LM10" s="19">
        <f>+Registro!R59</f>
        <v>0</v>
      </c>
      <c r="LN10" s="19">
        <f>+Registro!R60</f>
        <v>0</v>
      </c>
      <c r="LO10" s="19">
        <f>+Registro!R61</f>
        <v>0</v>
      </c>
      <c r="LP10" s="26">
        <f>+Registro!R64</f>
        <v>0</v>
      </c>
      <c r="LQ10" s="26">
        <f>+Registro!R65</f>
        <v>0</v>
      </c>
      <c r="LR10" s="26">
        <f>+Registro!R66</f>
        <v>0</v>
      </c>
      <c r="LS10" s="26">
        <f>+Registro!R67</f>
        <v>0</v>
      </c>
      <c r="LT10" s="26">
        <f>+Registro!R68</f>
        <v>0</v>
      </c>
      <c r="LU10" s="26">
        <f>+Registro!R69</f>
        <v>0</v>
      </c>
      <c r="LV10" s="26">
        <f>+Registro!R70</f>
        <v>0</v>
      </c>
      <c r="LW10" s="26">
        <f>+Registro!R71</f>
        <v>0</v>
      </c>
      <c r="LX10" s="26">
        <f>+Registro!R72</f>
        <v>0</v>
      </c>
      <c r="LY10" s="26">
        <f>+Registro!R73</f>
        <v>0</v>
      </c>
      <c r="LZ10" s="26">
        <f>+Registro!R74</f>
        <v>0</v>
      </c>
      <c r="MA10" s="26">
        <f>+Registro!R75</f>
        <v>0</v>
      </c>
      <c r="MB10" s="26">
        <f>+Registro!R76</f>
        <v>0</v>
      </c>
      <c r="MC10" s="26">
        <f>+Registro!R77</f>
        <v>0</v>
      </c>
      <c r="MD10" s="26">
        <f>+Registro!R78</f>
        <v>0</v>
      </c>
      <c r="ME10" s="26">
        <f>+Registro!R79</f>
        <v>0</v>
      </c>
      <c r="MF10" s="26">
        <f>+Registro!R80</f>
        <v>0</v>
      </c>
      <c r="MG10" s="26">
        <f>+Registro!R81</f>
        <v>0</v>
      </c>
      <c r="MH10" s="26">
        <f>+Registro!R82</f>
        <v>0</v>
      </c>
      <c r="MI10" s="26">
        <f>+Registro!R83</f>
        <v>0</v>
      </c>
      <c r="MJ10" s="28">
        <f>+Registro!R86</f>
        <v>0</v>
      </c>
      <c r="MK10" s="28">
        <f>+Registro!R87</f>
        <v>0</v>
      </c>
      <c r="ML10" s="28">
        <f>+Registro!R88</f>
        <v>0</v>
      </c>
      <c r="MM10" s="28">
        <f>+Registro!R89</f>
        <v>0</v>
      </c>
      <c r="MN10" s="28">
        <f>+Registro!R90</f>
        <v>0</v>
      </c>
      <c r="MO10" s="30">
        <f>+Registro!R93</f>
        <v>0</v>
      </c>
      <c r="MP10" s="30">
        <f>+Registro!R94</f>
        <v>0</v>
      </c>
      <c r="MQ10" s="30">
        <f>+Registro!R95</f>
        <v>0</v>
      </c>
      <c r="MR10" s="30">
        <f>+Registro!R96</f>
        <v>0</v>
      </c>
      <c r="MS10" s="30">
        <f>+Registro!R97</f>
        <v>0</v>
      </c>
      <c r="MT10" s="30">
        <f>+Registro!R98</f>
        <v>0</v>
      </c>
      <c r="MU10" s="30">
        <f>+Registro!R99</f>
        <v>0</v>
      </c>
      <c r="MV10" s="30">
        <f>+Registro!R100</f>
        <v>0</v>
      </c>
      <c r="MW10" s="30">
        <f>+Registro!R101</f>
        <v>0</v>
      </c>
      <c r="MX10" s="30">
        <f>+Registro!R102</f>
        <v>0</v>
      </c>
      <c r="MY10" s="30">
        <f>+Registro!R103</f>
        <v>0</v>
      </c>
      <c r="MZ10" s="30">
        <f>+Registro!R104</f>
        <v>0</v>
      </c>
      <c r="NA10" s="30">
        <f>+Registro!R105</f>
        <v>0</v>
      </c>
      <c r="NB10" s="30">
        <f>+Registro!R106</f>
        <v>0</v>
      </c>
      <c r="NC10" s="30">
        <f>+Registro!R107</f>
        <v>0</v>
      </c>
      <c r="ND10" s="32">
        <f>+Registro!R110</f>
        <v>0</v>
      </c>
      <c r="NE10" s="32">
        <f>+Registro!R111</f>
        <v>0</v>
      </c>
      <c r="NF10" s="32">
        <f>+Registro!R112</f>
        <v>0</v>
      </c>
      <c r="NG10" s="32">
        <f>+Registro!R113</f>
        <v>0</v>
      </c>
      <c r="NH10" s="32">
        <f>+Registro!R114</f>
        <v>0</v>
      </c>
      <c r="NI10" s="32">
        <f>+Registro!R115</f>
        <v>0</v>
      </c>
      <c r="NJ10" s="32">
        <f>+Registro!R116</f>
        <v>0</v>
      </c>
      <c r="NK10" s="32">
        <f>+Registro!R117</f>
        <v>0</v>
      </c>
      <c r="NL10" s="32">
        <f>+Registro!R118</f>
        <v>0</v>
      </c>
      <c r="NM10" s="32">
        <f>+Registro!R119</f>
        <v>0</v>
      </c>
      <c r="NN10" s="32">
        <f>+Registro!R120</f>
        <v>0</v>
      </c>
      <c r="NO10" s="32">
        <f>+Registro!R121</f>
        <v>0</v>
      </c>
      <c r="NP10" s="32">
        <f>+Registro!R122</f>
        <v>0</v>
      </c>
      <c r="NQ10" s="32">
        <f>+Registro!R123</f>
        <v>0</v>
      </c>
      <c r="NR10" s="32">
        <f>+Registro!R124</f>
        <v>0</v>
      </c>
      <c r="NS10" s="32">
        <f>+Registro!R125</f>
        <v>0</v>
      </c>
      <c r="NT10" s="52">
        <f>+Registro!R128</f>
        <v>0</v>
      </c>
      <c r="NU10" s="52">
        <f>+Registro!R129</f>
        <v>0</v>
      </c>
      <c r="NV10" s="52">
        <f>+Registro!R130</f>
        <v>0</v>
      </c>
      <c r="NW10" s="52">
        <f>+Registro!R131</f>
        <v>0</v>
      </c>
      <c r="NX10" s="52">
        <f>+Registro!R132</f>
        <v>0</v>
      </c>
      <c r="NY10" s="52">
        <f>+Registro!R133</f>
        <v>0</v>
      </c>
      <c r="NZ10" s="52">
        <f>+Registro!R134</f>
        <v>0</v>
      </c>
      <c r="OA10" s="52">
        <f>+Registro!R135</f>
        <v>0</v>
      </c>
      <c r="OB10" s="52">
        <f>+Registro!R136</f>
        <v>0</v>
      </c>
      <c r="OC10" s="52">
        <f>+Registro!R137</f>
        <v>0</v>
      </c>
      <c r="OD10" s="52">
        <f>+Registro!R138</f>
        <v>0</v>
      </c>
      <c r="OE10" s="52">
        <f>+Registro!R139</f>
        <v>0</v>
      </c>
      <c r="OF10" s="52">
        <f>+Registro!R140</f>
        <v>0</v>
      </c>
      <c r="OG10" s="35">
        <f>+Registro!R143</f>
        <v>0</v>
      </c>
      <c r="OH10" s="35">
        <f>+Registro!R144</f>
        <v>0</v>
      </c>
      <c r="OI10" s="35">
        <f>+Registro!R145</f>
        <v>0</v>
      </c>
      <c r="OJ10" s="35">
        <f>+Registro!R146</f>
        <v>0</v>
      </c>
      <c r="OK10" s="37">
        <f>+Registro!R149</f>
        <v>0</v>
      </c>
      <c r="OL10" s="37">
        <f>+Registro!R150</f>
        <v>0</v>
      </c>
      <c r="OM10" s="37">
        <f>+Registro!R151</f>
        <v>0</v>
      </c>
      <c r="ON10" s="37">
        <f>+Registro!R152</f>
        <v>0</v>
      </c>
      <c r="OO10" s="39">
        <f>+Registro!R155</f>
        <v>0</v>
      </c>
      <c r="OP10" s="39">
        <f>+Registro!R156</f>
        <v>0</v>
      </c>
      <c r="OQ10" s="39">
        <f>+Registro!R157</f>
        <v>0</v>
      </c>
      <c r="OR10" s="39">
        <f>+Registro!R158</f>
        <v>0</v>
      </c>
      <c r="OS10" s="39">
        <f>+Registro!R159</f>
        <v>0</v>
      </c>
      <c r="OT10" s="39">
        <f>+Registro!R160</f>
        <v>0</v>
      </c>
      <c r="OU10" s="41">
        <f>+Registro!R163</f>
        <v>0</v>
      </c>
      <c r="OV10" s="41">
        <f>+Registro!R164</f>
        <v>0</v>
      </c>
      <c r="OW10" s="41">
        <f>+Registro!R165</f>
        <v>0</v>
      </c>
      <c r="OX10" s="41">
        <f>+Registro!R166</f>
        <v>0</v>
      </c>
      <c r="OY10" s="41">
        <f>+Registro!R167</f>
        <v>0</v>
      </c>
      <c r="OZ10" s="41">
        <f>+Registro!R168</f>
        <v>0</v>
      </c>
      <c r="PA10" s="41">
        <f>+Registro!R169</f>
        <v>0</v>
      </c>
      <c r="PB10" s="56">
        <f>+Registro!A171</f>
        <v>0</v>
      </c>
      <c r="PC10" s="53">
        <f>+Registro!C173</f>
        <v>0</v>
      </c>
      <c r="PD10" s="53">
        <f>+Registro!C174</f>
        <v>0</v>
      </c>
      <c r="PE10" s="53">
        <f>+Registro!C175</f>
        <v>0</v>
      </c>
      <c r="PF10" s="53">
        <f>+Registro!C176</f>
        <v>0</v>
      </c>
      <c r="PG10" s="53">
        <f>+Registro!O173</f>
        <v>0</v>
      </c>
      <c r="PH10" s="53">
        <f>+Registro!O174</f>
        <v>0</v>
      </c>
      <c r="PI10" s="53">
        <f>+Registro!O175</f>
        <v>0</v>
      </c>
      <c r="PJ10" s="53">
        <f>+Registro!O176</f>
        <v>0</v>
      </c>
      <c r="PK10" s="53">
        <f>+Registro!C178</f>
        <v>0</v>
      </c>
      <c r="PL10" s="53">
        <f>+Registro!C179</f>
        <v>0</v>
      </c>
      <c r="PM10" s="53">
        <f>+Registro!C180</f>
        <v>0</v>
      </c>
      <c r="PN10" s="53">
        <f>+Registro!C181</f>
        <v>0</v>
      </c>
      <c r="PO10" s="53">
        <f>+Registro!O178</f>
        <v>0</v>
      </c>
      <c r="PP10" s="53">
        <f>+Registro!O179</f>
        <v>0</v>
      </c>
      <c r="PQ10" s="53">
        <f>+Registro!O180</f>
        <v>0</v>
      </c>
      <c r="PR10" s="53">
        <f>+Registro!O181</f>
        <v>0</v>
      </c>
      <c r="PS10" s="53">
        <f>+Registro!C183</f>
        <v>0</v>
      </c>
      <c r="PT10" s="53">
        <f>+Registro!C184</f>
        <v>0</v>
      </c>
      <c r="PU10" s="53">
        <f>+Registro!C185</f>
        <v>0</v>
      </c>
      <c r="PV10" s="53">
        <f>+Registro!C186</f>
        <v>0</v>
      </c>
      <c r="PW10" s="53">
        <f>+Registro!O183</f>
        <v>0</v>
      </c>
      <c r="PX10" s="53">
        <f>+Registro!O184</f>
        <v>0</v>
      </c>
      <c r="PY10" s="53">
        <f>+Registro!O185</f>
        <v>0</v>
      </c>
      <c r="PZ10" s="53">
        <f>+Registro!O186</f>
        <v>0</v>
      </c>
      <c r="QA10" s="57">
        <f>+COUNTIF(AB10:FA10,"Cumple obligación")</f>
        <v>0</v>
      </c>
      <c r="QB10" s="58">
        <f>+COUNTIF(AB10:FA10,"No cumple obligación")</f>
        <v>0</v>
      </c>
      <c r="QC10" s="59">
        <f>+COUNTIF(AB10:FA10,"Obligación no aplica")</f>
        <v>0</v>
      </c>
      <c r="QD10" s="60" t="e">
        <f>+QA10/(QA10+QB10)</f>
        <v>#DIV/0!</v>
      </c>
      <c r="QE10" s="60" t="e">
        <f>+IF(QD10=1,"100%",IF(AND(QD10&lt;1,QD10&gt;=0.9),"90%-99%",IF(AND(QD10&lt;0.9,QD10&gt;=0.8),"80%-89%",IF(AND(QD10&lt;8,QD10&gt;=0.7),"70%-79%","&lt;70"))))</f>
        <v>#DIV/0!</v>
      </c>
    </row>
  </sheetData>
  <sheetProtection algorithmName="SHA-512" hashValue="SvHo3cKZG6HwenF0E9Q/3dopIn6XT22iBTnfX6mg3cjbfJw2ethqujgwI1kA1QC8yaEVMu8YQAfUJdGrE9R6ag==" saltValue="m1hRuVQJfVjESydbRW93Yw==" spinCount="100000" sheet="1" objects="1" scenarios="1"/>
  <mergeCells count="11">
    <mergeCell ref="A1:A3"/>
    <mergeCell ref="QD3:QE3"/>
    <mergeCell ref="D8:N8"/>
    <mergeCell ref="P8:Z8"/>
    <mergeCell ref="PW8:PZ8"/>
    <mergeCell ref="B1:QC3"/>
    <mergeCell ref="PC8:PF8"/>
    <mergeCell ref="PG8:PJ8"/>
    <mergeCell ref="PK8:PN8"/>
    <mergeCell ref="PO8:PR8"/>
    <mergeCell ref="PS8:PV8"/>
  </mergeCells>
  <conditionalFormatting sqref="QD10">
    <cfRule type="containsBlanks" priority="1" stopIfTrue="1">
      <formula>LEN(TRIM(QD10))=0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C3A1-5DC9-40C3-9CA1-ED8326788151}">
  <dimension ref="A1:B25"/>
  <sheetViews>
    <sheetView zoomScale="70" zoomScaleNormal="70" workbookViewId="0">
      <selection activeCell="A8" sqref="A8"/>
    </sheetView>
  </sheetViews>
  <sheetFormatPr baseColWidth="10" defaultRowHeight="15" x14ac:dyDescent="0.25"/>
  <cols>
    <col min="1" max="1" width="19.140625" bestFit="1" customWidth="1"/>
    <col min="2" max="2" width="21.7109375" bestFit="1" customWidth="1"/>
  </cols>
  <sheetData>
    <row r="1" spans="1:2" x14ac:dyDescent="0.25">
      <c r="A1" s="1" t="s">
        <v>28</v>
      </c>
      <c r="B1" s="3" t="s">
        <v>31</v>
      </c>
    </row>
    <row r="2" spans="1:2" x14ac:dyDescent="0.25">
      <c r="A2" s="2" t="s">
        <v>125</v>
      </c>
      <c r="B2" s="4" t="s">
        <v>32</v>
      </c>
    </row>
    <row r="3" spans="1:2" x14ac:dyDescent="0.25">
      <c r="A3" s="2" t="s">
        <v>126</v>
      </c>
      <c r="B3" s="4" t="s">
        <v>33</v>
      </c>
    </row>
    <row r="4" spans="1:2" x14ac:dyDescent="0.25">
      <c r="A4" s="2" t="s">
        <v>127</v>
      </c>
      <c r="B4" s="5" t="s">
        <v>34</v>
      </c>
    </row>
    <row r="5" spans="1:2" x14ac:dyDescent="0.25">
      <c r="A5" s="2" t="s">
        <v>128</v>
      </c>
    </row>
    <row r="6" spans="1:2" x14ac:dyDescent="0.25">
      <c r="A6" s="2" t="s">
        <v>129</v>
      </c>
    </row>
    <row r="7" spans="1:2" x14ac:dyDescent="0.25">
      <c r="A7" s="2" t="s">
        <v>130</v>
      </c>
    </row>
    <row r="8" spans="1:2" x14ac:dyDescent="0.25">
      <c r="A8" s="2" t="s">
        <v>131</v>
      </c>
    </row>
    <row r="9" spans="1:2" x14ac:dyDescent="0.25">
      <c r="A9" s="2" t="s">
        <v>132</v>
      </c>
    </row>
    <row r="10" spans="1:2" x14ac:dyDescent="0.25">
      <c r="A10" s="2" t="s">
        <v>133</v>
      </c>
    </row>
    <row r="11" spans="1:2" x14ac:dyDescent="0.25">
      <c r="A11" s="2" t="s">
        <v>134</v>
      </c>
    </row>
    <row r="12" spans="1:2" x14ac:dyDescent="0.25">
      <c r="A12" s="2" t="s">
        <v>135</v>
      </c>
    </row>
    <row r="13" spans="1:2" x14ac:dyDescent="0.25">
      <c r="A13" s="2" t="s">
        <v>136</v>
      </c>
    </row>
    <row r="14" spans="1:2" x14ac:dyDescent="0.25">
      <c r="A14" s="2" t="s">
        <v>137</v>
      </c>
    </row>
    <row r="15" spans="1:2" x14ac:dyDescent="0.25">
      <c r="A15" s="2" t="s">
        <v>138</v>
      </c>
    </row>
    <row r="16" spans="1:2" x14ac:dyDescent="0.25">
      <c r="A16" s="2" t="s">
        <v>139</v>
      </c>
    </row>
    <row r="17" spans="1:1" x14ac:dyDescent="0.25">
      <c r="A17" s="2" t="s">
        <v>140</v>
      </c>
    </row>
    <row r="18" spans="1:1" x14ac:dyDescent="0.25">
      <c r="A18" s="2" t="s">
        <v>141</v>
      </c>
    </row>
    <row r="19" spans="1:1" x14ac:dyDescent="0.25">
      <c r="A19" s="2" t="s">
        <v>142</v>
      </c>
    </row>
    <row r="20" spans="1:1" x14ac:dyDescent="0.25">
      <c r="A20" s="2" t="s">
        <v>143</v>
      </c>
    </row>
    <row r="21" spans="1:1" x14ac:dyDescent="0.25">
      <c r="A21" s="2" t="s">
        <v>144</v>
      </c>
    </row>
    <row r="22" spans="1:1" x14ac:dyDescent="0.25">
      <c r="A22" s="2" t="s">
        <v>145</v>
      </c>
    </row>
    <row r="23" spans="1:1" x14ac:dyDescent="0.25">
      <c r="A23" s="2" t="s">
        <v>146</v>
      </c>
    </row>
    <row r="24" spans="1:1" x14ac:dyDescent="0.25">
      <c r="A24" s="2" t="s">
        <v>147</v>
      </c>
    </row>
    <row r="25" spans="1:1" x14ac:dyDescent="0.25">
      <c r="A25" s="2" t="s">
        <v>148</v>
      </c>
    </row>
  </sheetData>
  <phoneticPr fontId="10" type="noConversion"/>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DDC4552ACEFB845A986B3DA80B28923" ma:contentTypeVersion="20" ma:contentTypeDescription="Crear nuevo documento." ma:contentTypeScope="" ma:versionID="a82324ab263ed40a6b6f1fdfe79958c4">
  <xsd:schema xmlns:xsd="http://www.w3.org/2001/XMLSchema" xmlns:xs="http://www.w3.org/2001/XMLSchema" xmlns:p="http://schemas.microsoft.com/office/2006/metadata/properties" xmlns:ns2="99ac6648-98ca-4224-aed3-321037901a1f" xmlns:ns3="a54a3768-7a85-4222-8aef-26d9c9ef028d" targetNamespace="http://schemas.microsoft.com/office/2006/metadata/properties" ma:root="true" ma:fieldsID="0485e4c43f60414752dba0389afe2b5d" ns2:_="" ns3:_="">
    <xsd:import namespace="99ac6648-98ca-4224-aed3-321037901a1f"/>
    <xsd:import namespace="a54a3768-7a85-4222-8aef-26d9c9ef02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ac6648-98ca-4224-aed3-321037901a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4a3768-7a85-4222-8aef-26d9c9ef028d"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52174bfe-6e44-4fee-8ee5-40e493f58121}" ma:internalName="TaxCatchAll" ma:showField="CatchAllData" ma:web="a54a3768-7a85-4222-8aef-26d9c9ef02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54a3768-7a85-4222-8aef-26d9c9ef028d" xsi:nil="true"/>
    <lcf76f155ced4ddcb4097134ff3c332f xmlns="99ac6648-98ca-4224-aed3-321037901a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5D10C1-81AD-4DE4-94CC-F87109080DAD}">
  <ds:schemaRefs>
    <ds:schemaRef ds:uri="http://schemas.microsoft.com/sharepoint/v3/contenttype/forms"/>
  </ds:schemaRefs>
</ds:datastoreItem>
</file>

<file path=customXml/itemProps2.xml><?xml version="1.0" encoding="utf-8"?>
<ds:datastoreItem xmlns:ds="http://schemas.openxmlformats.org/officeDocument/2006/customXml" ds:itemID="{F4E0065C-847E-497F-BA89-1755854D63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ac6648-98ca-4224-aed3-321037901a1f"/>
    <ds:schemaRef ds:uri="a54a3768-7a85-4222-8aef-26d9c9ef02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A1F5CB-8EAF-438B-B853-DC77E2108DEC}">
  <ds:schemaRefs>
    <ds:schemaRef ds:uri="http://schemas.microsoft.com/office/2006/metadata/properties"/>
    <ds:schemaRef ds:uri="http://schemas.microsoft.com/office/infopath/2007/PartnerControls"/>
    <ds:schemaRef ds:uri="a54a3768-7a85-4222-8aef-26d9c9ef028d"/>
    <ds:schemaRef ds:uri="99ac6648-98ca-4224-aed3-321037901a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Registro</vt:lpstr>
      <vt:lpstr>Consolidado</vt:lpstr>
      <vt:lpstr>Listas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2024-06-04T15:15:54Z</cp:lastPrinted>
  <dcterms:created xsi:type="dcterms:W3CDTF">2023-10-11T15:59:24Z</dcterms:created>
  <dcterms:modified xsi:type="dcterms:W3CDTF">2024-06-04T15:26:50Z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0x010100BDDC4552ACEFB845A986B3DA80B28923</vt:lpwstr>
  </property>
</Properties>
</file>