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
    </mc:Choice>
  </mc:AlternateContent>
  <xr:revisionPtr revIDLastSave="0" documentId="8_{0836E5F7-B12D-428A-A42F-6C576C32D4AC}"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Registro!$A$1:$J$228</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1" l="1"/>
  <c r="D51" i="1"/>
  <c r="II10" i="5" l="1"/>
  <c r="IH10" i="5"/>
  <c r="IG10" i="5"/>
  <c r="I142" i="1" l="1"/>
  <c r="D86" i="1"/>
  <c r="I85" i="1" s="1"/>
  <c r="EZ10" i="5" l="1"/>
  <c r="EY10" i="5"/>
  <c r="D178" i="1"/>
  <c r="HS10" i="5"/>
  <c r="HR10" i="5"/>
  <c r="D168" i="1"/>
  <c r="DD10" i="5"/>
  <c r="D104"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51" i="1" l="1"/>
  <c r="I120" i="1"/>
  <c r="I107" i="1"/>
  <c r="I94" i="1"/>
  <c r="GS10" i="5" l="1"/>
  <c r="GT10" i="5"/>
  <c r="GU10" i="5"/>
  <c r="GV10" i="5"/>
  <c r="GL10" i="5"/>
  <c r="GK10" i="5"/>
  <c r="GJ10" i="5"/>
  <c r="EB10" i="5"/>
  <c r="EA10" i="5"/>
  <c r="DZ10" i="5"/>
  <c r="CI10" i="5"/>
  <c r="DF10" i="5"/>
  <c r="DA10" i="5"/>
  <c r="CZ10" i="5"/>
  <c r="CU10" i="5"/>
  <c r="CA10" i="5"/>
  <c r="BU10" i="5"/>
  <c r="AV10" i="5" l="1"/>
  <c r="BY10" i="5"/>
  <c r="D136" i="1"/>
  <c r="D130" i="1"/>
  <c r="AP10" i="5"/>
  <c r="I103" i="1"/>
  <c r="AT10" i="5" l="1"/>
  <c r="I129" i="1"/>
  <c r="AQ10" i="5" s="1"/>
  <c r="BV10" i="5"/>
  <c r="D89" i="1"/>
  <c r="I88" i="1" s="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I44" i="1" s="1"/>
  <c r="V10" i="5" l="1"/>
  <c r="U10" i="5"/>
  <c r="S10" i="5"/>
  <c r="R10" i="5"/>
  <c r="P10" i="5"/>
  <c r="O10" i="5"/>
  <c r="D186" i="1" l="1"/>
  <c r="DJ10" i="5" l="1"/>
  <c r="DI10" i="5"/>
  <c r="DH10" i="5"/>
  <c r="DG10" i="5"/>
  <c r="DC10" i="5"/>
  <c r="DB10" i="5"/>
  <c r="CY10" i="5"/>
  <c r="CX10" i="5"/>
  <c r="CW10" i="5"/>
  <c r="CV10" i="5"/>
  <c r="CQ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A10" i="5"/>
  <c r="GZ10" i="5"/>
  <c r="GY10" i="5"/>
  <c r="GX10" i="5"/>
  <c r="GW10" i="5"/>
  <c r="GR10" i="5"/>
  <c r="GQ10" i="5"/>
  <c r="GP10" i="5"/>
  <c r="GO10" i="5"/>
  <c r="GN10" i="5"/>
  <c r="GM10" i="5"/>
  <c r="GI10" i="5"/>
  <c r="FY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IK10" i="5" l="1"/>
  <c r="IJ10" i="5"/>
  <c r="D117" i="1" l="1"/>
  <c r="BT10" i="5" s="1"/>
  <c r="BB10" i="5"/>
  <c r="BP10" i="5" l="1"/>
  <c r="AC10" i="5" l="1"/>
  <c r="AB10" i="5"/>
  <c r="A10" i="5"/>
  <c r="D162" i="1" l="1"/>
  <c r="AK10" i="5"/>
  <c r="I185" i="1" l="1"/>
  <c r="AZ10" i="5" s="1"/>
  <c r="CE10" i="5"/>
  <c r="KI10" i="5" s="1"/>
  <c r="I177" i="1"/>
  <c r="AY10" i="5" s="1"/>
  <c r="CD10" i="5"/>
  <c r="I167" i="1"/>
  <c r="AX10" i="5" s="1"/>
  <c r="CC10" i="5"/>
  <c r="I161" i="1"/>
  <c r="AW10" i="5" s="1"/>
  <c r="CB10" i="5"/>
  <c r="D140" i="1"/>
  <c r="I116" i="1"/>
  <c r="AO10" i="5" s="1"/>
  <c r="BS10" i="5"/>
  <c r="KE10" i="5" s="1"/>
  <c r="KH10" i="5" l="1"/>
  <c r="BL10" i="5"/>
  <c r="KC10" i="5" s="1"/>
  <c r="AI10" i="5"/>
  <c r="I139" i="1"/>
  <c r="AS10" i="5" s="1"/>
  <c r="BX10" i="5"/>
  <c r="I135" i="1"/>
  <c r="AR10" i="5" s="1"/>
  <c r="BW10" i="5"/>
  <c r="AM10" i="5"/>
  <c r="BR10" i="5"/>
  <c r="AL10" i="5"/>
  <c r="BQ10" i="5"/>
  <c r="AN10" i="5"/>
  <c r="BI10" i="5"/>
  <c r="KD10" i="5" l="1"/>
  <c r="KG10" i="5"/>
  <c r="BH10" i="5"/>
  <c r="BF10" i="5"/>
  <c r="BE10" i="5" l="1"/>
  <c r="KB10" i="5" s="1"/>
  <c r="AH10" i="5"/>
  <c r="I36" i="1"/>
  <c r="I1" i="1" s="1"/>
  <c r="BC10" i="5"/>
  <c r="JY10" i="5" s="1"/>
  <c r="AF10" i="5" l="1"/>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<sst xmlns="http://schemas.openxmlformats.org/spreadsheetml/2006/main" count="1136" uniqueCount="390">
  <si>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</si>
  <si>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</si>
  <si>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</si>
  <si>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</si>
  <si>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</si>
  <si>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</si>
  <si>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</si>
  <si>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</si>
  <si>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</si>
  <si>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</si>
  <si>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</si>
  <si>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</si>
  <si>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</si>
  <si>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</si>
  <si>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</si>
  <si>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</si>
  <si>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</si>
  <si>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</si>
  <si>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</si>
  <si>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</si>
  <si>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</si>
  <si>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</si>
  <si>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</si>
  <si>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</si>
  <si>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</si>
  <si>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</si>
  <si>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</si>
  <si>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</si>
  <si>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</si>
  <si>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</si>
  <si>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</si>
  <si>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</si>
  <si>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</si>
  <si>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</si>
  <si>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</si>
  <si>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</si>
  <si>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</si>
  <si>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</si>
  <si>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</si>
  <si>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</si>
  <si>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</si>
  <si>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</si>
  <si>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</si>
  <si>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</si>
  <si>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</si>
  <si>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</si>
  <si>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</si>
  <si>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</si>
  <si>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</si>
  <si>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</si>
  <si>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</si>
  <si>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</si>
  <si>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</si>
  <si>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</si>
  <si>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</si>
  <si>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</si>
  <si>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</si>
  <si>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</si>
  <si>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</si>
  <si>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</si>
  <si>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</si>
  <si>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</si>
  <si>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</si>
  <si>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</si>
  <si>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</si>
  <si>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</si>
  <si>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</si>
  <si>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</si>
  <si>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</si>
  <si>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</si>
  <si>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</si>
  <si>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</si>
  <si>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</si>
  <si>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</si>
  <si>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</si>
  <si>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</si>
  <si>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</si>
  <si>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</si>
  <si>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</si>
  <si>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</si>
  <si>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</si>
  <si>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</si>
  <si>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</si>
  <si>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</si>
  <si>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</si>
  <si>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</si>
  <si>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</si>
  <si>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</si>
  <si>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</si>
  <si>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</si>
  <si>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</si>
  <si>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</si>
  <si>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</si>
  <si>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</si>
  <si>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</si>
  <si>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</si>
  <si>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</si>
  <si>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</si>
  <si>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</si>
  <si>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</si>
  <si>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</si>
  <si>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</si>
  <si>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</si>
  <si>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</si>
  <si>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</si>
  <si>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</si>
  <si>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</si>
  <si>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</si>
  <si>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</si>
  <si>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</si>
  <si>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</si>
  <si>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</si>
  <si>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</si>
  <si>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</si>
  <si>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</si>
  <si>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</si>
  <si>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</si>
  <si>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</si>
  <si>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</si>
  <si>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</si>
  <si>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</si>
  <si>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</si>
  <si>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</si>
  <si>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</si>
  <si>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</si>
  <si>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</si>
  <si>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</si>
  <si>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</si>
  <si>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</si>
  <si>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</si>
  <si>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</si>
  <si>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</si>
  <si>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</si>
  <si>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</si>
  <si>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</si>
  <si>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</si>
  <si>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</si>
  <si>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</si>
  <si>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</si>
  <si>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</si>
  <si>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</si>
  <si>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</si>
  <si>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</si>
  <si>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</si>
  <si>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</si>
  <si>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</si>
  <si>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</si>
  <si>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</si>
  <si>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</si>
  <si>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</si>
  <si>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</si>
  <si>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</si>
  <si>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</si>
  <si>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</si>
  <si>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</si>
  <si>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</si>
  <si>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</si>
  <si>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</si>
  <si>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</si>
  <si>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</si>
  <si>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</si>
  <si>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</si>
  <si>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</si>
  <si>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</si>
  <si>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</si>
  <si>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</si>
  <si>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</si>
  <si>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</si>
  <si>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</si>
  <si>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</si>
  <si>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</si>
  <si>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</si>
  <si>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</si>
  <si>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</si>
  <si>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</si>
  <si>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</si>
  <si>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</si>
  <si>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</si>
  <si>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</si>
  <si>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</si>
  <si>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</si>
  <si>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</si>
  <si>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</si>
  <si>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</si>
  <si>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</si>
  <si>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</si>
  <si>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</si>
  <si>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</si>
  <si>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</si>
  <si>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</si>
  <si>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</si>
  <si>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</si>
  <si>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</si>
  <si>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</si>
  <si>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</si>
  <si>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</si>
  <si>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</si>
  <si>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</si>
  <si>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</si>
  <si>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</si>
  <si>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</si>
  <si>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</si>
  <si>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</si>
  <si>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</si>
  <si>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</si>
  <si>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</si>
  <si>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</si>
  <si>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</si>
  <si>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</si>
  <si>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</si>
  <si>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</si>
  <si>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</si>
  <si>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</si>
  <si>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</si>
  <si>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</si>
  <si>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</si>
  <si>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</si>
  <si>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</si>
  <si>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</si>
  <si>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</si>
  <si>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</si>
  <si>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</si>
  <si>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</si>
  <si>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</si>
  <si>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</si>
  <si>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</si>
  <si>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</si>
  <si>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</si>
  <si>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</si>
  <si>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</si>
  <si>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</si>
  <si>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</si>
  <si>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</si>
  <si>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</si>
  <si>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</si>
  <si>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</si>
  <si>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</si>
  <si>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</si>
  <si>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</si>
  <si>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</si>
  <si>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</si>
  <si>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</si>
  <si>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</si>
  <si>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</si>
  <si>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</si>
  <si>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</si>
  <si>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</si>
  <si>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</si>
  <si>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</si>
  <si>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</si>
  <si>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</si>
  <si>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</si>
  <si>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</si>
  <si>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</si>
  <si>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</si>
  <si>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</si>
  <si>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</si>
  <si>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</si>
  <si>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</si>
  <si>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</si>
  <si>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</si>
  <si>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</si>
  <si>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</si>
  <si>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</si>
  <si>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</si>
  <si>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</si>
  <si>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</si>
  <si>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</si>
  <si>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</si>
  <si>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</si>
  <si>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</si>
  <si>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</si>
  <si>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</si>
  <si>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</si>
  <si>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</si>
  <si>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</si>
  <si>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</si>
  <si>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</si>
  <si>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</si>
  <si>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</si>
  <si>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</si>
  <si>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</si>
  <si>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</si>
  <si>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</si>
  <si>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</si>
  <si>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</si>
  <si>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</si>
  <si>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</si>
  <si>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</si>
  <si>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</si>
  <si>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</si>
  <si>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</si>
  <si>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</si>
  <si>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</si>
  <si>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</si>
  <si>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</si>
  <si>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</si>
  <si>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</si>
  <si>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</si>
  <si>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</si>
  <si>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</si>
  <si>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</si>
  <si>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</si>
  <si>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</si>
  <si>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</si>
  <si>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</si>
  <si>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</si>
  <si>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</si>
  <si>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</si>
  <si>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</si>
  <si>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</si>
  <si>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</si>
  <si>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</si>
  <si>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</si>
  <si>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</si>
  <si>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</si>
  <si>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</si>
  <si>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</si>
  <si>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</si>
  <si>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</si>
  <si>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</si>
  <si>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</si>
  <si>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</si>
  <si>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</si>
  <si>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</si>
  <si>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</si>
  <si>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</si>
  <si>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</si>
  <si>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</si>
  <si>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</si>
  <si>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</si>
  <si>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</si>
  <si>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</si>
  <si>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</si>
  <si>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</si>
  <si>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</si>
  <si>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</si>
  <si>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</si>
  <si>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</si>
  <si>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</si>
  <si>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</si>
  <si>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</si>
  <si>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</si>
  <si>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</si>
  <si>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</si>
  <si>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</si>
  <si>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</si>
  <si>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</si>
  <si>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Entrega refrigerio industrializado?</t>
  </si>
  <si>
    <t>PROCESO
PROTECCIÓN
REGISTRO APOYO POST INSTITUCIONAL SRPA</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</si>
  <si>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</si>
  <si>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</si>
  <si>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</si>
  <si>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</si>
  <si>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</si>
  <si>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</si>
  <si>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</si>
  <si>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</si>
  <si>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</si>
  <si>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</si>
  <si>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</si>
  <si>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</si>
  <si>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</si>
  <si>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</si>
  <si>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</si>
  <si>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</si>
  <si>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</si>
  <si>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</si>
  <si>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</si>
  <si>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</si>
  <si>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</si>
  <si>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</si>
  <si>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</si>
  <si>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</si>
  <si>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</si>
  <si>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</si>
  <si>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</si>
  <si>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</si>
  <si>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</si>
  <si>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</si>
  <si>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</si>
  <si>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</si>
  <si>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</si>
  <si>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</si>
  <si>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</si>
  <si>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</si>
  <si>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</si>
  <si>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</si>
  <si>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</si>
  <si>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F1.A20.G27.P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</si>
</sst>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23">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2" fillId="0" borderId="30" xfId="0" applyFont="1" applyFill="1" applyBorder="1" applyAlignment="1" applyProtection="1">
      <alignment horizontal="center" vertical="center"/>
      <protection locked="0"/>
    </xf>
    <xf numFmtId="0" fontId="2" fillId="3" borderId="32" xfId="0" applyFont="1" applyFill="1" applyBorder="1" applyAlignment="1">
      <alignment vertical="center"/>
    </xf>
    <xf numFmtId="0" fontId="2" fillId="0" borderId="32"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wrapText="1"/>
      <protection locked="0"/>
    </xf>
    <xf numFmtId="0" fontId="1" fillId="8" borderId="11"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46" xfId="0" applyFont="1" applyFill="1" applyBorder="1" applyAlignment="1">
      <alignment horizontal="center" vertical="center" textRotation="90" wrapText="1"/>
    </xf>
    <xf numFmtId="0" fontId="21" fillId="21" borderId="12" xfId="0" applyFont="1" applyFill="1" applyBorder="1" applyAlignment="1">
      <alignment horizontal="center" vertical="center" textRotation="90" wrapText="1"/>
    </xf>
    <xf numFmtId="0" fontId="21" fillId="0" borderId="0" xfId="0" applyFont="1"/>
    <xf numFmtId="0" fontId="21" fillId="0" borderId="31" xfId="0" applyFont="1" applyBorder="1" applyAlignment="1">
      <alignment horizontal="center" vertical="center" wrapText="1"/>
    </xf>
    <xf numFmtId="0" fontId="21" fillId="0" borderId="5" xfId="0" applyFont="1" applyBorder="1" applyAlignment="1">
      <alignment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2" fillId="23" borderId="20" xfId="0" applyFont="1" applyFill="1" applyBorder="1" applyAlignment="1">
      <alignment horizontal="center" vertical="center" wrapText="1"/>
    </xf>
    <xf numFmtId="0" fontId="22" fillId="23" borderId="21" xfId="0" applyFont="1" applyFill="1" applyBorder="1" applyAlignment="1">
      <alignment horizontal="center" vertical="center" wrapText="1"/>
    </xf>
    <xf numFmtId="0" fontId="22" fillId="23" borderId="2" xfId="0" applyFont="1" applyFill="1" applyBorder="1" applyAlignment="1">
      <alignment horizontal="center" vertical="center" textRotation="90" wrapText="1"/>
    </xf>
    <xf numFmtId="0" fontId="22" fillId="23" borderId="3" xfId="0" applyFont="1" applyFill="1" applyBorder="1" applyAlignment="1">
      <alignment horizontal="center" vertical="center" textRotation="90" wrapText="1"/>
    </xf>
    <xf numFmtId="0" fontId="18" fillId="0" borderId="0" xfId="0" applyFont="1"/>
    <xf numFmtId="0" fontId="22" fillId="0" borderId="1" xfId="0" applyFont="1" applyBorder="1" applyAlignment="1">
      <alignment horizontal="center" vertical="center" wrapText="1"/>
    </xf>
    <xf numFmtId="0" fontId="23" fillId="0" borderId="2" xfId="0" applyFont="1" applyBorder="1" applyAlignment="1">
      <alignment vertical="center" wrapText="1"/>
    </xf>
    <xf numFmtId="0" fontId="24" fillId="0" borderId="0" xfId="0" applyFont="1"/>
    <xf numFmtId="0" fontId="22" fillId="0" borderId="4" xfId="0" applyFont="1" applyBorder="1" applyAlignment="1">
      <alignment horizontal="center" vertical="center" wrapText="1"/>
    </xf>
    <xf numFmtId="0" fontId="23" fillId="0" borderId="5" xfId="0" applyFont="1" applyBorder="1" applyAlignment="1">
      <alignment vertical="center" wrapText="1"/>
    </xf>
    <xf numFmtId="0" fontId="22" fillId="0" borderId="7" xfId="0" applyFont="1" applyBorder="1" applyAlignment="1">
      <alignment horizontal="center" vertical="center" wrapText="1"/>
    </xf>
    <xf numFmtId="0" fontId="23" fillId="0" borderId="8" xfId="0" applyFont="1" applyBorder="1" applyAlignment="1">
      <alignment vertical="center" wrapText="1"/>
    </xf>
    <xf numFmtId="0" fontId="24" fillId="24" borderId="0" xfId="0" applyFont="1" applyFill="1"/>
    <xf numFmtId="0" fontId="19" fillId="22" borderId="0" xfId="0" applyFont="1" applyFill="1" applyAlignment="1">
      <alignment horizontal="center" vertical="center" wrapText="1"/>
    </xf>
    <xf numFmtId="0" fontId="21" fillId="22" borderId="0" xfId="0" applyFont="1" applyFill="1" applyAlignment="1">
      <alignment horizontal="lef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2" xfId="0" applyFont="1" applyBorder="1" applyAlignment="1">
      <alignment horizontal="center" vertical="center" textRotation="90" wrapText="1"/>
    </xf>
    <xf numFmtId="0" fontId="23" fillId="0" borderId="3"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23" fillId="0" borderId="6" xfId="0" applyFont="1" applyBorder="1" applyAlignment="1">
      <alignment horizontal="center" vertical="center" textRotation="90" wrapText="1"/>
    </xf>
    <xf numFmtId="0" fontId="23" fillId="0" borderId="8" xfId="0" applyFont="1" applyBorder="1" applyAlignment="1">
      <alignment horizontal="center" vertical="center" textRotation="90" wrapText="1"/>
    </xf>
    <xf numFmtId="0" fontId="23" fillId="0" borderId="9" xfId="0" applyFont="1" applyBorder="1" applyAlignment="1">
      <alignment horizontal="center" vertical="center" textRotation="90"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1" fillId="2" borderId="32" xfId="0" applyFont="1" applyFill="1" applyBorder="1" applyAlignment="1" applyProtection="1">
      <alignment horizontal="center" vertical="center" wrapText="1"/>
    </xf>
    <xf numFmtId="0" fontId="1" fillId="2" borderId="53"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7" fillId="10" borderId="17" xfId="0" applyFont="1" applyFill="1" applyBorder="1" applyAlignment="1">
      <alignment horizontal="center" vertical="center" wrapText="1"/>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11" borderId="5" xfId="0" applyFont="1" applyFill="1" applyBorder="1" applyAlignment="1">
      <alignment horizontal="center" vertical="center"/>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73">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94</xdr:row>
      <xdr:rowOff>22413</xdr:rowOff>
    </xdr:from>
    <xdr:to>
      <xdr:col>2</xdr:col>
      <xdr:colOff>1030941</xdr:colOff>
      <xdr:row>101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107</xdr:row>
      <xdr:rowOff>22413</xdr:rowOff>
    </xdr:from>
    <xdr:to>
      <xdr:col>2</xdr:col>
      <xdr:colOff>1030941</xdr:colOff>
      <xdr:row>114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120</xdr:row>
      <xdr:rowOff>22413</xdr:rowOff>
    </xdr:from>
    <xdr:to>
      <xdr:col>2</xdr:col>
      <xdr:colOff>1030941</xdr:colOff>
      <xdr:row>127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151</xdr:row>
      <xdr:rowOff>22413</xdr:rowOff>
    </xdr:from>
    <xdr:to>
      <xdr:col>2</xdr:col>
      <xdr:colOff>1030941</xdr:colOff>
      <xdr:row>158</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142</xdr:row>
      <xdr:rowOff>22413</xdr:rowOff>
    </xdr:from>
    <xdr:to>
      <xdr:col>2</xdr:col>
      <xdr:colOff>1030941</xdr:colOff>
      <xdr:row>149</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8"/>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83" t="s">
        <v>1</v>
      </c>
      <c r="B1" s="284"/>
      <c r="C1" s="64"/>
      <c r="D1" s="62" t="s">
        <v>0</v>
      </c>
      <c r="E1" s="63"/>
      <c r="F1" s="62" t="s">
        <v>25</v>
      </c>
      <c r="G1" s="54"/>
      <c r="H1" s="61" t="s">
        <v>281</v>
      </c>
      <c r="I1" s="285" t="str">
        <f>+IF(OR(I21="valide todas las variables",I26="valide todas las variables",I36="valide todas las variables",I40="valide todas las variables",I44="valide todas las variables",I85="valide todas las variables",I88="valide todas las variables",I94="valide todas las variables",I103="valide todas las variables",I107="valide todas las variables",I116="valide todas las variables",I120="valide todas las variables",I129="valide todas las variables",I135="valide todas las variables",I139="valide todas las variables",I142="valide todas las variables",I151="valide todas las variables",I161="valide todas las variables",I167="valide todas las variables",I177="valide todas las variables",I185="valide todas las variables"),"",Consolidado!KJ10)</f>
        <v/>
      </c>
      <c r="J1" s="286"/>
      <c r="M1" s="60"/>
    </row>
    <row r="2" spans="1:13" ht="15" customHeight="1" x14ac:dyDescent="0.2">
      <c r="A2" s="266" t="s">
        <v>2</v>
      </c>
      <c r="B2" s="267"/>
      <c r="C2" s="267"/>
      <c r="D2" s="267"/>
      <c r="E2" s="267"/>
      <c r="F2" s="267"/>
      <c r="G2" s="267"/>
      <c r="H2" s="267"/>
      <c r="I2" s="267"/>
      <c r="J2" s="268"/>
    </row>
    <row r="3" spans="1:13" ht="15" customHeight="1" x14ac:dyDescent="0.2">
      <c r="A3" s="163" t="s">
        <v>3</v>
      </c>
      <c r="B3" s="164"/>
      <c r="C3" s="164" t="s">
        <v>4</v>
      </c>
      <c r="D3" s="164"/>
      <c r="E3" s="164"/>
      <c r="F3" s="164"/>
      <c r="G3" s="164"/>
      <c r="H3" s="164"/>
      <c r="I3" s="164" t="s">
        <v>5</v>
      </c>
      <c r="J3" s="165"/>
    </row>
    <row r="4" spans="1:13" ht="15" customHeight="1" x14ac:dyDescent="0.2">
      <c r="A4" s="281" t="str">
        <f>+IFERROR(VLOOKUP(G1,[3]Directorio!$B$1:$Z$1200,2,FALSE),"")</f>
        <v/>
      </c>
      <c r="B4" s="279"/>
      <c r="C4" s="279" t="str">
        <f>+IFERROR(VLOOKUP(G1,[3]Directorio!$B$1:$Z$1200,3,FALSE),"")</f>
        <v/>
      </c>
      <c r="D4" s="279"/>
      <c r="E4" s="279"/>
      <c r="F4" s="279"/>
      <c r="G4" s="279"/>
      <c r="H4" s="279"/>
      <c r="I4" s="279" t="str">
        <f>+IFERROR(VLOOKUP(G1,[3]Directorio!$B$1:$Z$1200,4,FALSE),"")</f>
        <v/>
      </c>
      <c r="J4" s="282"/>
    </row>
    <row r="5" spans="1:13" ht="15" customHeight="1" x14ac:dyDescent="0.2">
      <c r="A5" s="163" t="s">
        <v>7</v>
      </c>
      <c r="B5" s="164"/>
      <c r="C5" s="164"/>
      <c r="D5" s="164"/>
      <c r="E5" s="164" t="s">
        <v>6</v>
      </c>
      <c r="F5" s="164"/>
      <c r="G5" s="164"/>
      <c r="H5" s="164"/>
      <c r="I5" s="164"/>
      <c r="J5" s="165"/>
    </row>
    <row r="6" spans="1:13" ht="15" customHeight="1" x14ac:dyDescent="0.2">
      <c r="A6" s="281" t="str">
        <f>+IFERROR(VLOOKUP(G1,[3]Directorio!$B$1:$Z$1200,5,FALSE),"")</f>
        <v/>
      </c>
      <c r="B6" s="279"/>
      <c r="C6" s="279"/>
      <c r="D6" s="279"/>
      <c r="E6" s="279" t="str">
        <f>+IFERROR(VLOOKUP(G1,[3]Directorio!$B$1:$Z$1200,6,FALSE),"")</f>
        <v/>
      </c>
      <c r="F6" s="279"/>
      <c r="G6" s="279"/>
      <c r="H6" s="279"/>
      <c r="I6" s="279"/>
      <c r="J6" s="282"/>
    </row>
    <row r="7" spans="1:13" ht="15" customHeight="1" x14ac:dyDescent="0.2">
      <c r="A7" s="163" t="s">
        <v>8</v>
      </c>
      <c r="B7" s="164"/>
      <c r="C7" s="164"/>
      <c r="D7" s="164"/>
      <c r="E7" s="164" t="s">
        <v>9</v>
      </c>
      <c r="F7" s="164"/>
      <c r="G7" s="164"/>
      <c r="H7" s="164" t="s">
        <v>10</v>
      </c>
      <c r="I7" s="164"/>
      <c r="J7" s="165"/>
    </row>
    <row r="8" spans="1:13" ht="15" customHeight="1" x14ac:dyDescent="0.2">
      <c r="A8" s="281" t="str">
        <f>+IFERROR(VLOOKUP(G1,[3]Directorio!$B$1:$Z$1200,7,FALSE),"")</f>
        <v/>
      </c>
      <c r="B8" s="279"/>
      <c r="C8" s="279"/>
      <c r="D8" s="279"/>
      <c r="E8" s="279" t="str">
        <f>+IFERROR(VLOOKUP(G1,[3]Directorio!$B$1:$Z$1200,8,FALSE),"")</f>
        <v/>
      </c>
      <c r="F8" s="279"/>
      <c r="G8" s="279"/>
      <c r="H8" s="279" t="str">
        <f>+IFERROR(VLOOKUP(G1,[3]Directorio!$B$1:$Z$1200,9,FALSE),"")</f>
        <v/>
      </c>
      <c r="I8" s="279"/>
      <c r="J8" s="282"/>
    </row>
    <row r="9" spans="1:13" ht="15" customHeight="1" x14ac:dyDescent="0.2">
      <c r="A9" s="163" t="s">
        <v>11</v>
      </c>
      <c r="B9" s="164"/>
      <c r="C9" s="164"/>
      <c r="D9" s="164" t="s">
        <v>12</v>
      </c>
      <c r="E9" s="164"/>
      <c r="F9" s="164"/>
      <c r="G9" s="164" t="s">
        <v>13</v>
      </c>
      <c r="H9" s="164"/>
      <c r="I9" s="164"/>
      <c r="J9" s="165"/>
    </row>
    <row r="10" spans="1:13" ht="15" customHeight="1" thickBot="1" x14ac:dyDescent="0.25">
      <c r="A10" s="276" t="str">
        <f>+IFERROR(VLOOKUP(G1,[3]Directorio!$B$1:$Z$1200,10,FALSE),"")</f>
        <v/>
      </c>
      <c r="B10" s="277"/>
      <c r="C10" s="277"/>
      <c r="D10" s="277" t="str">
        <f>+IFERROR(VLOOKUP(G1,[3]Directorio!$B$1:$Z$1200,11,FALSE),"")</f>
        <v/>
      </c>
      <c r="E10" s="277"/>
      <c r="F10" s="277"/>
      <c r="G10" s="277" t="str">
        <f>+IFERROR(VLOOKUP(G1,[3]Directorio!$B$1:$Z$1200,12,FALSE),"")</f>
        <v/>
      </c>
      <c r="H10" s="277"/>
      <c r="I10" s="277"/>
      <c r="J10" s="278"/>
    </row>
    <row r="11" spans="1:13" ht="15" customHeight="1" x14ac:dyDescent="0.2">
      <c r="A11" s="266" t="s">
        <v>14</v>
      </c>
      <c r="B11" s="267"/>
      <c r="C11" s="267"/>
      <c r="D11" s="267"/>
      <c r="E11" s="267"/>
      <c r="F11" s="267"/>
      <c r="G11" s="267"/>
      <c r="H11" s="267"/>
      <c r="I11" s="267"/>
      <c r="J11" s="268"/>
    </row>
    <row r="12" spans="1:13" ht="15" customHeight="1" x14ac:dyDescent="0.2">
      <c r="A12" s="56" t="s">
        <v>155</v>
      </c>
      <c r="B12" s="164" t="s">
        <v>15</v>
      </c>
      <c r="C12" s="164"/>
      <c r="D12" s="164"/>
      <c r="E12" s="251" t="s">
        <v>16</v>
      </c>
      <c r="F12" s="248"/>
      <c r="G12" s="251" t="s">
        <v>17</v>
      </c>
      <c r="H12" s="248"/>
      <c r="I12" s="251" t="s">
        <v>156</v>
      </c>
      <c r="J12" s="257"/>
    </row>
    <row r="13" spans="1:13" ht="15" customHeight="1" x14ac:dyDescent="0.2">
      <c r="A13" s="55" t="str">
        <f>+IFERROR(VLOOKUP(G1,[3]Directorio!$B$1:$Z$1200,13,FALSE),"")</f>
        <v/>
      </c>
      <c r="B13" s="279" t="str">
        <f>+IFERROR(VLOOKUP(G1,[3]Directorio!$B$1:$Z$1200,14,FALSE),"")</f>
        <v/>
      </c>
      <c r="C13" s="279"/>
      <c r="D13" s="279"/>
      <c r="E13" s="252" t="str">
        <f>+IFERROR(VLOOKUP(G1,[3]Directorio!$B$1:$Z$1200,15,FALSE),"")</f>
        <v/>
      </c>
      <c r="F13" s="250"/>
      <c r="G13" s="252" t="str">
        <f>+IFERROR(VLOOKUP(G1,[3]Directorio!$B$1:$Z$1200,16,FALSE),"")</f>
        <v/>
      </c>
      <c r="H13" s="250"/>
      <c r="I13" s="252" t="str">
        <f>+IFERROR(VLOOKUP(G1,[3]Directorio!$B$1:$Z$1200,17,FALSE),"")</f>
        <v/>
      </c>
      <c r="J13" s="280"/>
    </row>
    <row r="14" spans="1:13" ht="15" customHeight="1" x14ac:dyDescent="0.2">
      <c r="A14" s="247" t="s">
        <v>18</v>
      </c>
      <c r="B14" s="248"/>
      <c r="C14" s="251" t="s">
        <v>19</v>
      </c>
      <c r="D14" s="248"/>
      <c r="E14" s="251" t="s">
        <v>279</v>
      </c>
      <c r="F14" s="248"/>
      <c r="G14" s="164" t="s">
        <v>20</v>
      </c>
      <c r="H14" s="164"/>
      <c r="I14" s="164" t="s">
        <v>21</v>
      </c>
      <c r="J14" s="165"/>
    </row>
    <row r="15" spans="1:13" ht="15" customHeight="1" x14ac:dyDescent="0.2">
      <c r="A15" s="249" t="str">
        <f>+IFERROR(VLOOKUP(G1,[3]Directorio!$B$1:$Z$1200,18,FALSE),"")</f>
        <v/>
      </c>
      <c r="B15" s="250"/>
      <c r="C15" s="252" t="str">
        <f>+IFERROR(VLOOKUP(G1,[3]Directorio!$B$1:$Z$1200,19,FALSE),"")</f>
        <v/>
      </c>
      <c r="D15" s="250"/>
      <c r="E15" s="253" t="str">
        <f>+IFERROR(VLOOKUP(G1,[3]Directorio!$B$1:$Z$1200,20,FALSE),"")</f>
        <v/>
      </c>
      <c r="F15" s="254"/>
      <c r="G15" s="264" t="str">
        <f>+IFERROR(VLOOKUP(G1,[3]Directorio!$B$1:$Z$1200,21,FALSE),"")</f>
        <v/>
      </c>
      <c r="H15" s="264"/>
      <c r="I15" s="264" t="str">
        <f>+IFERROR(VLOOKUP(G1,[3]Directorio!$B$1:$Z$1200,22,FALSE),"")</f>
        <v/>
      </c>
      <c r="J15" s="265"/>
    </row>
    <row r="16" spans="1:13" ht="15" customHeight="1" x14ac:dyDescent="0.2">
      <c r="A16" s="247" t="s">
        <v>22</v>
      </c>
      <c r="B16" s="248"/>
      <c r="C16" s="251" t="s">
        <v>23</v>
      </c>
      <c r="D16" s="256"/>
      <c r="E16" s="256"/>
      <c r="F16" s="256"/>
      <c r="G16" s="248"/>
      <c r="H16" s="251" t="s">
        <v>280</v>
      </c>
      <c r="I16" s="256"/>
      <c r="J16" s="257"/>
    </row>
    <row r="17" spans="1:10" ht="15" customHeight="1" thickBot="1" x14ac:dyDescent="0.25">
      <c r="A17" s="258" t="str">
        <f>+IFERROR(VLOOKUP(G1,[3]Directorio!$B$1:$Z$1200,23,FALSE),"")</f>
        <v/>
      </c>
      <c r="B17" s="259"/>
      <c r="C17" s="260" t="str">
        <f>+IFERROR(VLOOKUP(G1,[3]Directorio!$B$1:$Z$1200,24,FALSE),"")</f>
        <v/>
      </c>
      <c r="D17" s="261"/>
      <c r="E17" s="261"/>
      <c r="F17" s="261"/>
      <c r="G17" s="262"/>
      <c r="H17" s="260" t="str">
        <f>+IFERROR(VLOOKUP(G1,[3]Directorio!$B$1:$Z$1200,25,FALSE),"")</f>
        <v/>
      </c>
      <c r="I17" s="261"/>
      <c r="J17" s="263"/>
    </row>
    <row r="18" spans="1:10" ht="15" customHeight="1" x14ac:dyDescent="0.2">
      <c r="A18" s="266" t="s">
        <v>27</v>
      </c>
      <c r="B18" s="267"/>
      <c r="C18" s="267"/>
      <c r="D18" s="267"/>
      <c r="E18" s="267"/>
      <c r="F18" s="267"/>
      <c r="G18" s="267"/>
      <c r="H18" s="267"/>
      <c r="I18" s="267"/>
      <c r="J18" s="268"/>
    </row>
    <row r="19" spans="1:10" ht="15" customHeight="1" thickBot="1" x14ac:dyDescent="0.25">
      <c r="A19" s="269" t="s">
        <v>24</v>
      </c>
      <c r="B19" s="270"/>
      <c r="C19" s="271"/>
      <c r="D19" s="271"/>
      <c r="E19" s="271"/>
      <c r="F19" s="270" t="s">
        <v>26</v>
      </c>
      <c r="G19" s="270"/>
      <c r="H19" s="271"/>
      <c r="I19" s="271"/>
      <c r="J19" s="272"/>
    </row>
    <row r="20" spans="1:10" ht="30" customHeight="1" thickBot="1" x14ac:dyDescent="0.25">
      <c r="A20" s="273" t="s">
        <v>297</v>
      </c>
      <c r="B20" s="274"/>
      <c r="C20" s="274"/>
      <c r="D20" s="274"/>
      <c r="E20" s="274"/>
      <c r="F20" s="274"/>
      <c r="G20" s="274"/>
      <c r="H20" s="274"/>
      <c r="I20" s="274"/>
      <c r="J20" s="275"/>
    </row>
    <row r="21" spans="1:10" ht="54.95" customHeight="1" thickBot="1" x14ac:dyDescent="0.25">
      <c r="A21" s="185" t="s">
        <v>285</v>
      </c>
      <c r="B21" s="186"/>
      <c r="C21" s="186"/>
      <c r="D21" s="186"/>
      <c r="E21" s="186"/>
      <c r="F21" s="186"/>
      <c r="G21" s="186"/>
      <c r="H21" s="187"/>
      <c r="I21" s="188" t="str">
        <f>+IF(OR(D22="Valide todos los criterios"),"Valide todas las variables",IF(AND(D22="Cumple variable"),"Cumple obligación","No cumple obligación"))</f>
        <v>Valide todas las variables</v>
      </c>
      <c r="J21" s="189"/>
    </row>
    <row r="22" spans="1:10" ht="20.100000000000001" customHeight="1" x14ac:dyDescent="0.2">
      <c r="A22" s="212" t="s">
        <v>286</v>
      </c>
      <c r="B22" s="8" t="s">
        <v>36</v>
      </c>
      <c r="C22" s="9"/>
      <c r="D22" s="227" t="str">
        <f>+IF(OR(C22="",C23="",C24="",C25=""),"Valide todos los criterios",IF(AND(C22="Cumple",C23="Cumple",C24="Cumple",C25="Cumple"),"Cumple variable","No cumple variable"))</f>
        <v>Valide todos los criterios</v>
      </c>
      <c r="E22" s="218" t="s">
        <v>45</v>
      </c>
      <c r="F22" s="218"/>
      <c r="G22" s="218"/>
      <c r="H22" s="218"/>
      <c r="I22" s="218"/>
      <c r="J22" s="219"/>
    </row>
    <row r="23" spans="1:10" ht="50.1" customHeight="1" x14ac:dyDescent="0.2">
      <c r="A23" s="213"/>
      <c r="B23" s="6" t="s">
        <v>37</v>
      </c>
      <c r="C23" s="7"/>
      <c r="D23" s="228"/>
      <c r="E23" s="190"/>
      <c r="F23" s="191"/>
      <c r="G23" s="191"/>
      <c r="H23" s="191"/>
      <c r="I23" s="191"/>
      <c r="J23" s="192"/>
    </row>
    <row r="24" spans="1:10" ht="50.1" customHeight="1" x14ac:dyDescent="0.2">
      <c r="A24" s="213"/>
      <c r="B24" s="6" t="s">
        <v>38</v>
      </c>
      <c r="C24" s="7"/>
      <c r="D24" s="228"/>
      <c r="E24" s="190"/>
      <c r="F24" s="191"/>
      <c r="G24" s="191"/>
      <c r="H24" s="191"/>
      <c r="I24" s="191"/>
      <c r="J24" s="192"/>
    </row>
    <row r="25" spans="1:10" ht="50.1" customHeight="1" thickBot="1" x14ac:dyDescent="0.25">
      <c r="A25" s="214"/>
      <c r="B25" s="10" t="s">
        <v>39</v>
      </c>
      <c r="C25" s="58"/>
      <c r="D25" s="229"/>
      <c r="E25" s="193"/>
      <c r="F25" s="194"/>
      <c r="G25" s="194"/>
      <c r="H25" s="194"/>
      <c r="I25" s="194"/>
      <c r="J25" s="195"/>
    </row>
    <row r="26" spans="1:10" ht="60" customHeight="1" thickBot="1" x14ac:dyDescent="0.25">
      <c r="A26" s="185" t="s">
        <v>282</v>
      </c>
      <c r="B26" s="186"/>
      <c r="C26" s="186"/>
      <c r="D26" s="186"/>
      <c r="E26" s="186"/>
      <c r="F26" s="186"/>
      <c r="G26" s="186"/>
      <c r="H26" s="187"/>
      <c r="I26" s="188" t="str">
        <f>+IF(C35="X","Obligación no aplica",IF(OR(D27="Valide todos los criterios"),"Valide todas las variables",IF(AND(D27="Cumple variable"),"Cumple obligación","No cumple obligación")))</f>
        <v>Valide todas las variables</v>
      </c>
      <c r="J26" s="189"/>
    </row>
    <row r="27" spans="1:10" ht="20.100000000000001" customHeight="1" x14ac:dyDescent="0.2">
      <c r="A27" s="212" t="s">
        <v>287</v>
      </c>
      <c r="B27" s="8" t="s">
        <v>36</v>
      </c>
      <c r="C27" s="9"/>
      <c r="D27" s="227"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218" t="s">
        <v>45</v>
      </c>
      <c r="F27" s="218"/>
      <c r="G27" s="218"/>
      <c r="H27" s="218"/>
      <c r="I27" s="218"/>
      <c r="J27" s="219"/>
    </row>
    <row r="28" spans="1:10" ht="20.100000000000001" customHeight="1" x14ac:dyDescent="0.2">
      <c r="A28" s="213"/>
      <c r="B28" s="6" t="s">
        <v>37</v>
      </c>
      <c r="C28" s="7"/>
      <c r="D28" s="228"/>
      <c r="E28" s="190"/>
      <c r="F28" s="191"/>
      <c r="G28" s="191"/>
      <c r="H28" s="191"/>
      <c r="I28" s="191"/>
      <c r="J28" s="192"/>
    </row>
    <row r="29" spans="1:10" ht="20.100000000000001" customHeight="1" x14ac:dyDescent="0.2">
      <c r="A29" s="213"/>
      <c r="B29" s="6" t="s">
        <v>38</v>
      </c>
      <c r="C29" s="7"/>
      <c r="D29" s="228"/>
      <c r="E29" s="190"/>
      <c r="F29" s="191"/>
      <c r="G29" s="191"/>
      <c r="H29" s="191"/>
      <c r="I29" s="191"/>
      <c r="J29" s="192"/>
    </row>
    <row r="30" spans="1:10" ht="20.100000000000001" customHeight="1" x14ac:dyDescent="0.2">
      <c r="A30" s="213"/>
      <c r="B30" s="6" t="s">
        <v>39</v>
      </c>
      <c r="C30" s="7"/>
      <c r="D30" s="228"/>
      <c r="E30" s="190"/>
      <c r="F30" s="191"/>
      <c r="G30" s="191"/>
      <c r="H30" s="191"/>
      <c r="I30" s="191"/>
      <c r="J30" s="192"/>
    </row>
    <row r="31" spans="1:10" ht="20.100000000000001" customHeight="1" x14ac:dyDescent="0.2">
      <c r="A31" s="213"/>
      <c r="B31" s="6" t="s">
        <v>40</v>
      </c>
      <c r="C31" s="7"/>
      <c r="D31" s="228"/>
      <c r="E31" s="190"/>
      <c r="F31" s="191"/>
      <c r="G31" s="191"/>
      <c r="H31" s="191"/>
      <c r="I31" s="191"/>
      <c r="J31" s="192"/>
    </row>
    <row r="32" spans="1:10" ht="20.100000000000001" customHeight="1" x14ac:dyDescent="0.2">
      <c r="A32" s="213"/>
      <c r="B32" s="6" t="s">
        <v>41</v>
      </c>
      <c r="C32" s="7"/>
      <c r="D32" s="228"/>
      <c r="E32" s="190"/>
      <c r="F32" s="191"/>
      <c r="G32" s="191"/>
      <c r="H32" s="191"/>
      <c r="I32" s="191"/>
      <c r="J32" s="192"/>
    </row>
    <row r="33" spans="1:10" ht="20.100000000000001" customHeight="1" x14ac:dyDescent="0.2">
      <c r="A33" s="213"/>
      <c r="B33" s="6" t="s">
        <v>42</v>
      </c>
      <c r="C33" s="7"/>
      <c r="D33" s="228"/>
      <c r="E33" s="190"/>
      <c r="F33" s="191"/>
      <c r="G33" s="191"/>
      <c r="H33" s="191"/>
      <c r="I33" s="191"/>
      <c r="J33" s="192"/>
    </row>
    <row r="34" spans="1:10" ht="20.100000000000001" customHeight="1" x14ac:dyDescent="0.2">
      <c r="A34" s="220"/>
      <c r="B34" s="6" t="s">
        <v>43</v>
      </c>
      <c r="C34" s="13"/>
      <c r="D34" s="236"/>
      <c r="E34" s="190"/>
      <c r="F34" s="191"/>
      <c r="G34" s="191"/>
      <c r="H34" s="191"/>
      <c r="I34" s="191"/>
      <c r="J34" s="192"/>
    </row>
    <row r="35" spans="1:10" ht="20.100000000000001" customHeight="1" thickBot="1" x14ac:dyDescent="0.25">
      <c r="A35" s="214"/>
      <c r="B35" s="14" t="s">
        <v>47</v>
      </c>
      <c r="C35" s="15"/>
      <c r="D35" s="229"/>
      <c r="E35" s="193"/>
      <c r="F35" s="194"/>
      <c r="G35" s="194"/>
      <c r="H35" s="194"/>
      <c r="I35" s="194"/>
      <c r="J35" s="195"/>
    </row>
    <row r="36" spans="1:10" ht="99.95" customHeight="1" thickBot="1" x14ac:dyDescent="0.25">
      <c r="A36" s="185" t="s">
        <v>331</v>
      </c>
      <c r="B36" s="186"/>
      <c r="C36" s="186"/>
      <c r="D36" s="186"/>
      <c r="E36" s="186"/>
      <c r="F36" s="186"/>
      <c r="G36" s="186"/>
      <c r="H36" s="187"/>
      <c r="I36" s="188" t="str">
        <f>+IF(OR(D37="Valide todos los criterios"),"Valide todas las variables",IF(AND(D37="Cumple variable"),"Cumple obligación","No cumple obligación"))</f>
        <v>Valide todas las variables</v>
      </c>
      <c r="J36" s="189"/>
    </row>
    <row r="37" spans="1:10" ht="20.100000000000001" customHeight="1" x14ac:dyDescent="0.2">
      <c r="A37" s="212" t="s">
        <v>288</v>
      </c>
      <c r="B37" s="8" t="s">
        <v>36</v>
      </c>
      <c r="C37" s="9"/>
      <c r="D37" s="221" t="str">
        <f>+IF(OR(C37="",C38="",C39=""),"Valide todos los criterios",IF(AND(C37="Cumple",C38="Cumple",C39="Cumple"),"Cumple variable","No cumple variable"))</f>
        <v>Valide todos los criterios</v>
      </c>
      <c r="E37" s="218" t="s">
        <v>45</v>
      </c>
      <c r="F37" s="218"/>
      <c r="G37" s="218"/>
      <c r="H37" s="218"/>
      <c r="I37" s="218"/>
      <c r="J37" s="219"/>
    </row>
    <row r="38" spans="1:10" ht="80.099999999999994" customHeight="1" x14ac:dyDescent="0.2">
      <c r="A38" s="213"/>
      <c r="B38" s="6" t="s">
        <v>37</v>
      </c>
      <c r="C38" s="7"/>
      <c r="D38" s="222"/>
      <c r="E38" s="190"/>
      <c r="F38" s="191"/>
      <c r="G38" s="191"/>
      <c r="H38" s="191"/>
      <c r="I38" s="191"/>
      <c r="J38" s="192"/>
    </row>
    <row r="39" spans="1:10" ht="80.099999999999994" customHeight="1" thickBot="1" x14ac:dyDescent="0.25">
      <c r="A39" s="214"/>
      <c r="B39" s="10" t="s">
        <v>38</v>
      </c>
      <c r="C39" s="11"/>
      <c r="D39" s="223"/>
      <c r="E39" s="193"/>
      <c r="F39" s="194"/>
      <c r="G39" s="194"/>
      <c r="H39" s="194"/>
      <c r="I39" s="194"/>
      <c r="J39" s="195"/>
    </row>
    <row r="40" spans="1:10" ht="95.1" customHeight="1" thickBot="1" x14ac:dyDescent="0.25">
      <c r="A40" s="185" t="s">
        <v>283</v>
      </c>
      <c r="B40" s="186"/>
      <c r="C40" s="186"/>
      <c r="D40" s="186"/>
      <c r="E40" s="186"/>
      <c r="F40" s="186"/>
      <c r="G40" s="186"/>
      <c r="H40" s="187"/>
      <c r="I40" s="188" t="str">
        <f>+IF(OR(D41="Valide todos los criterios"),"Valide todas las variables",IF(AND(D41="Cumple variable"),"Cumple obligación","No cumple obligación"))</f>
        <v>Valide todas las variables</v>
      </c>
      <c r="J40" s="189"/>
    </row>
    <row r="41" spans="1:10" ht="20.100000000000001" customHeight="1" x14ac:dyDescent="0.2">
      <c r="A41" s="212" t="s">
        <v>166</v>
      </c>
      <c r="B41" s="8" t="s">
        <v>36</v>
      </c>
      <c r="C41" s="9"/>
      <c r="D41" s="221" t="str">
        <f>+IF(C43="No aplica",IF(OR(C41="",C42=""),"Valide todos los criterios",IF(AND(C41="Cumple",C42="Cumple"),"Cumple variable","No cumple variable")),IF(OR(C41="",C42="",C43=""),"Valide todos los criterios",IF(AND(C41="Cumple",C42="Cumple",C43="Cumple"),"Cumple variable","No cumple variable")))</f>
        <v>Valide todos los criterios</v>
      </c>
      <c r="E41" s="218" t="s">
        <v>45</v>
      </c>
      <c r="F41" s="218"/>
      <c r="G41" s="218"/>
      <c r="H41" s="218"/>
      <c r="I41" s="218"/>
      <c r="J41" s="219"/>
    </row>
    <row r="42" spans="1:10" ht="99.95" customHeight="1" x14ac:dyDescent="0.2">
      <c r="A42" s="213"/>
      <c r="B42" s="6" t="s">
        <v>37</v>
      </c>
      <c r="C42" s="7"/>
      <c r="D42" s="222"/>
      <c r="E42" s="190"/>
      <c r="F42" s="191"/>
      <c r="G42" s="191"/>
      <c r="H42" s="191"/>
      <c r="I42" s="191"/>
      <c r="J42" s="192"/>
    </row>
    <row r="43" spans="1:10" ht="99.95" customHeight="1" thickBot="1" x14ac:dyDescent="0.25">
      <c r="A43" s="220"/>
      <c r="B43" s="12" t="s">
        <v>38</v>
      </c>
      <c r="C43" s="13"/>
      <c r="D43" s="222"/>
      <c r="E43" s="190"/>
      <c r="F43" s="191"/>
      <c r="G43" s="191"/>
      <c r="H43" s="191"/>
      <c r="I43" s="191"/>
      <c r="J43" s="192"/>
    </row>
    <row r="44" spans="1:10" ht="69.95" customHeight="1" thickBot="1" x14ac:dyDescent="0.25">
      <c r="A44" s="185" t="s">
        <v>284</v>
      </c>
      <c r="B44" s="186"/>
      <c r="C44" s="186"/>
      <c r="D44" s="186"/>
      <c r="E44" s="186"/>
      <c r="F44" s="186"/>
      <c r="G44" s="121" t="s">
        <v>348</v>
      </c>
      <c r="H44" s="120"/>
      <c r="I44" s="255" t="str">
        <f>+IF(H44="Si",IF(OR(D45="Valide todos los criterios"),"Valide todas las variables",IF(AND(D45="Cumple variable"),"Cumple obligación","No cumple obligación")),IF(OR(D45="Valide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89"/>
    </row>
    <row r="45" spans="1:10" ht="20.100000000000001" customHeight="1" x14ac:dyDescent="0.2">
      <c r="A45" s="233" t="s">
        <v>167</v>
      </c>
      <c r="B45" s="8" t="s">
        <v>36</v>
      </c>
      <c r="C45" s="9"/>
      <c r="D45" s="227" t="str">
        <f>+IF(H44="Si",IF(OR(C45=""),"Valide todos los criterios",IF(AND(C45="Cumple"),"Cumple variable","No cumple variable")),IF(OR(C45="",C46="",C47="",C48="",C49="",C50=""),"Valide todos los criterios",IF(AND(C45="Cumple",C46="Cumple",C47="Cumple",C48="Cumple",C49="Cumple",C50="Cumple"),"Cumple variable","No cumple variable")))</f>
        <v>Valide todos los criterios</v>
      </c>
      <c r="E45" s="218" t="s">
        <v>45</v>
      </c>
      <c r="F45" s="218"/>
      <c r="G45" s="218"/>
      <c r="H45" s="218"/>
      <c r="I45" s="218"/>
      <c r="J45" s="219"/>
    </row>
    <row r="46" spans="1:10" ht="32.1" customHeight="1" x14ac:dyDescent="0.2">
      <c r="A46" s="234"/>
      <c r="B46" s="6" t="s">
        <v>37</v>
      </c>
      <c r="C46" s="119"/>
      <c r="D46" s="228"/>
      <c r="E46" s="190"/>
      <c r="F46" s="191"/>
      <c r="G46" s="191"/>
      <c r="H46" s="191"/>
      <c r="I46" s="191"/>
      <c r="J46" s="192"/>
    </row>
    <row r="47" spans="1:10" ht="32.1" customHeight="1" x14ac:dyDescent="0.2">
      <c r="A47" s="234"/>
      <c r="B47" s="6" t="s">
        <v>38</v>
      </c>
      <c r="C47" s="119"/>
      <c r="D47" s="228"/>
      <c r="E47" s="190"/>
      <c r="F47" s="191"/>
      <c r="G47" s="191"/>
      <c r="H47" s="191"/>
      <c r="I47" s="191"/>
      <c r="J47" s="192"/>
    </row>
    <row r="48" spans="1:10" ht="32.1" customHeight="1" x14ac:dyDescent="0.2">
      <c r="A48" s="234"/>
      <c r="B48" s="6" t="s">
        <v>39</v>
      </c>
      <c r="C48" s="119"/>
      <c r="D48" s="228"/>
      <c r="E48" s="190"/>
      <c r="F48" s="191"/>
      <c r="G48" s="191"/>
      <c r="H48" s="191"/>
      <c r="I48" s="191"/>
      <c r="J48" s="192"/>
    </row>
    <row r="49" spans="1:10" ht="32.1" customHeight="1" x14ac:dyDescent="0.2">
      <c r="A49" s="234"/>
      <c r="B49" s="6" t="s">
        <v>40</v>
      </c>
      <c r="C49" s="119"/>
      <c r="D49" s="228"/>
      <c r="E49" s="190"/>
      <c r="F49" s="191"/>
      <c r="G49" s="191"/>
      <c r="H49" s="191"/>
      <c r="I49" s="191"/>
      <c r="J49" s="192"/>
    </row>
    <row r="50" spans="1:10" ht="32.1" customHeight="1" thickBot="1" x14ac:dyDescent="0.25">
      <c r="A50" s="235"/>
      <c r="B50" s="10" t="s">
        <v>41</v>
      </c>
      <c r="C50" s="117"/>
      <c r="D50" s="229"/>
      <c r="E50" s="193"/>
      <c r="F50" s="194"/>
      <c r="G50" s="194"/>
      <c r="H50" s="194"/>
      <c r="I50" s="194"/>
      <c r="J50" s="195"/>
    </row>
    <row r="51" spans="1:10" ht="20.100000000000001" customHeight="1" x14ac:dyDescent="0.2">
      <c r="A51" s="212" t="s">
        <v>168</v>
      </c>
      <c r="B51" s="8" t="s">
        <v>36</v>
      </c>
      <c r="C51" s="9"/>
      <c r="D51" s="227" t="str">
        <f>+IF(OR(C51="",C52="",C53=""),"Valide todos los criterios",IF(AND(C51="Cumple",C52="Cumple",C53="Cumple"),"Cumple variable","No cumple variable"))</f>
        <v>Valide todos los criterios</v>
      </c>
      <c r="E51" s="218" t="s">
        <v>45</v>
      </c>
      <c r="F51" s="218"/>
      <c r="G51" s="218"/>
      <c r="H51" s="218"/>
      <c r="I51" s="218"/>
      <c r="J51" s="219"/>
    </row>
    <row r="52" spans="1:10" ht="99.95" customHeight="1" x14ac:dyDescent="0.2">
      <c r="A52" s="213"/>
      <c r="B52" s="6" t="s">
        <v>37</v>
      </c>
      <c r="C52" s="119"/>
      <c r="D52" s="228"/>
      <c r="E52" s="190"/>
      <c r="F52" s="191"/>
      <c r="G52" s="191"/>
      <c r="H52" s="191"/>
      <c r="I52" s="191"/>
      <c r="J52" s="192"/>
    </row>
    <row r="53" spans="1:10" ht="99.95" customHeight="1" thickBot="1" x14ac:dyDescent="0.25">
      <c r="A53" s="214"/>
      <c r="B53" s="10" t="s">
        <v>38</v>
      </c>
      <c r="C53" s="117"/>
      <c r="D53" s="229"/>
      <c r="E53" s="193"/>
      <c r="F53" s="194"/>
      <c r="G53" s="194"/>
      <c r="H53" s="194"/>
      <c r="I53" s="194"/>
      <c r="J53" s="195"/>
    </row>
    <row r="54" spans="1:10" ht="20.100000000000001" customHeight="1" x14ac:dyDescent="0.2">
      <c r="A54" s="237" t="s">
        <v>53</v>
      </c>
      <c r="B54" s="118" t="s">
        <v>36</v>
      </c>
      <c r="C54" s="119"/>
      <c r="D54" s="239"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240" t="s">
        <v>45</v>
      </c>
      <c r="F54" s="240"/>
      <c r="G54" s="240"/>
      <c r="H54" s="240"/>
      <c r="I54" s="240"/>
      <c r="J54" s="241"/>
    </row>
    <row r="55" spans="1:10" ht="20.100000000000001" customHeight="1" x14ac:dyDescent="0.2">
      <c r="A55" s="237"/>
      <c r="B55" s="6" t="s">
        <v>37</v>
      </c>
      <c r="C55" s="7"/>
      <c r="D55" s="228"/>
      <c r="E55" s="190"/>
      <c r="F55" s="191"/>
      <c r="G55" s="191"/>
      <c r="H55" s="191"/>
      <c r="I55" s="191"/>
      <c r="J55" s="192"/>
    </row>
    <row r="56" spans="1:10" ht="20.100000000000001" customHeight="1" x14ac:dyDescent="0.2">
      <c r="A56" s="238"/>
      <c r="B56" s="6" t="s">
        <v>38</v>
      </c>
      <c r="C56" s="7"/>
      <c r="D56" s="228"/>
      <c r="E56" s="190"/>
      <c r="F56" s="191"/>
      <c r="G56" s="191"/>
      <c r="H56" s="191"/>
      <c r="I56" s="191"/>
      <c r="J56" s="192"/>
    </row>
    <row r="57" spans="1:10" ht="20.100000000000001" customHeight="1" x14ac:dyDescent="0.2">
      <c r="A57" s="242"/>
      <c r="B57" s="6" t="s">
        <v>39</v>
      </c>
      <c r="C57" s="7"/>
      <c r="D57" s="228"/>
      <c r="E57" s="190"/>
      <c r="F57" s="191"/>
      <c r="G57" s="191"/>
      <c r="H57" s="191"/>
      <c r="I57" s="191"/>
      <c r="J57" s="192"/>
    </row>
    <row r="58" spans="1:10" ht="20.100000000000001" customHeight="1" x14ac:dyDescent="0.2">
      <c r="A58" s="242"/>
      <c r="B58" s="6" t="s">
        <v>40</v>
      </c>
      <c r="C58" s="7"/>
      <c r="D58" s="228"/>
      <c r="E58" s="190"/>
      <c r="F58" s="191"/>
      <c r="G58" s="191"/>
      <c r="H58" s="191"/>
      <c r="I58" s="191"/>
      <c r="J58" s="192"/>
    </row>
    <row r="59" spans="1:10" ht="20.100000000000001" customHeight="1" x14ac:dyDescent="0.2">
      <c r="A59" s="234" t="s">
        <v>169</v>
      </c>
      <c r="B59" s="6" t="s">
        <v>41</v>
      </c>
      <c r="C59" s="7"/>
      <c r="D59" s="228"/>
      <c r="E59" s="190"/>
      <c r="F59" s="191"/>
      <c r="G59" s="191"/>
      <c r="H59" s="191"/>
      <c r="I59" s="191"/>
      <c r="J59" s="192"/>
    </row>
    <row r="60" spans="1:10" ht="20.100000000000001" customHeight="1" x14ac:dyDescent="0.2">
      <c r="A60" s="234"/>
      <c r="B60" s="6" t="s">
        <v>42</v>
      </c>
      <c r="C60" s="7"/>
      <c r="D60" s="228"/>
      <c r="E60" s="190"/>
      <c r="F60" s="191"/>
      <c r="G60" s="191"/>
      <c r="H60" s="191"/>
      <c r="I60" s="191"/>
      <c r="J60" s="192"/>
    </row>
    <row r="61" spans="1:10" ht="20.100000000000001" customHeight="1" x14ac:dyDescent="0.2">
      <c r="A61" s="234"/>
      <c r="B61" s="12" t="s">
        <v>43</v>
      </c>
      <c r="C61" s="7"/>
      <c r="D61" s="236"/>
      <c r="E61" s="190"/>
      <c r="F61" s="191"/>
      <c r="G61" s="191"/>
      <c r="H61" s="191"/>
      <c r="I61" s="191"/>
      <c r="J61" s="192"/>
    </row>
    <row r="62" spans="1:10" ht="20.100000000000001" customHeight="1" x14ac:dyDescent="0.2">
      <c r="A62" s="234"/>
      <c r="B62" s="12" t="s">
        <v>48</v>
      </c>
      <c r="C62" s="7"/>
      <c r="D62" s="236"/>
      <c r="E62" s="190"/>
      <c r="F62" s="191"/>
      <c r="G62" s="191"/>
      <c r="H62" s="191"/>
      <c r="I62" s="191"/>
      <c r="J62" s="192"/>
    </row>
    <row r="63" spans="1:10" ht="20.100000000000001" customHeight="1" x14ac:dyDescent="0.2">
      <c r="A63" s="234"/>
      <c r="B63" s="12" t="s">
        <v>49</v>
      </c>
      <c r="C63" s="7"/>
      <c r="D63" s="236"/>
      <c r="E63" s="190"/>
      <c r="F63" s="191"/>
      <c r="G63" s="191"/>
      <c r="H63" s="191"/>
      <c r="I63" s="191"/>
      <c r="J63" s="192"/>
    </row>
    <row r="64" spans="1:10" ht="20.100000000000001" customHeight="1" x14ac:dyDescent="0.2">
      <c r="A64" s="234"/>
      <c r="B64" s="12" t="s">
        <v>56</v>
      </c>
      <c r="C64" s="7"/>
      <c r="D64" s="236"/>
      <c r="E64" s="190"/>
      <c r="F64" s="191"/>
      <c r="G64" s="191"/>
      <c r="H64" s="191"/>
      <c r="I64" s="191"/>
      <c r="J64" s="192"/>
    </row>
    <row r="65" spans="1:10" ht="20.100000000000001" customHeight="1" x14ac:dyDescent="0.2">
      <c r="A65" s="234"/>
      <c r="B65" s="12" t="s">
        <v>157</v>
      </c>
      <c r="C65" s="7"/>
      <c r="D65" s="236"/>
      <c r="E65" s="190"/>
      <c r="F65" s="191"/>
      <c r="G65" s="191"/>
      <c r="H65" s="191"/>
      <c r="I65" s="191"/>
      <c r="J65" s="192"/>
    </row>
    <row r="66" spans="1:10" ht="20.100000000000001" customHeight="1" x14ac:dyDescent="0.2">
      <c r="A66" s="234"/>
      <c r="B66" s="12" t="s">
        <v>158</v>
      </c>
      <c r="C66" s="7"/>
      <c r="D66" s="236"/>
      <c r="E66" s="190"/>
      <c r="F66" s="191"/>
      <c r="G66" s="191"/>
      <c r="H66" s="191"/>
      <c r="I66" s="191"/>
      <c r="J66" s="192"/>
    </row>
    <row r="67" spans="1:10" ht="20.100000000000001" customHeight="1" x14ac:dyDescent="0.2">
      <c r="A67" s="234"/>
      <c r="B67" s="12" t="s">
        <v>159</v>
      </c>
      <c r="C67" s="7"/>
      <c r="D67" s="236"/>
      <c r="E67" s="190"/>
      <c r="F67" s="191"/>
      <c r="G67" s="191"/>
      <c r="H67" s="191"/>
      <c r="I67" s="191"/>
      <c r="J67" s="192"/>
    </row>
    <row r="68" spans="1:10" ht="20.100000000000001" customHeight="1" x14ac:dyDescent="0.2">
      <c r="A68" s="234"/>
      <c r="B68" s="12" t="s">
        <v>289</v>
      </c>
      <c r="C68" s="7"/>
      <c r="D68" s="236"/>
      <c r="E68" s="190"/>
      <c r="F68" s="191"/>
      <c r="G68" s="191"/>
      <c r="H68" s="191"/>
      <c r="I68" s="191"/>
      <c r="J68" s="192"/>
    </row>
    <row r="69" spans="1:10" ht="20.100000000000001" customHeight="1" x14ac:dyDescent="0.2">
      <c r="A69" s="234"/>
      <c r="B69" s="65" t="s">
        <v>36</v>
      </c>
      <c r="C69" s="7"/>
      <c r="D69" s="236"/>
      <c r="E69" s="190"/>
      <c r="F69" s="191"/>
      <c r="G69" s="191"/>
      <c r="H69" s="191"/>
      <c r="I69" s="191"/>
      <c r="J69" s="192"/>
    </row>
    <row r="70" spans="1:10" ht="20.100000000000001" customHeight="1" thickBot="1" x14ac:dyDescent="0.25">
      <c r="A70" s="235"/>
      <c r="B70" s="66" t="s">
        <v>37</v>
      </c>
      <c r="C70" s="58"/>
      <c r="D70" s="229"/>
      <c r="E70" s="193"/>
      <c r="F70" s="194"/>
      <c r="G70" s="194"/>
      <c r="H70" s="194"/>
      <c r="I70" s="194"/>
      <c r="J70" s="195"/>
    </row>
    <row r="71" spans="1:10" ht="20.100000000000001" customHeight="1" x14ac:dyDescent="0.2">
      <c r="A71" s="233" t="s">
        <v>170</v>
      </c>
      <c r="B71" s="8" t="s">
        <v>36</v>
      </c>
      <c r="C71" s="9"/>
      <c r="D71" s="227" t="str">
        <f>+IF(A57="No",IF(OR(C71="",C72="",C73="",C74="",C75="",C76=""),"Valide todos los criterios",IF(AND(C71="Cumple",C72="Cumple",C73="Cumple",C74="Cumple",C75="Cumple",C76="Cumple"),"Cumple variable","No cumple variable")),IF(OR(C77=""),"Valide todos los criterios",IF(AND(C77="Cumple"),"Cumple variable","No cumple variable")))</f>
        <v>Valide todos los criterios</v>
      </c>
      <c r="E71" s="218" t="s">
        <v>45</v>
      </c>
      <c r="F71" s="218"/>
      <c r="G71" s="218"/>
      <c r="H71" s="218"/>
      <c r="I71" s="218"/>
      <c r="J71" s="219"/>
    </row>
    <row r="72" spans="1:10" ht="39.950000000000003" customHeight="1" x14ac:dyDescent="0.2">
      <c r="A72" s="234"/>
      <c r="B72" s="6" t="s">
        <v>37</v>
      </c>
      <c r="C72" s="7"/>
      <c r="D72" s="228"/>
      <c r="E72" s="190"/>
      <c r="F72" s="191"/>
      <c r="G72" s="191"/>
      <c r="H72" s="191"/>
      <c r="I72" s="191"/>
      <c r="J72" s="192"/>
    </row>
    <row r="73" spans="1:10" ht="39.950000000000003" customHeight="1" x14ac:dyDescent="0.2">
      <c r="A73" s="234"/>
      <c r="B73" s="6" t="s">
        <v>38</v>
      </c>
      <c r="C73" s="7"/>
      <c r="D73" s="228"/>
      <c r="E73" s="190"/>
      <c r="F73" s="191"/>
      <c r="G73" s="191"/>
      <c r="H73" s="191"/>
      <c r="I73" s="191"/>
      <c r="J73" s="192"/>
    </row>
    <row r="74" spans="1:10" ht="39.950000000000003" customHeight="1" x14ac:dyDescent="0.2">
      <c r="A74" s="234"/>
      <c r="B74" s="6" t="s">
        <v>39</v>
      </c>
      <c r="C74" s="7"/>
      <c r="D74" s="228"/>
      <c r="E74" s="190"/>
      <c r="F74" s="191"/>
      <c r="G74" s="191"/>
      <c r="H74" s="191"/>
      <c r="I74" s="191"/>
      <c r="J74" s="192"/>
    </row>
    <row r="75" spans="1:10" ht="39.950000000000003" customHeight="1" x14ac:dyDescent="0.2">
      <c r="A75" s="234"/>
      <c r="B75" s="6" t="s">
        <v>40</v>
      </c>
      <c r="C75" s="7"/>
      <c r="D75" s="228"/>
      <c r="E75" s="190"/>
      <c r="F75" s="191"/>
      <c r="G75" s="191"/>
      <c r="H75" s="191"/>
      <c r="I75" s="191"/>
      <c r="J75" s="192"/>
    </row>
    <row r="76" spans="1:10" ht="39.950000000000003" customHeight="1" x14ac:dyDescent="0.2">
      <c r="A76" s="234"/>
      <c r="B76" s="6" t="s">
        <v>41</v>
      </c>
      <c r="C76" s="7"/>
      <c r="D76" s="228"/>
      <c r="E76" s="190"/>
      <c r="F76" s="191"/>
      <c r="G76" s="191"/>
      <c r="H76" s="191"/>
      <c r="I76" s="191"/>
      <c r="J76" s="192"/>
    </row>
    <row r="77" spans="1:10" ht="39.950000000000003" customHeight="1" thickBot="1" x14ac:dyDescent="0.25">
      <c r="A77" s="235"/>
      <c r="B77" s="67" t="s">
        <v>36</v>
      </c>
      <c r="C77" s="58"/>
      <c r="D77" s="229"/>
      <c r="E77" s="193"/>
      <c r="F77" s="194"/>
      <c r="G77" s="194"/>
      <c r="H77" s="194"/>
      <c r="I77" s="194"/>
      <c r="J77" s="195"/>
    </row>
    <row r="78" spans="1:10" ht="20.100000000000001" customHeight="1" x14ac:dyDescent="0.2">
      <c r="A78" s="212" t="s">
        <v>171</v>
      </c>
      <c r="B78" s="8" t="s">
        <v>36</v>
      </c>
      <c r="C78" s="9"/>
      <c r="D78" s="227" t="str">
        <f>+IF(A57="No",IF(OR(C78="",C79="",C80="",C81="",C82="",C83=""),"Valide todos los criterios",IF(AND(C78="Cumple",C79="Cumple",C80="Cumple",C81="Cumple",C82="Cumple",C83="Cumple"),"Cumple variable","No cumple variable")),IF(OR(C84=""),"Valide todos los criterios",IF(AND(C84="Cumple"),"Cumple variable","No cumple variable")))</f>
        <v>Valide todos los criterios</v>
      </c>
      <c r="E78" s="218" t="s">
        <v>45</v>
      </c>
      <c r="F78" s="218"/>
      <c r="G78" s="218"/>
      <c r="H78" s="218"/>
      <c r="I78" s="218"/>
      <c r="J78" s="219"/>
    </row>
    <row r="79" spans="1:10" ht="39.950000000000003" customHeight="1" x14ac:dyDescent="0.2">
      <c r="A79" s="213"/>
      <c r="B79" s="6" t="s">
        <v>37</v>
      </c>
      <c r="C79" s="7"/>
      <c r="D79" s="228"/>
      <c r="E79" s="190"/>
      <c r="F79" s="191"/>
      <c r="G79" s="191"/>
      <c r="H79" s="191"/>
      <c r="I79" s="191"/>
      <c r="J79" s="192"/>
    </row>
    <row r="80" spans="1:10" ht="39.950000000000003" customHeight="1" x14ac:dyDescent="0.2">
      <c r="A80" s="213"/>
      <c r="B80" s="6" t="s">
        <v>38</v>
      </c>
      <c r="C80" s="7"/>
      <c r="D80" s="228"/>
      <c r="E80" s="190"/>
      <c r="F80" s="191"/>
      <c r="G80" s="191"/>
      <c r="H80" s="191"/>
      <c r="I80" s="191"/>
      <c r="J80" s="192"/>
    </row>
    <row r="81" spans="1:10" ht="39.950000000000003" customHeight="1" x14ac:dyDescent="0.2">
      <c r="A81" s="213"/>
      <c r="B81" s="6" t="s">
        <v>39</v>
      </c>
      <c r="C81" s="7"/>
      <c r="D81" s="228"/>
      <c r="E81" s="190"/>
      <c r="F81" s="191"/>
      <c r="G81" s="191"/>
      <c r="H81" s="191"/>
      <c r="I81" s="191"/>
      <c r="J81" s="192"/>
    </row>
    <row r="82" spans="1:10" ht="39.950000000000003" customHeight="1" x14ac:dyDescent="0.2">
      <c r="A82" s="213"/>
      <c r="B82" s="6" t="s">
        <v>40</v>
      </c>
      <c r="C82" s="7"/>
      <c r="D82" s="228"/>
      <c r="E82" s="190"/>
      <c r="F82" s="191"/>
      <c r="G82" s="191"/>
      <c r="H82" s="191"/>
      <c r="I82" s="191"/>
      <c r="J82" s="192"/>
    </row>
    <row r="83" spans="1:10" ht="39.950000000000003" customHeight="1" x14ac:dyDescent="0.2">
      <c r="A83" s="213"/>
      <c r="B83" s="6" t="s">
        <v>41</v>
      </c>
      <c r="C83" s="7"/>
      <c r="D83" s="228"/>
      <c r="E83" s="190"/>
      <c r="F83" s="191"/>
      <c r="G83" s="191"/>
      <c r="H83" s="191"/>
      <c r="I83" s="191"/>
      <c r="J83" s="192"/>
    </row>
    <row r="84" spans="1:10" ht="39.950000000000003" customHeight="1" thickBot="1" x14ac:dyDescent="0.25">
      <c r="A84" s="214"/>
      <c r="B84" s="67" t="s">
        <v>36</v>
      </c>
      <c r="C84" s="58"/>
      <c r="D84" s="229"/>
      <c r="E84" s="193"/>
      <c r="F84" s="194"/>
      <c r="G84" s="194"/>
      <c r="H84" s="194"/>
      <c r="I84" s="194"/>
      <c r="J84" s="195"/>
    </row>
    <row r="85" spans="1:10" ht="159.94999999999999" customHeight="1" thickBot="1" x14ac:dyDescent="0.25">
      <c r="A85" s="290" t="s">
        <v>290</v>
      </c>
      <c r="B85" s="291"/>
      <c r="C85" s="291"/>
      <c r="D85" s="291"/>
      <c r="E85" s="291"/>
      <c r="F85" s="291"/>
      <c r="G85" s="291"/>
      <c r="H85" s="292"/>
      <c r="I85" s="293" t="str">
        <f>IF(OR(D86="Valide todos los criterios"),"Valide todas las variables",IF(AND(D86="Cumple variable"),"Cumple obligación","No cumple obligación"))</f>
        <v>Valide todas las variables</v>
      </c>
      <c r="J85" s="294"/>
    </row>
    <row r="86" spans="1:10" ht="24.95" customHeight="1" x14ac:dyDescent="0.2">
      <c r="A86" s="212" t="s">
        <v>174</v>
      </c>
      <c r="B86" s="243" t="s">
        <v>36</v>
      </c>
      <c r="C86" s="245"/>
      <c r="D86" s="227" t="str">
        <f>+IF(OR(C86=""),"Valide todos los criterios",IF(AND(C86="Cumple"),"Cumple variable","No cumple variable"))</f>
        <v>Valide todos los criterios</v>
      </c>
      <c r="E86" s="218" t="s">
        <v>45</v>
      </c>
      <c r="F86" s="218"/>
      <c r="G86" s="218"/>
      <c r="H86" s="218"/>
      <c r="I86" s="218"/>
      <c r="J86" s="219"/>
    </row>
    <row r="87" spans="1:10" ht="150" customHeight="1" thickBot="1" x14ac:dyDescent="0.25">
      <c r="A87" s="214"/>
      <c r="B87" s="244"/>
      <c r="C87" s="246"/>
      <c r="D87" s="229"/>
      <c r="E87" s="193"/>
      <c r="F87" s="194"/>
      <c r="G87" s="194"/>
      <c r="H87" s="194"/>
      <c r="I87" s="194"/>
      <c r="J87" s="195"/>
    </row>
    <row r="88" spans="1:10" ht="140.1" customHeight="1" thickBot="1" x14ac:dyDescent="0.25">
      <c r="A88" s="185" t="s">
        <v>292</v>
      </c>
      <c r="B88" s="186"/>
      <c r="C88" s="186"/>
      <c r="D88" s="186"/>
      <c r="E88" s="186"/>
      <c r="F88" s="186"/>
      <c r="G88" s="186"/>
      <c r="H88" s="187"/>
      <c r="I88" s="188" t="str">
        <f>+IF(OR(D89="Valide todos los criterios"),"Valide todas las variables",IF(AND(D89="Cumple variable"),"Cumple obligación","No cumple obligación"))</f>
        <v>Valide todas las variables</v>
      </c>
      <c r="J88" s="189"/>
    </row>
    <row r="89" spans="1:10" ht="20.100000000000001" customHeight="1" x14ac:dyDescent="0.2">
      <c r="A89" s="212" t="s">
        <v>178</v>
      </c>
      <c r="B89" s="8" t="s">
        <v>36</v>
      </c>
      <c r="C89" s="9"/>
      <c r="D89" s="227" t="str">
        <f>+IF(OR(C89="",C90="",C91="",C92="",C93=""),"Valide todos los criterios",IF(AND(C89="Cumple",C90="Cumple",C91="Cumple",C92="Cumple",C93="Cumple"),"Cumple variable","No cumple variable"))</f>
        <v>Valide todos los criterios</v>
      </c>
      <c r="E89" s="218" t="s">
        <v>45</v>
      </c>
      <c r="F89" s="218"/>
      <c r="G89" s="218"/>
      <c r="H89" s="218"/>
      <c r="I89" s="218"/>
      <c r="J89" s="219"/>
    </row>
    <row r="90" spans="1:10" ht="35.1" customHeight="1" x14ac:dyDescent="0.2">
      <c r="A90" s="234"/>
      <c r="B90" s="6" t="s">
        <v>37</v>
      </c>
      <c r="C90" s="7"/>
      <c r="D90" s="228"/>
      <c r="E90" s="287"/>
      <c r="F90" s="288"/>
      <c r="G90" s="288"/>
      <c r="H90" s="288"/>
      <c r="I90" s="288"/>
      <c r="J90" s="289"/>
    </row>
    <row r="91" spans="1:10" ht="35.1" customHeight="1" x14ac:dyDescent="0.2">
      <c r="A91" s="234"/>
      <c r="B91" s="6" t="s">
        <v>38</v>
      </c>
      <c r="C91" s="7"/>
      <c r="D91" s="228"/>
      <c r="E91" s="190"/>
      <c r="F91" s="191"/>
      <c r="G91" s="191"/>
      <c r="H91" s="191"/>
      <c r="I91" s="191"/>
      <c r="J91" s="192"/>
    </row>
    <row r="92" spans="1:10" ht="35.1" customHeight="1" x14ac:dyDescent="0.2">
      <c r="A92" s="234"/>
      <c r="B92" s="6" t="s">
        <v>39</v>
      </c>
      <c r="C92" s="7"/>
      <c r="D92" s="228"/>
      <c r="E92" s="190"/>
      <c r="F92" s="191"/>
      <c r="G92" s="191"/>
      <c r="H92" s="191"/>
      <c r="I92" s="191"/>
      <c r="J92" s="192"/>
    </row>
    <row r="93" spans="1:10" ht="35.1" customHeight="1" thickBot="1" x14ac:dyDescent="0.25">
      <c r="A93" s="214"/>
      <c r="B93" s="10" t="s">
        <v>40</v>
      </c>
      <c r="C93" s="48"/>
      <c r="D93" s="229"/>
      <c r="E93" s="193"/>
      <c r="F93" s="194"/>
      <c r="G93" s="194"/>
      <c r="H93" s="194"/>
      <c r="I93" s="194"/>
      <c r="J93" s="195"/>
    </row>
    <row r="94" spans="1:10" ht="120" customHeight="1" thickBot="1" x14ac:dyDescent="0.25">
      <c r="A94" s="185" t="s">
        <v>293</v>
      </c>
      <c r="B94" s="186"/>
      <c r="C94" s="186"/>
      <c r="D94" s="186"/>
      <c r="E94" s="186"/>
      <c r="F94" s="186"/>
      <c r="G94" s="186"/>
      <c r="H94" s="187"/>
      <c r="I94" s="188" t="str">
        <f>+IF(OR(D95=""),"Valide todas las variables",IF(AND(D95="Cumple variable"),"Cumple obligación","No cumple obligación"))</f>
        <v>Valide todas las variables</v>
      </c>
      <c r="J94" s="189"/>
    </row>
    <row r="95" spans="1:10" ht="20.100000000000001" customHeight="1" x14ac:dyDescent="0.2">
      <c r="A95" s="212" t="s">
        <v>294</v>
      </c>
      <c r="B95" s="179" t="s">
        <v>291</v>
      </c>
      <c r="C95" s="182"/>
      <c r="D95" s="230"/>
      <c r="E95" s="218" t="s">
        <v>45</v>
      </c>
      <c r="F95" s="218"/>
      <c r="G95" s="218"/>
      <c r="H95" s="218"/>
      <c r="I95" s="218"/>
      <c r="J95" s="219"/>
    </row>
    <row r="96" spans="1:10" ht="20.100000000000001" customHeight="1" x14ac:dyDescent="0.2">
      <c r="A96" s="213"/>
      <c r="B96" s="180"/>
      <c r="C96" s="183"/>
      <c r="D96" s="231"/>
      <c r="E96" s="190"/>
      <c r="F96" s="191"/>
      <c r="G96" s="191"/>
      <c r="H96" s="191"/>
      <c r="I96" s="191"/>
      <c r="J96" s="192"/>
    </row>
    <row r="97" spans="1:10" ht="20.100000000000001" customHeight="1" x14ac:dyDescent="0.2">
      <c r="A97" s="213"/>
      <c r="B97" s="180"/>
      <c r="C97" s="183"/>
      <c r="D97" s="231"/>
      <c r="E97" s="190"/>
      <c r="F97" s="191"/>
      <c r="G97" s="191"/>
      <c r="H97" s="191"/>
      <c r="I97" s="191"/>
      <c r="J97" s="192"/>
    </row>
    <row r="98" spans="1:10" ht="20.100000000000001" customHeight="1" x14ac:dyDescent="0.2">
      <c r="A98" s="213"/>
      <c r="B98" s="180"/>
      <c r="C98" s="183"/>
      <c r="D98" s="231"/>
      <c r="E98" s="190"/>
      <c r="F98" s="191"/>
      <c r="G98" s="191"/>
      <c r="H98" s="191"/>
      <c r="I98" s="191"/>
      <c r="J98" s="192"/>
    </row>
    <row r="99" spans="1:10" ht="20.100000000000001" customHeight="1" x14ac:dyDescent="0.2">
      <c r="A99" s="213"/>
      <c r="B99" s="180"/>
      <c r="C99" s="183"/>
      <c r="D99" s="231"/>
      <c r="E99" s="190"/>
      <c r="F99" s="191"/>
      <c r="G99" s="191"/>
      <c r="H99" s="191"/>
      <c r="I99" s="191"/>
      <c r="J99" s="192"/>
    </row>
    <row r="100" spans="1:10" ht="20.100000000000001" customHeight="1" x14ac:dyDescent="0.2">
      <c r="A100" s="213"/>
      <c r="B100" s="180"/>
      <c r="C100" s="183"/>
      <c r="D100" s="231"/>
      <c r="E100" s="190"/>
      <c r="F100" s="191"/>
      <c r="G100" s="191"/>
      <c r="H100" s="191"/>
      <c r="I100" s="191"/>
      <c r="J100" s="192"/>
    </row>
    <row r="101" spans="1:10" ht="20.100000000000001" customHeight="1" x14ac:dyDescent="0.2">
      <c r="A101" s="213"/>
      <c r="B101" s="180"/>
      <c r="C101" s="183"/>
      <c r="D101" s="231"/>
      <c r="E101" s="190"/>
      <c r="F101" s="191"/>
      <c r="G101" s="191"/>
      <c r="H101" s="191"/>
      <c r="I101" s="191"/>
      <c r="J101" s="192"/>
    </row>
    <row r="102" spans="1:10" ht="20.100000000000001" customHeight="1" thickBot="1" x14ac:dyDescent="0.25">
      <c r="A102" s="214"/>
      <c r="B102" s="181"/>
      <c r="C102" s="184"/>
      <c r="D102" s="232"/>
      <c r="E102" s="193"/>
      <c r="F102" s="194"/>
      <c r="G102" s="194"/>
      <c r="H102" s="194"/>
      <c r="I102" s="194"/>
      <c r="J102" s="195"/>
    </row>
    <row r="103" spans="1:10" ht="39.950000000000003" customHeight="1" thickBot="1" x14ac:dyDescent="0.25">
      <c r="A103" s="185" t="s">
        <v>179</v>
      </c>
      <c r="B103" s="186"/>
      <c r="C103" s="186"/>
      <c r="D103" s="186"/>
      <c r="E103" s="186"/>
      <c r="F103" s="186"/>
      <c r="G103" s="186"/>
      <c r="H103" s="187"/>
      <c r="I103" s="188" t="str">
        <f>+IF(C106="X","Obligación no aplica",IF(OR(D104="Valide todos los criterios"),"Valide todas las variables",IF(AND(D104="Cumple variable"),"Cumple obligación","No cumple obligación")))</f>
        <v>Valide todas las variables</v>
      </c>
      <c r="J103" s="189"/>
    </row>
    <row r="104" spans="1:10" ht="20.100000000000001" customHeight="1" x14ac:dyDescent="0.2">
      <c r="A104" s="233" t="s">
        <v>180</v>
      </c>
      <c r="B104" s="8" t="s">
        <v>36</v>
      </c>
      <c r="C104" s="9"/>
      <c r="D104" s="227" t="str">
        <f>+IF(C106="X","Variable no aplica",IF(C105="No aplica",IF(OR(C104=""),"Valide todos los criterios",IF(AND(C104="Cumple"),"Cumple variable","No cumple variable")),IF(OR(C104="",C105=""),"Valide todos los criterios",IF(AND(C104="Cumple",C105="Cumple"),"Cumple variable","No cumple variable"))))</f>
        <v>Valide todos los criterios</v>
      </c>
      <c r="E104" s="218" t="s">
        <v>45</v>
      </c>
      <c r="F104" s="218"/>
      <c r="G104" s="218"/>
      <c r="H104" s="218"/>
      <c r="I104" s="218"/>
      <c r="J104" s="219"/>
    </row>
    <row r="105" spans="1:10" ht="150" customHeight="1" x14ac:dyDescent="0.2">
      <c r="A105" s="234"/>
      <c r="B105" s="12" t="s">
        <v>37</v>
      </c>
      <c r="C105" s="13"/>
      <c r="D105" s="236"/>
      <c r="E105" s="190"/>
      <c r="F105" s="191"/>
      <c r="G105" s="191"/>
      <c r="H105" s="191"/>
      <c r="I105" s="191"/>
      <c r="J105" s="192"/>
    </row>
    <row r="106" spans="1:10" ht="20.100000000000001" customHeight="1" thickBot="1" x14ac:dyDescent="0.25">
      <c r="A106" s="235"/>
      <c r="B106" s="14" t="s">
        <v>47</v>
      </c>
      <c r="C106" s="15"/>
      <c r="D106" s="229"/>
      <c r="E106" s="193"/>
      <c r="F106" s="194"/>
      <c r="G106" s="194"/>
      <c r="H106" s="194"/>
      <c r="I106" s="194"/>
      <c r="J106" s="195"/>
    </row>
    <row r="107" spans="1:10" ht="99.95" customHeight="1" thickBot="1" x14ac:dyDescent="0.25">
      <c r="A107" s="185" t="s">
        <v>295</v>
      </c>
      <c r="B107" s="186"/>
      <c r="C107" s="186"/>
      <c r="D107" s="186"/>
      <c r="E107" s="186"/>
      <c r="F107" s="186"/>
      <c r="G107" s="186"/>
      <c r="H107" s="187"/>
      <c r="I107" s="188" t="str">
        <f>+IF(D108="Variable no aplica","Obligación no aplica",IF(OR(D108=""),"Valide todas las variables",IF(AND(D108="Cumple variable"),"Cumple obligación","No cumple obligación")))</f>
        <v>Valide todas las variables</v>
      </c>
      <c r="J107" s="189"/>
    </row>
    <row r="108" spans="1:10" ht="20.100000000000001" customHeight="1" x14ac:dyDescent="0.2">
      <c r="A108" s="212" t="s">
        <v>296</v>
      </c>
      <c r="B108" s="179" t="s">
        <v>291</v>
      </c>
      <c r="C108" s="182"/>
      <c r="D108" s="215"/>
      <c r="E108" s="218" t="s">
        <v>45</v>
      </c>
      <c r="F108" s="218"/>
      <c r="G108" s="218"/>
      <c r="H108" s="218"/>
      <c r="I108" s="218"/>
      <c r="J108" s="219"/>
    </row>
    <row r="109" spans="1:10" ht="20.100000000000001" customHeight="1" x14ac:dyDescent="0.2">
      <c r="A109" s="213"/>
      <c r="B109" s="180"/>
      <c r="C109" s="183"/>
      <c r="D109" s="216"/>
      <c r="E109" s="190"/>
      <c r="F109" s="191"/>
      <c r="G109" s="191"/>
      <c r="H109" s="191"/>
      <c r="I109" s="191"/>
      <c r="J109" s="192"/>
    </row>
    <row r="110" spans="1:10" ht="20.100000000000001" customHeight="1" x14ac:dyDescent="0.2">
      <c r="A110" s="213"/>
      <c r="B110" s="180"/>
      <c r="C110" s="183"/>
      <c r="D110" s="216"/>
      <c r="E110" s="190"/>
      <c r="F110" s="191"/>
      <c r="G110" s="191"/>
      <c r="H110" s="191"/>
      <c r="I110" s="191"/>
      <c r="J110" s="192"/>
    </row>
    <row r="111" spans="1:10" ht="20.100000000000001" customHeight="1" x14ac:dyDescent="0.2">
      <c r="A111" s="213"/>
      <c r="B111" s="180"/>
      <c r="C111" s="183"/>
      <c r="D111" s="216"/>
      <c r="E111" s="190"/>
      <c r="F111" s="191"/>
      <c r="G111" s="191"/>
      <c r="H111" s="191"/>
      <c r="I111" s="191"/>
      <c r="J111" s="192"/>
    </row>
    <row r="112" spans="1:10" ht="20.100000000000001" customHeight="1" x14ac:dyDescent="0.2">
      <c r="A112" s="213"/>
      <c r="B112" s="180"/>
      <c r="C112" s="183"/>
      <c r="D112" s="216"/>
      <c r="E112" s="190"/>
      <c r="F112" s="191"/>
      <c r="G112" s="191"/>
      <c r="H112" s="191"/>
      <c r="I112" s="191"/>
      <c r="J112" s="192"/>
    </row>
    <row r="113" spans="1:10" ht="20.100000000000001" customHeight="1" x14ac:dyDescent="0.2">
      <c r="A113" s="213"/>
      <c r="B113" s="180"/>
      <c r="C113" s="183"/>
      <c r="D113" s="216"/>
      <c r="E113" s="190"/>
      <c r="F113" s="191"/>
      <c r="G113" s="191"/>
      <c r="H113" s="191"/>
      <c r="I113" s="191"/>
      <c r="J113" s="192"/>
    </row>
    <row r="114" spans="1:10" ht="20.100000000000001" customHeight="1" x14ac:dyDescent="0.2">
      <c r="A114" s="213"/>
      <c r="B114" s="180"/>
      <c r="C114" s="183"/>
      <c r="D114" s="216"/>
      <c r="E114" s="190"/>
      <c r="F114" s="191"/>
      <c r="G114" s="191"/>
      <c r="H114" s="191"/>
      <c r="I114" s="191"/>
      <c r="J114" s="192"/>
    </row>
    <row r="115" spans="1:10" ht="20.100000000000001" customHeight="1" thickBot="1" x14ac:dyDescent="0.25">
      <c r="A115" s="214"/>
      <c r="B115" s="181"/>
      <c r="C115" s="184"/>
      <c r="D115" s="217"/>
      <c r="E115" s="193"/>
      <c r="F115" s="194"/>
      <c r="G115" s="194"/>
      <c r="H115" s="194"/>
      <c r="I115" s="194"/>
      <c r="J115" s="195"/>
    </row>
    <row r="116" spans="1:10" ht="39.950000000000003" customHeight="1" thickBot="1" x14ac:dyDescent="0.25">
      <c r="A116" s="185" t="s">
        <v>181</v>
      </c>
      <c r="B116" s="186"/>
      <c r="C116" s="186"/>
      <c r="D116" s="186"/>
      <c r="E116" s="186"/>
      <c r="F116" s="186"/>
      <c r="G116" s="186"/>
      <c r="H116" s="187"/>
      <c r="I116" s="188" t="str">
        <f>+IF(OR(D117="Valide todos los criterios"),"Valide todas las variables",IF(AND(D117="Cumple variable"),"Cumple obligación","No cumple obligación"))</f>
        <v>Valide todas las variables</v>
      </c>
      <c r="J116" s="189"/>
    </row>
    <row r="117" spans="1:10" ht="20.100000000000001" customHeight="1" x14ac:dyDescent="0.2">
      <c r="A117" s="212" t="s">
        <v>182</v>
      </c>
      <c r="B117" s="8" t="s">
        <v>36</v>
      </c>
      <c r="C117" s="9"/>
      <c r="D117" s="221" t="str">
        <f>+IF(C119="No aplica",IF(OR(C117="",C118=""),"Valide todos los criterios",IF(AND(C117="Cumple",C118="Cumple"),"Cumple variable","No cumple variable")),IF(OR(C117="",C118="",C119=""),"Valide todos los criterios",IF(AND(C117="Cumple",C118="Cumple",C119="Cumple"),"Cumple variable","No cumple variable")))</f>
        <v>Valide todos los criterios</v>
      </c>
      <c r="E117" s="218" t="s">
        <v>45</v>
      </c>
      <c r="F117" s="218"/>
      <c r="G117" s="218"/>
      <c r="H117" s="218"/>
      <c r="I117" s="218"/>
      <c r="J117" s="219"/>
    </row>
    <row r="118" spans="1:10" ht="99.95" customHeight="1" x14ac:dyDescent="0.2">
      <c r="A118" s="213"/>
      <c r="B118" s="6" t="s">
        <v>37</v>
      </c>
      <c r="C118" s="7"/>
      <c r="D118" s="222"/>
      <c r="E118" s="190"/>
      <c r="F118" s="191"/>
      <c r="G118" s="191"/>
      <c r="H118" s="191"/>
      <c r="I118" s="191"/>
      <c r="J118" s="192"/>
    </row>
    <row r="119" spans="1:10" ht="99.95" customHeight="1" thickBot="1" x14ac:dyDescent="0.25">
      <c r="A119" s="214"/>
      <c r="B119" s="10" t="s">
        <v>38</v>
      </c>
      <c r="C119" s="18"/>
      <c r="D119" s="223"/>
      <c r="E119" s="193"/>
      <c r="F119" s="194"/>
      <c r="G119" s="194"/>
      <c r="H119" s="194"/>
      <c r="I119" s="194"/>
      <c r="J119" s="195"/>
    </row>
    <row r="120" spans="1:10" ht="90" customHeight="1" thickBot="1" x14ac:dyDescent="0.25">
      <c r="A120" s="185" t="s">
        <v>183</v>
      </c>
      <c r="B120" s="186"/>
      <c r="C120" s="186"/>
      <c r="D120" s="186"/>
      <c r="E120" s="186"/>
      <c r="F120" s="186"/>
      <c r="G120" s="186"/>
      <c r="H120" s="187"/>
      <c r="I120" s="188" t="str">
        <f>+IF(D121="Variable no aplica","Obligación no aplica",IF(OR(D121=""),"Valide todas las variables",IF(AND(D121="Cumple variable"),"Cumple obligación","No cumple obligación")))</f>
        <v>Valide todas las variables</v>
      </c>
      <c r="J120" s="189"/>
    </row>
    <row r="121" spans="1:10" ht="20.100000000000001" customHeight="1" x14ac:dyDescent="0.2">
      <c r="A121" s="212" t="s">
        <v>184</v>
      </c>
      <c r="B121" s="179" t="s">
        <v>291</v>
      </c>
      <c r="C121" s="182"/>
      <c r="D121" s="215"/>
      <c r="E121" s="218" t="s">
        <v>45</v>
      </c>
      <c r="F121" s="218"/>
      <c r="G121" s="218"/>
      <c r="H121" s="218"/>
      <c r="I121" s="218"/>
      <c r="J121" s="219"/>
    </row>
    <row r="122" spans="1:10" ht="20.100000000000001" customHeight="1" x14ac:dyDescent="0.2">
      <c r="A122" s="213"/>
      <c r="B122" s="180"/>
      <c r="C122" s="183"/>
      <c r="D122" s="216"/>
      <c r="E122" s="190"/>
      <c r="F122" s="191"/>
      <c r="G122" s="191"/>
      <c r="H122" s="191"/>
      <c r="I122" s="191"/>
      <c r="J122" s="192"/>
    </row>
    <row r="123" spans="1:10" ht="20.100000000000001" customHeight="1" x14ac:dyDescent="0.2">
      <c r="A123" s="213"/>
      <c r="B123" s="180"/>
      <c r="C123" s="183"/>
      <c r="D123" s="216"/>
      <c r="E123" s="190"/>
      <c r="F123" s="191"/>
      <c r="G123" s="191"/>
      <c r="H123" s="191"/>
      <c r="I123" s="191"/>
      <c r="J123" s="192"/>
    </row>
    <row r="124" spans="1:10" ht="20.100000000000001" customHeight="1" x14ac:dyDescent="0.2">
      <c r="A124" s="213"/>
      <c r="B124" s="180"/>
      <c r="C124" s="183"/>
      <c r="D124" s="216"/>
      <c r="E124" s="190"/>
      <c r="F124" s="191"/>
      <c r="G124" s="191"/>
      <c r="H124" s="191"/>
      <c r="I124" s="191"/>
      <c r="J124" s="192"/>
    </row>
    <row r="125" spans="1:10" ht="20.100000000000001" customHeight="1" x14ac:dyDescent="0.2">
      <c r="A125" s="213"/>
      <c r="B125" s="180"/>
      <c r="C125" s="183"/>
      <c r="D125" s="216"/>
      <c r="E125" s="190"/>
      <c r="F125" s="191"/>
      <c r="G125" s="191"/>
      <c r="H125" s="191"/>
      <c r="I125" s="191"/>
      <c r="J125" s="192"/>
    </row>
    <row r="126" spans="1:10" ht="20.100000000000001" customHeight="1" x14ac:dyDescent="0.2">
      <c r="A126" s="213"/>
      <c r="B126" s="180"/>
      <c r="C126" s="183"/>
      <c r="D126" s="216"/>
      <c r="E126" s="190"/>
      <c r="F126" s="191"/>
      <c r="G126" s="191"/>
      <c r="H126" s="191"/>
      <c r="I126" s="191"/>
      <c r="J126" s="192"/>
    </row>
    <row r="127" spans="1:10" ht="20.100000000000001" customHeight="1" x14ac:dyDescent="0.2">
      <c r="A127" s="213"/>
      <c r="B127" s="180"/>
      <c r="C127" s="183"/>
      <c r="D127" s="216"/>
      <c r="E127" s="190"/>
      <c r="F127" s="191"/>
      <c r="G127" s="191"/>
      <c r="H127" s="191"/>
      <c r="I127" s="191"/>
      <c r="J127" s="192"/>
    </row>
    <row r="128" spans="1:10" ht="20.100000000000001" customHeight="1" thickBot="1" x14ac:dyDescent="0.25">
      <c r="A128" s="214"/>
      <c r="B128" s="181"/>
      <c r="C128" s="184"/>
      <c r="D128" s="217"/>
      <c r="E128" s="193"/>
      <c r="F128" s="194"/>
      <c r="G128" s="194"/>
      <c r="H128" s="194"/>
      <c r="I128" s="194"/>
      <c r="J128" s="195"/>
    </row>
    <row r="129" spans="1:10" ht="39.950000000000003" customHeight="1" thickBot="1" x14ac:dyDescent="0.25">
      <c r="A129" s="185" t="s">
        <v>185</v>
      </c>
      <c r="B129" s="186"/>
      <c r="C129" s="186"/>
      <c r="D129" s="186"/>
      <c r="E129" s="186"/>
      <c r="F129" s="186"/>
      <c r="G129" s="186"/>
      <c r="H129" s="187"/>
      <c r="I129" s="188" t="str">
        <f>+IF(OR(D130="Valide todos los criterios"),"Valide todas las variables",IF(AND(D130="Cumple variable"),"Cumple obligación","No cumple obligación"))</f>
        <v>Valide todas las variables</v>
      </c>
      <c r="J129" s="189"/>
    </row>
    <row r="130" spans="1:10" ht="20.100000000000001" customHeight="1" x14ac:dyDescent="0.2">
      <c r="A130" s="212" t="s">
        <v>186</v>
      </c>
      <c r="B130" s="8" t="s">
        <v>36</v>
      </c>
      <c r="C130" s="9"/>
      <c r="D130" s="221" t="str">
        <f>+IF(C131="No aplica",IF(OR(C130="",C132="",C133=""),"Valide todos los criterios",IF(AND(C130="Cumple",C132="Cumple",C133="Cumple"),"Cumple variable","No cumple variable")),IF(OR(C130="",C131="",C132="",C133=""),"Valide todos los criterios",IF(AND(C130="Cumple",C131="Cumple",C132="Cumple",C133="Cumple"),"Cumple variable","No cumple variable")))</f>
        <v>Valide todos los criterios</v>
      </c>
      <c r="E130" s="218" t="s">
        <v>45</v>
      </c>
      <c r="F130" s="218"/>
      <c r="G130" s="218"/>
      <c r="H130" s="218"/>
      <c r="I130" s="218"/>
      <c r="J130" s="219"/>
    </row>
    <row r="131" spans="1:10" ht="69.95" customHeight="1" x14ac:dyDescent="0.2">
      <c r="A131" s="213"/>
      <c r="B131" s="6" t="s">
        <v>37</v>
      </c>
      <c r="C131" s="7"/>
      <c r="D131" s="222"/>
      <c r="E131" s="190"/>
      <c r="F131" s="191"/>
      <c r="G131" s="191"/>
      <c r="H131" s="191"/>
      <c r="I131" s="191"/>
      <c r="J131" s="192"/>
    </row>
    <row r="132" spans="1:10" ht="69.95" customHeight="1" x14ac:dyDescent="0.2">
      <c r="A132" s="220"/>
      <c r="B132" s="50" t="s">
        <v>38</v>
      </c>
      <c r="C132" s="13"/>
      <c r="D132" s="222"/>
      <c r="E132" s="190"/>
      <c r="F132" s="191"/>
      <c r="G132" s="191"/>
      <c r="H132" s="191"/>
      <c r="I132" s="191"/>
      <c r="J132" s="192"/>
    </row>
    <row r="133" spans="1:10" ht="69.95" customHeight="1" thickBot="1" x14ac:dyDescent="0.25">
      <c r="A133" s="214"/>
      <c r="B133" s="10" t="s">
        <v>39</v>
      </c>
      <c r="C133" s="49"/>
      <c r="D133" s="223"/>
      <c r="E133" s="193"/>
      <c r="F133" s="194"/>
      <c r="G133" s="194"/>
      <c r="H133" s="194"/>
      <c r="I133" s="194"/>
      <c r="J133" s="195"/>
    </row>
    <row r="134" spans="1:10" ht="30" customHeight="1" thickBot="1" x14ac:dyDescent="0.25">
      <c r="A134" s="224" t="s">
        <v>298</v>
      </c>
      <c r="B134" s="225"/>
      <c r="C134" s="225"/>
      <c r="D134" s="225"/>
      <c r="E134" s="225"/>
      <c r="F134" s="225"/>
      <c r="G134" s="225"/>
      <c r="H134" s="225"/>
      <c r="I134" s="225"/>
      <c r="J134" s="226"/>
    </row>
    <row r="135" spans="1:10" ht="39.950000000000003" customHeight="1" thickBot="1" x14ac:dyDescent="0.25">
      <c r="A135" s="185" t="s">
        <v>187</v>
      </c>
      <c r="B135" s="186"/>
      <c r="C135" s="186"/>
      <c r="D135" s="186"/>
      <c r="E135" s="186"/>
      <c r="F135" s="186"/>
      <c r="G135" s="186"/>
      <c r="H135" s="187"/>
      <c r="I135" s="188" t="str">
        <f>+IF(OR(D136="Valide todos los criterios"),"Valide todas las variables",IF(AND(D136="Cumple variable"),"Cumple obligación","No cumple obligación"))</f>
        <v>Valide todas las variables</v>
      </c>
      <c r="J135" s="189"/>
    </row>
    <row r="136" spans="1:10" ht="20.100000000000001" customHeight="1" x14ac:dyDescent="0.2">
      <c r="A136" s="212" t="s">
        <v>187</v>
      </c>
      <c r="B136" s="8" t="s">
        <v>36</v>
      </c>
      <c r="C136" s="9"/>
      <c r="D136" s="227" t="str">
        <f>+IF(OR(C136="",C137="",C138=""),"Valide todos los criterios",IF(AND(C136="Cumple",C137="Cumple",C138="Cumple"),"Cumple variable","No cumple variable"))</f>
        <v>Valide todos los criterios</v>
      </c>
      <c r="E136" s="218" t="s">
        <v>45</v>
      </c>
      <c r="F136" s="218"/>
      <c r="G136" s="218"/>
      <c r="H136" s="218"/>
      <c r="I136" s="218"/>
      <c r="J136" s="219"/>
    </row>
    <row r="137" spans="1:10" ht="60" customHeight="1" x14ac:dyDescent="0.2">
      <c r="A137" s="213"/>
      <c r="B137" s="6" t="s">
        <v>37</v>
      </c>
      <c r="C137" s="7"/>
      <c r="D137" s="228"/>
      <c r="E137" s="190"/>
      <c r="F137" s="191"/>
      <c r="G137" s="191"/>
      <c r="H137" s="191"/>
      <c r="I137" s="191"/>
      <c r="J137" s="192"/>
    </row>
    <row r="138" spans="1:10" ht="60" customHeight="1" thickBot="1" x14ac:dyDescent="0.25">
      <c r="A138" s="214"/>
      <c r="B138" s="10" t="s">
        <v>38</v>
      </c>
      <c r="C138" s="18"/>
      <c r="D138" s="229"/>
      <c r="E138" s="193"/>
      <c r="F138" s="194"/>
      <c r="G138" s="194"/>
      <c r="H138" s="194"/>
      <c r="I138" s="194"/>
      <c r="J138" s="195"/>
    </row>
    <row r="139" spans="1:10" ht="210" customHeight="1" thickBot="1" x14ac:dyDescent="0.25">
      <c r="A139" s="185" t="s">
        <v>301</v>
      </c>
      <c r="B139" s="186"/>
      <c r="C139" s="186"/>
      <c r="D139" s="186"/>
      <c r="E139" s="186"/>
      <c r="F139" s="186"/>
      <c r="G139" s="186"/>
      <c r="H139" s="187"/>
      <c r="I139" s="188" t="str">
        <f>+IF(OR(D140="Valide todos los criterios"),"Valide todas las variables",IF(AND(D140="Cumple variable"),"Cumple obligación","No cumple obligación"))</f>
        <v>Valide todas las variables</v>
      </c>
      <c r="J139" s="189"/>
    </row>
    <row r="140" spans="1:10" ht="20.100000000000001" customHeight="1" x14ac:dyDescent="0.2">
      <c r="A140" s="212" t="s">
        <v>302</v>
      </c>
      <c r="B140" s="8" t="s">
        <v>36</v>
      </c>
      <c r="C140" s="9"/>
      <c r="D140" s="221" t="str">
        <f>+IF(OR(C140="",C141=""),"Valide todos los criterios",IF(AND(C140="Cumple",C141="Cumple"),"Cumple variable","No cumple variable"))</f>
        <v>Valide todos los criterios</v>
      </c>
      <c r="E140" s="218" t="s">
        <v>45</v>
      </c>
      <c r="F140" s="218"/>
      <c r="G140" s="218"/>
      <c r="H140" s="218"/>
      <c r="I140" s="218"/>
      <c r="J140" s="219"/>
    </row>
    <row r="141" spans="1:10" ht="120" customHeight="1" thickBot="1" x14ac:dyDescent="0.25">
      <c r="A141" s="214"/>
      <c r="B141" s="10" t="s">
        <v>37</v>
      </c>
      <c r="C141" s="18"/>
      <c r="D141" s="223"/>
      <c r="E141" s="193"/>
      <c r="F141" s="194"/>
      <c r="G141" s="194"/>
      <c r="H141" s="194"/>
      <c r="I141" s="194"/>
      <c r="J141" s="195"/>
    </row>
    <row r="142" spans="1:10" ht="90" customHeight="1" thickBot="1" x14ac:dyDescent="0.25">
      <c r="A142" s="185" t="s">
        <v>303</v>
      </c>
      <c r="B142" s="186"/>
      <c r="C142" s="186"/>
      <c r="D142" s="186"/>
      <c r="E142" s="186"/>
      <c r="F142" s="186"/>
      <c r="G142" s="186"/>
      <c r="H142" s="187"/>
      <c r="I142" s="188" t="str">
        <f>+IF(OR(D143=""),"Valide todas las variables",IF(AND(D143="Cumple variable"),"Cumple obligación","No cumple obligación"))</f>
        <v>Valide todas las variables</v>
      </c>
      <c r="J142" s="189"/>
    </row>
    <row r="143" spans="1:10" ht="20.100000000000001" customHeight="1" x14ac:dyDescent="0.2">
      <c r="A143" s="212" t="s">
        <v>188</v>
      </c>
      <c r="B143" s="179" t="s">
        <v>291</v>
      </c>
      <c r="C143" s="182"/>
      <c r="D143" s="215"/>
      <c r="E143" s="218" t="s">
        <v>45</v>
      </c>
      <c r="F143" s="218"/>
      <c r="G143" s="218"/>
      <c r="H143" s="218"/>
      <c r="I143" s="218"/>
      <c r="J143" s="219"/>
    </row>
    <row r="144" spans="1:10" ht="15" customHeight="1" x14ac:dyDescent="0.2">
      <c r="A144" s="213"/>
      <c r="B144" s="180"/>
      <c r="C144" s="183"/>
      <c r="D144" s="216"/>
      <c r="E144" s="190"/>
      <c r="F144" s="191"/>
      <c r="G144" s="191"/>
      <c r="H144" s="191"/>
      <c r="I144" s="191"/>
      <c r="J144" s="192"/>
    </row>
    <row r="145" spans="1:10" ht="15" customHeight="1" x14ac:dyDescent="0.2">
      <c r="A145" s="213"/>
      <c r="B145" s="180"/>
      <c r="C145" s="183"/>
      <c r="D145" s="216"/>
      <c r="E145" s="190"/>
      <c r="F145" s="191"/>
      <c r="G145" s="191"/>
      <c r="H145" s="191"/>
      <c r="I145" s="191"/>
      <c r="J145" s="192"/>
    </row>
    <row r="146" spans="1:10" ht="15" customHeight="1" x14ac:dyDescent="0.2">
      <c r="A146" s="213"/>
      <c r="B146" s="180"/>
      <c r="C146" s="183"/>
      <c r="D146" s="216"/>
      <c r="E146" s="190"/>
      <c r="F146" s="191"/>
      <c r="G146" s="191"/>
      <c r="H146" s="191"/>
      <c r="I146" s="191"/>
      <c r="J146" s="192"/>
    </row>
    <row r="147" spans="1:10" ht="15" customHeight="1" x14ac:dyDescent="0.2">
      <c r="A147" s="213"/>
      <c r="B147" s="180"/>
      <c r="C147" s="183"/>
      <c r="D147" s="216"/>
      <c r="E147" s="190"/>
      <c r="F147" s="191"/>
      <c r="G147" s="191"/>
      <c r="H147" s="191"/>
      <c r="I147" s="191"/>
      <c r="J147" s="192"/>
    </row>
    <row r="148" spans="1:10" ht="15" customHeight="1" x14ac:dyDescent="0.2">
      <c r="A148" s="213"/>
      <c r="B148" s="180"/>
      <c r="C148" s="183"/>
      <c r="D148" s="216"/>
      <c r="E148" s="190"/>
      <c r="F148" s="191"/>
      <c r="G148" s="191"/>
      <c r="H148" s="191"/>
      <c r="I148" s="191"/>
      <c r="J148" s="192"/>
    </row>
    <row r="149" spans="1:10" ht="15" customHeight="1" x14ac:dyDescent="0.2">
      <c r="A149" s="213"/>
      <c r="B149" s="180"/>
      <c r="C149" s="183"/>
      <c r="D149" s="216"/>
      <c r="E149" s="190"/>
      <c r="F149" s="191"/>
      <c r="G149" s="191"/>
      <c r="H149" s="191"/>
      <c r="I149" s="191"/>
      <c r="J149" s="192"/>
    </row>
    <row r="150" spans="1:10" ht="15" customHeight="1" thickBot="1" x14ac:dyDescent="0.25">
      <c r="A150" s="214"/>
      <c r="B150" s="181"/>
      <c r="C150" s="184"/>
      <c r="D150" s="217"/>
      <c r="E150" s="193"/>
      <c r="F150" s="194"/>
      <c r="G150" s="194"/>
      <c r="H150" s="194"/>
      <c r="I150" s="194"/>
      <c r="J150" s="195"/>
    </row>
    <row r="151" spans="1:10" ht="39.950000000000003" customHeight="1" thickBot="1" x14ac:dyDescent="0.25">
      <c r="A151" s="185" t="s">
        <v>189</v>
      </c>
      <c r="B151" s="186"/>
      <c r="C151" s="186"/>
      <c r="D151" s="186"/>
      <c r="E151" s="186"/>
      <c r="F151" s="186"/>
      <c r="G151" s="186"/>
      <c r="H151" s="187"/>
      <c r="I151" s="188" t="str">
        <f>+IF(D152="Variable no aplica","Obligación no aplica",IF(OR(D152=""),"Valide todas las variables",IF(AND(D152="Cumple variable"),"Cumple obligación","No cumple obligación")))</f>
        <v>Valide todas las variables</v>
      </c>
      <c r="J151" s="189"/>
    </row>
    <row r="152" spans="1:10" ht="20.100000000000001" customHeight="1" x14ac:dyDescent="0.2">
      <c r="A152" s="212" t="s">
        <v>190</v>
      </c>
      <c r="B152" s="179" t="s">
        <v>291</v>
      </c>
      <c r="C152" s="182"/>
      <c r="D152" s="215"/>
      <c r="E152" s="218" t="s">
        <v>45</v>
      </c>
      <c r="F152" s="218"/>
      <c r="G152" s="218"/>
      <c r="H152" s="218"/>
      <c r="I152" s="218"/>
      <c r="J152" s="219"/>
    </row>
    <row r="153" spans="1:10" ht="15" customHeight="1" x14ac:dyDescent="0.2">
      <c r="A153" s="213"/>
      <c r="B153" s="180"/>
      <c r="C153" s="183"/>
      <c r="D153" s="216"/>
      <c r="E153" s="190"/>
      <c r="F153" s="191"/>
      <c r="G153" s="191"/>
      <c r="H153" s="191"/>
      <c r="I153" s="191"/>
      <c r="J153" s="192"/>
    </row>
    <row r="154" spans="1:10" ht="15" customHeight="1" x14ac:dyDescent="0.2">
      <c r="A154" s="213"/>
      <c r="B154" s="180"/>
      <c r="C154" s="183"/>
      <c r="D154" s="216"/>
      <c r="E154" s="190"/>
      <c r="F154" s="191"/>
      <c r="G154" s="191"/>
      <c r="H154" s="191"/>
      <c r="I154" s="191"/>
      <c r="J154" s="192"/>
    </row>
    <row r="155" spans="1:10" ht="15" customHeight="1" x14ac:dyDescent="0.2">
      <c r="A155" s="213"/>
      <c r="B155" s="180"/>
      <c r="C155" s="183"/>
      <c r="D155" s="216"/>
      <c r="E155" s="190"/>
      <c r="F155" s="191"/>
      <c r="G155" s="191"/>
      <c r="H155" s="191"/>
      <c r="I155" s="191"/>
      <c r="J155" s="192"/>
    </row>
    <row r="156" spans="1:10" ht="15" customHeight="1" x14ac:dyDescent="0.2">
      <c r="A156" s="213"/>
      <c r="B156" s="180"/>
      <c r="C156" s="183"/>
      <c r="D156" s="216"/>
      <c r="E156" s="190"/>
      <c r="F156" s="191"/>
      <c r="G156" s="191"/>
      <c r="H156" s="191"/>
      <c r="I156" s="191"/>
      <c r="J156" s="192"/>
    </row>
    <row r="157" spans="1:10" ht="15" customHeight="1" x14ac:dyDescent="0.2">
      <c r="A157" s="213"/>
      <c r="B157" s="180"/>
      <c r="C157" s="183"/>
      <c r="D157" s="216"/>
      <c r="E157" s="190"/>
      <c r="F157" s="191"/>
      <c r="G157" s="191"/>
      <c r="H157" s="191"/>
      <c r="I157" s="191"/>
      <c r="J157" s="192"/>
    </row>
    <row r="158" spans="1:10" ht="15" customHeight="1" x14ac:dyDescent="0.2">
      <c r="A158" s="213"/>
      <c r="B158" s="180"/>
      <c r="C158" s="183"/>
      <c r="D158" s="216"/>
      <c r="E158" s="190"/>
      <c r="F158" s="191"/>
      <c r="G158" s="191"/>
      <c r="H158" s="191"/>
      <c r="I158" s="191"/>
      <c r="J158" s="192"/>
    </row>
    <row r="159" spans="1:10" ht="15" customHeight="1" thickBot="1" x14ac:dyDescent="0.25">
      <c r="A159" s="214"/>
      <c r="B159" s="181"/>
      <c r="C159" s="184"/>
      <c r="D159" s="217"/>
      <c r="E159" s="193"/>
      <c r="F159" s="194"/>
      <c r="G159" s="194"/>
      <c r="H159" s="194"/>
      <c r="I159" s="194"/>
      <c r="J159" s="195"/>
    </row>
    <row r="160" spans="1:10" ht="30" customHeight="1" thickBot="1" x14ac:dyDescent="0.25">
      <c r="A160" s="224" t="s">
        <v>306</v>
      </c>
      <c r="B160" s="225"/>
      <c r="C160" s="225"/>
      <c r="D160" s="225"/>
      <c r="E160" s="225"/>
      <c r="F160" s="225"/>
      <c r="G160" s="225"/>
      <c r="H160" s="225"/>
      <c r="I160" s="225"/>
      <c r="J160" s="226"/>
    </row>
    <row r="161" spans="1:10" ht="39.950000000000003" customHeight="1" thickBot="1" x14ac:dyDescent="0.25">
      <c r="A161" s="185" t="s">
        <v>299</v>
      </c>
      <c r="B161" s="186"/>
      <c r="C161" s="186"/>
      <c r="D161" s="186"/>
      <c r="E161" s="186"/>
      <c r="F161" s="186"/>
      <c r="G161" s="186"/>
      <c r="H161" s="187"/>
      <c r="I161" s="188" t="str">
        <f>+IF(OR(D162="Valide todos los criterios"),"Valide todas las variables",IF(AND(D162="Cumple variable"),"Cumple obligación","No cumple obligación"))</f>
        <v>Valide todas las variables</v>
      </c>
      <c r="J161" s="189"/>
    </row>
    <row r="162" spans="1:10" ht="20.100000000000001" customHeight="1" x14ac:dyDescent="0.2">
      <c r="A162" s="212" t="s">
        <v>299</v>
      </c>
      <c r="B162" s="8" t="s">
        <v>36</v>
      </c>
      <c r="C162" s="9"/>
      <c r="D162" s="227" t="str">
        <f>+IF(OR(C162="",C163="",C164="",C165="",C166=""),"Valide todos los criterios",IF(AND(C162="Cumple",C163="Cumple",C164="Cumple",C165="Cumple",C166="Cumple"),"Cumple variable","No cumple variable"))</f>
        <v>Valide todos los criterios</v>
      </c>
      <c r="E162" s="218" t="s">
        <v>45</v>
      </c>
      <c r="F162" s="218"/>
      <c r="G162" s="218"/>
      <c r="H162" s="218"/>
      <c r="I162" s="218"/>
      <c r="J162" s="219"/>
    </row>
    <row r="163" spans="1:10" ht="45" customHeight="1" x14ac:dyDescent="0.2">
      <c r="A163" s="213"/>
      <c r="B163" s="6" t="s">
        <v>37</v>
      </c>
      <c r="C163" s="7"/>
      <c r="D163" s="228"/>
      <c r="E163" s="190"/>
      <c r="F163" s="191"/>
      <c r="G163" s="191"/>
      <c r="H163" s="191"/>
      <c r="I163" s="191"/>
      <c r="J163" s="192"/>
    </row>
    <row r="164" spans="1:10" ht="45" customHeight="1" x14ac:dyDescent="0.2">
      <c r="A164" s="213"/>
      <c r="B164" s="6" t="s">
        <v>38</v>
      </c>
      <c r="C164" s="7"/>
      <c r="D164" s="228"/>
      <c r="E164" s="190"/>
      <c r="F164" s="191"/>
      <c r="G164" s="191"/>
      <c r="H164" s="191"/>
      <c r="I164" s="191"/>
      <c r="J164" s="192"/>
    </row>
    <row r="165" spans="1:10" ht="45" customHeight="1" x14ac:dyDescent="0.2">
      <c r="A165" s="213"/>
      <c r="B165" s="6" t="s">
        <v>39</v>
      </c>
      <c r="C165" s="7"/>
      <c r="D165" s="228"/>
      <c r="E165" s="190"/>
      <c r="F165" s="191"/>
      <c r="G165" s="191"/>
      <c r="H165" s="191"/>
      <c r="I165" s="191"/>
      <c r="J165" s="192"/>
    </row>
    <row r="166" spans="1:10" ht="45" customHeight="1" thickBot="1" x14ac:dyDescent="0.25">
      <c r="A166" s="214"/>
      <c r="B166" s="10" t="s">
        <v>40</v>
      </c>
      <c r="C166" s="19"/>
      <c r="D166" s="229"/>
      <c r="E166" s="193"/>
      <c r="F166" s="194"/>
      <c r="G166" s="194"/>
      <c r="H166" s="194"/>
      <c r="I166" s="194"/>
      <c r="J166" s="195"/>
    </row>
    <row r="167" spans="1:10" ht="39.950000000000003" customHeight="1" thickBot="1" x14ac:dyDescent="0.25">
      <c r="A167" s="185" t="s">
        <v>300</v>
      </c>
      <c r="B167" s="186"/>
      <c r="C167" s="186"/>
      <c r="D167" s="186"/>
      <c r="E167" s="186"/>
      <c r="F167" s="186"/>
      <c r="G167" s="186"/>
      <c r="H167" s="187"/>
      <c r="I167" s="188" t="str">
        <f>+IF(OR(D168="Valide todos los criterios"),"Valide todas las variables",IF(AND(D168="Cumple variable"),"Cumple obligación","No cumple obligación"))</f>
        <v>Valide todas las variables</v>
      </c>
      <c r="J167" s="189"/>
    </row>
    <row r="168" spans="1:10" ht="20.100000000000001" customHeight="1" x14ac:dyDescent="0.2">
      <c r="A168" s="212" t="s">
        <v>300</v>
      </c>
      <c r="B168" s="8" t="s">
        <v>36</v>
      </c>
      <c r="C168" s="9"/>
      <c r="D168" s="227" t="str">
        <f>+IF(C176="No aplica",IF(OR(C168="",C169="",C170="",C171="",C172="",C173="",C174="",C175=""),"Valide todos los criterios",IF(AND(C168="Cumple",C169="Cumple",C170="Cumple",C171="Cumple",C172="Cumple",C173="Cumple",C174="Cumple",C175="Cumple"),"Cumple variable","No cumple variable")),IF(OR(C168="",C169="",C170="",C171="",C172="",C173="",C174="",C175="",C176=""),"Valide todos los criterios",IF(AND(C168="Cumple",C169="Cumple",C170="Cumple",C171="Cumple",C172="Cumple",C173="Cumple",C174="Cumple",C175="Cumple",C176="Cumple"),"Cumple variable","No cumple variable")))</f>
        <v>Valide todos los criterios</v>
      </c>
      <c r="E168" s="218" t="s">
        <v>45</v>
      </c>
      <c r="F168" s="218"/>
      <c r="G168" s="218"/>
      <c r="H168" s="218"/>
      <c r="I168" s="218"/>
      <c r="J168" s="219"/>
    </row>
    <row r="169" spans="1:10" ht="24.95" customHeight="1" x14ac:dyDescent="0.2">
      <c r="A169" s="213"/>
      <c r="B169" s="6" t="s">
        <v>37</v>
      </c>
      <c r="C169" s="7"/>
      <c r="D169" s="228"/>
      <c r="E169" s="190"/>
      <c r="F169" s="191"/>
      <c r="G169" s="191"/>
      <c r="H169" s="191"/>
      <c r="I169" s="191"/>
      <c r="J169" s="192"/>
    </row>
    <row r="170" spans="1:10" ht="24.95" customHeight="1" x14ac:dyDescent="0.2">
      <c r="A170" s="213"/>
      <c r="B170" s="6" t="s">
        <v>38</v>
      </c>
      <c r="C170" s="7"/>
      <c r="D170" s="228"/>
      <c r="E170" s="190"/>
      <c r="F170" s="191"/>
      <c r="G170" s="191"/>
      <c r="H170" s="191"/>
      <c r="I170" s="191"/>
      <c r="J170" s="192"/>
    </row>
    <row r="171" spans="1:10" ht="24.95" customHeight="1" x14ac:dyDescent="0.2">
      <c r="A171" s="213"/>
      <c r="B171" s="6" t="s">
        <v>39</v>
      </c>
      <c r="C171" s="7"/>
      <c r="D171" s="228"/>
      <c r="E171" s="190"/>
      <c r="F171" s="191"/>
      <c r="G171" s="191"/>
      <c r="H171" s="191"/>
      <c r="I171" s="191"/>
      <c r="J171" s="192"/>
    </row>
    <row r="172" spans="1:10" ht="24.95" customHeight="1" x14ac:dyDescent="0.2">
      <c r="A172" s="213"/>
      <c r="B172" s="6" t="s">
        <v>40</v>
      </c>
      <c r="C172" s="7"/>
      <c r="D172" s="228"/>
      <c r="E172" s="190"/>
      <c r="F172" s="191"/>
      <c r="G172" s="191"/>
      <c r="H172" s="191"/>
      <c r="I172" s="191"/>
      <c r="J172" s="192"/>
    </row>
    <row r="173" spans="1:10" ht="24.95" customHeight="1" x14ac:dyDescent="0.2">
      <c r="A173" s="213"/>
      <c r="B173" s="6" t="s">
        <v>41</v>
      </c>
      <c r="C173" s="7"/>
      <c r="D173" s="228"/>
      <c r="E173" s="190"/>
      <c r="F173" s="191"/>
      <c r="G173" s="191"/>
      <c r="H173" s="191"/>
      <c r="I173" s="191"/>
      <c r="J173" s="192"/>
    </row>
    <row r="174" spans="1:10" ht="24.95" customHeight="1" x14ac:dyDescent="0.2">
      <c r="A174" s="213"/>
      <c r="B174" s="6" t="s">
        <v>42</v>
      </c>
      <c r="C174" s="7"/>
      <c r="D174" s="228"/>
      <c r="E174" s="190"/>
      <c r="F174" s="191"/>
      <c r="G174" s="191"/>
      <c r="H174" s="191"/>
      <c r="I174" s="191"/>
      <c r="J174" s="192"/>
    </row>
    <row r="175" spans="1:10" ht="24.95" customHeight="1" x14ac:dyDescent="0.2">
      <c r="A175" s="213"/>
      <c r="B175" s="6" t="s">
        <v>43</v>
      </c>
      <c r="C175" s="7"/>
      <c r="D175" s="228"/>
      <c r="E175" s="190"/>
      <c r="F175" s="191"/>
      <c r="G175" s="191"/>
      <c r="H175" s="191"/>
      <c r="I175" s="191"/>
      <c r="J175" s="192"/>
    </row>
    <row r="176" spans="1:10" ht="24.95" customHeight="1" thickBot="1" x14ac:dyDescent="0.25">
      <c r="A176" s="214"/>
      <c r="B176" s="10" t="s">
        <v>48</v>
      </c>
      <c r="C176" s="19"/>
      <c r="D176" s="229"/>
      <c r="E176" s="193"/>
      <c r="F176" s="194"/>
      <c r="G176" s="194"/>
      <c r="H176" s="194"/>
      <c r="I176" s="194"/>
      <c r="J176" s="195"/>
    </row>
    <row r="177" spans="1:10" ht="39.950000000000003" customHeight="1" thickBot="1" x14ac:dyDescent="0.25">
      <c r="A177" s="185" t="s">
        <v>58</v>
      </c>
      <c r="B177" s="186"/>
      <c r="C177" s="186"/>
      <c r="D177" s="186"/>
      <c r="E177" s="186"/>
      <c r="F177" s="186"/>
      <c r="G177" s="186"/>
      <c r="H177" s="187"/>
      <c r="I177" s="188" t="str">
        <f>+IF(OR(D178="Valide todos los criterios"),"Valide todas las variables",IF(AND(D178="Cumple variable"),"Cumple obligación","No cumple obligación"))</f>
        <v>Valide todas las variables</v>
      </c>
      <c r="J177" s="189"/>
    </row>
    <row r="178" spans="1:10" ht="20.100000000000001" customHeight="1" x14ac:dyDescent="0.2">
      <c r="A178" s="212" t="s">
        <v>58</v>
      </c>
      <c r="B178" s="8" t="s">
        <v>36</v>
      </c>
      <c r="C178" s="9"/>
      <c r="D178" s="227" t="str">
        <f>+IF(C179="No aplica",IF(OR(C178="",C180="",C181="",C182="",C183=""),"Valide todos los criterios",IF(AND(C178="Cumple",C180="Cumple",C181="Cumple",C182="Cumple",C183="Cumple"),"Cumple variable","No cumple variable")),IF(OR(C178="",C179="",C180="",C181="",C182="",C183=""),"Valide todos los criterios",IF(AND(C178="Cumple",C179="Cumple",C180="Cumple",C181="Cumple",C182="Cumple",C183="Cumple"),"Cumple variable","No cumple variable")))</f>
        <v>Valide todos los criterios</v>
      </c>
      <c r="E178" s="218" t="s">
        <v>45</v>
      </c>
      <c r="F178" s="218"/>
      <c r="G178" s="218"/>
      <c r="H178" s="218"/>
      <c r="I178" s="218"/>
      <c r="J178" s="219"/>
    </row>
    <row r="179" spans="1:10" ht="36.950000000000003" customHeight="1" x14ac:dyDescent="0.2">
      <c r="A179" s="213"/>
      <c r="B179" s="6" t="s">
        <v>37</v>
      </c>
      <c r="C179" s="7"/>
      <c r="D179" s="228"/>
      <c r="E179" s="190"/>
      <c r="F179" s="191"/>
      <c r="G179" s="191"/>
      <c r="H179" s="191"/>
      <c r="I179" s="191"/>
      <c r="J179" s="192"/>
    </row>
    <row r="180" spans="1:10" ht="36.950000000000003" customHeight="1" x14ac:dyDescent="0.2">
      <c r="A180" s="213"/>
      <c r="B180" s="6" t="s">
        <v>38</v>
      </c>
      <c r="C180" s="7"/>
      <c r="D180" s="228"/>
      <c r="E180" s="190"/>
      <c r="F180" s="191"/>
      <c r="G180" s="191"/>
      <c r="H180" s="191"/>
      <c r="I180" s="191"/>
      <c r="J180" s="192"/>
    </row>
    <row r="181" spans="1:10" ht="36.950000000000003" customHeight="1" x14ac:dyDescent="0.2">
      <c r="A181" s="213"/>
      <c r="B181" s="6" t="s">
        <v>39</v>
      </c>
      <c r="C181" s="7"/>
      <c r="D181" s="228"/>
      <c r="E181" s="190"/>
      <c r="F181" s="191"/>
      <c r="G181" s="191"/>
      <c r="H181" s="191"/>
      <c r="I181" s="191"/>
      <c r="J181" s="192"/>
    </row>
    <row r="182" spans="1:10" ht="36.950000000000003" customHeight="1" x14ac:dyDescent="0.2">
      <c r="A182" s="213"/>
      <c r="B182" s="6" t="s">
        <v>40</v>
      </c>
      <c r="C182" s="7"/>
      <c r="D182" s="228"/>
      <c r="E182" s="190"/>
      <c r="F182" s="191"/>
      <c r="G182" s="191"/>
      <c r="H182" s="191"/>
      <c r="I182" s="191"/>
      <c r="J182" s="192"/>
    </row>
    <row r="183" spans="1:10" ht="36.950000000000003" customHeight="1" thickBot="1" x14ac:dyDescent="0.25">
      <c r="A183" s="214"/>
      <c r="B183" s="10" t="s">
        <v>41</v>
      </c>
      <c r="C183" s="19"/>
      <c r="D183" s="229"/>
      <c r="E183" s="193"/>
      <c r="F183" s="194"/>
      <c r="G183" s="194"/>
      <c r="H183" s="194"/>
      <c r="I183" s="194"/>
      <c r="J183" s="195"/>
    </row>
    <row r="184" spans="1:10" ht="30" customHeight="1" thickBot="1" x14ac:dyDescent="0.25">
      <c r="A184" s="295" t="s">
        <v>309</v>
      </c>
      <c r="B184" s="296"/>
      <c r="C184" s="296"/>
      <c r="D184" s="296"/>
      <c r="E184" s="296"/>
      <c r="F184" s="296"/>
      <c r="G184" s="296"/>
      <c r="H184" s="296"/>
      <c r="I184" s="296"/>
      <c r="J184" s="297"/>
    </row>
    <row r="185" spans="1:10" ht="39.950000000000003" customHeight="1" thickBot="1" x14ac:dyDescent="0.25">
      <c r="A185" s="185" t="s">
        <v>272</v>
      </c>
      <c r="B185" s="186"/>
      <c r="C185" s="186"/>
      <c r="D185" s="186"/>
      <c r="E185" s="186"/>
      <c r="F185" s="186"/>
      <c r="G185" s="186"/>
      <c r="H185" s="187"/>
      <c r="I185" s="188" t="str">
        <f>+IF(C191="X","Obligación no aplica",IF(OR(D186="Valide todos los criterios"),"Valide todas las variables",IF(AND(D186="Cumple variable"),"Cumple obligación","No cumple obligación")))</f>
        <v>Valide todas las variables</v>
      </c>
      <c r="J185" s="189"/>
    </row>
    <row r="186" spans="1:10" ht="20.100000000000001" customHeight="1" x14ac:dyDescent="0.2">
      <c r="A186" s="233" t="s">
        <v>273</v>
      </c>
      <c r="B186" s="8" t="s">
        <v>36</v>
      </c>
      <c r="C186" s="9"/>
      <c r="D186" s="227" t="str">
        <f>+IF(C191="X","Variable no aplica",IF(C188="No aplica",IF(OR(C186="",C187="",C189="",C190=""),"Valide todos los criterios",IF(AND(C186="Cumple",C187="Cumple",C189="Cumple",C190="Cumple"),"Cumple variable","No cumple variable")),IF(OR(C186="",C187="",C188="",C189="",C190=""),"Valide todos los criterios",IF(AND(C186="Cumple",C187="Cumple",C188="Cumple",C189="Cumple",C190="Cumple"),"Cumple variable","No cumple variable"))))</f>
        <v>Valide todos los criterios</v>
      </c>
      <c r="E186" s="218" t="s">
        <v>45</v>
      </c>
      <c r="F186" s="218"/>
      <c r="G186" s="218"/>
      <c r="H186" s="218"/>
      <c r="I186" s="218"/>
      <c r="J186" s="219"/>
    </row>
    <row r="187" spans="1:10" ht="36.950000000000003" customHeight="1" x14ac:dyDescent="0.2">
      <c r="A187" s="234"/>
      <c r="B187" s="12" t="s">
        <v>37</v>
      </c>
      <c r="C187" s="13"/>
      <c r="D187" s="236"/>
      <c r="E187" s="190"/>
      <c r="F187" s="191"/>
      <c r="G187" s="191"/>
      <c r="H187" s="191"/>
      <c r="I187" s="191"/>
      <c r="J187" s="192"/>
    </row>
    <row r="188" spans="1:10" ht="36.950000000000003" customHeight="1" x14ac:dyDescent="0.2">
      <c r="A188" s="234"/>
      <c r="B188" s="12" t="s">
        <v>38</v>
      </c>
      <c r="C188" s="13"/>
      <c r="D188" s="236"/>
      <c r="E188" s="190"/>
      <c r="F188" s="191"/>
      <c r="G188" s="191"/>
      <c r="H188" s="191"/>
      <c r="I188" s="191"/>
      <c r="J188" s="192"/>
    </row>
    <row r="189" spans="1:10" ht="36.950000000000003" customHeight="1" x14ac:dyDescent="0.2">
      <c r="A189" s="234"/>
      <c r="B189" s="12" t="s">
        <v>39</v>
      </c>
      <c r="C189" s="13"/>
      <c r="D189" s="236"/>
      <c r="E189" s="190"/>
      <c r="F189" s="191"/>
      <c r="G189" s="191"/>
      <c r="H189" s="191"/>
      <c r="I189" s="191"/>
      <c r="J189" s="192"/>
    </row>
    <row r="190" spans="1:10" ht="36.950000000000003" customHeight="1" x14ac:dyDescent="0.2">
      <c r="A190" s="234"/>
      <c r="B190" s="12" t="s">
        <v>40</v>
      </c>
      <c r="C190" s="13"/>
      <c r="D190" s="236"/>
      <c r="E190" s="190"/>
      <c r="F190" s="191"/>
      <c r="G190" s="191"/>
      <c r="H190" s="191"/>
      <c r="I190" s="191"/>
      <c r="J190" s="192"/>
    </row>
    <row r="191" spans="1:10" ht="20.100000000000001" customHeight="1" thickBot="1" x14ac:dyDescent="0.25">
      <c r="A191" s="235"/>
      <c r="B191" s="14" t="s">
        <v>47</v>
      </c>
      <c r="C191" s="15"/>
      <c r="D191" s="229"/>
      <c r="E191" s="193"/>
      <c r="F191" s="194"/>
      <c r="G191" s="194"/>
      <c r="H191" s="194"/>
      <c r="I191" s="194"/>
      <c r="J191" s="195"/>
    </row>
    <row r="192" spans="1:10" ht="30" customHeight="1" thickBot="1" x14ac:dyDescent="0.25">
      <c r="A192" s="206" t="s">
        <v>343</v>
      </c>
      <c r="B192" s="207"/>
      <c r="C192" s="207"/>
      <c r="D192" s="207"/>
      <c r="E192" s="207"/>
      <c r="F192" s="207"/>
      <c r="G192" s="207"/>
      <c r="H192" s="207"/>
      <c r="I192" s="207"/>
      <c r="J192" s="208"/>
    </row>
    <row r="193" spans="1:10" ht="50.1" customHeight="1" x14ac:dyDescent="0.2">
      <c r="A193" s="196" t="s">
        <v>344</v>
      </c>
      <c r="B193" s="197"/>
      <c r="C193" s="197"/>
      <c r="D193" s="197"/>
      <c r="E193" s="197"/>
      <c r="F193" s="197"/>
      <c r="G193" s="197"/>
      <c r="H193" s="197"/>
      <c r="I193" s="197"/>
      <c r="J193" s="198"/>
    </row>
    <row r="194" spans="1:10" ht="150" customHeight="1" x14ac:dyDescent="0.2">
      <c r="A194" s="113" t="s">
        <v>345</v>
      </c>
      <c r="B194" s="199"/>
      <c r="C194" s="200"/>
      <c r="D194" s="200"/>
      <c r="E194" s="200"/>
      <c r="F194" s="200"/>
      <c r="G194" s="200"/>
      <c r="H194" s="200"/>
      <c r="I194" s="200"/>
      <c r="J194" s="201"/>
    </row>
    <row r="195" spans="1:10" ht="150" customHeight="1" x14ac:dyDescent="0.2">
      <c r="A195" s="113" t="s">
        <v>346</v>
      </c>
      <c r="B195" s="202"/>
      <c r="C195" s="202"/>
      <c r="D195" s="202"/>
      <c r="E195" s="202"/>
      <c r="F195" s="202"/>
      <c r="G195" s="202"/>
      <c r="H195" s="202"/>
      <c r="I195" s="202"/>
      <c r="J195" s="203"/>
    </row>
    <row r="196" spans="1:10" ht="150" customHeight="1" thickBot="1" x14ac:dyDescent="0.25">
      <c r="A196" s="114" t="s">
        <v>347</v>
      </c>
      <c r="B196" s="204"/>
      <c r="C196" s="204"/>
      <c r="D196" s="204"/>
      <c r="E196" s="204"/>
      <c r="F196" s="204"/>
      <c r="G196" s="204"/>
      <c r="H196" s="204"/>
      <c r="I196" s="204"/>
      <c r="J196" s="205"/>
    </row>
    <row r="197" spans="1:10" ht="30" customHeight="1" x14ac:dyDescent="0.2">
      <c r="A197" s="168" t="s">
        <v>78</v>
      </c>
      <c r="B197" s="169"/>
      <c r="C197" s="169"/>
      <c r="D197" s="169"/>
      <c r="E197" s="169"/>
      <c r="F197" s="169"/>
      <c r="G197" s="169"/>
      <c r="H197" s="169"/>
      <c r="I197" s="169"/>
      <c r="J197" s="170"/>
    </row>
    <row r="198" spans="1:10" ht="300" customHeight="1" thickBot="1" x14ac:dyDescent="0.25">
      <c r="A198" s="171"/>
      <c r="B198" s="172"/>
      <c r="C198" s="172"/>
      <c r="D198" s="172"/>
      <c r="E198" s="172"/>
      <c r="F198" s="172"/>
      <c r="G198" s="172"/>
      <c r="H198" s="172"/>
      <c r="I198" s="172"/>
      <c r="J198" s="173"/>
    </row>
    <row r="199" spans="1:10" ht="20.100000000000001" customHeight="1" x14ac:dyDescent="0.2">
      <c r="A199" s="209" t="s">
        <v>77</v>
      </c>
      <c r="B199" s="210"/>
      <c r="C199" s="210"/>
      <c r="D199" s="210"/>
      <c r="E199" s="210"/>
      <c r="F199" s="210"/>
      <c r="G199" s="210"/>
      <c r="H199" s="210"/>
      <c r="I199" s="210"/>
      <c r="J199" s="211"/>
    </row>
    <row r="200" spans="1:10" ht="18" customHeight="1" x14ac:dyDescent="0.2">
      <c r="A200" s="37" t="s">
        <v>79</v>
      </c>
      <c r="B200" s="166"/>
      <c r="C200" s="166"/>
      <c r="D200" s="166"/>
      <c r="E200" s="166"/>
      <c r="F200" s="36" t="s">
        <v>80</v>
      </c>
      <c r="G200" s="166"/>
      <c r="H200" s="166"/>
      <c r="I200" s="166"/>
      <c r="J200" s="167"/>
    </row>
    <row r="201" spans="1:10" ht="18" customHeight="1" x14ac:dyDescent="0.2">
      <c r="A201" s="37" t="s">
        <v>71</v>
      </c>
      <c r="B201" s="166"/>
      <c r="C201" s="166"/>
      <c r="D201" s="166"/>
      <c r="E201" s="166"/>
      <c r="F201" s="36" t="s">
        <v>71</v>
      </c>
      <c r="G201" s="166"/>
      <c r="H201" s="166"/>
      <c r="I201" s="166"/>
      <c r="J201" s="167"/>
    </row>
    <row r="202" spans="1:10" ht="18" customHeight="1" x14ac:dyDescent="0.2">
      <c r="A202" s="37" t="s">
        <v>73</v>
      </c>
      <c r="B202" s="166"/>
      <c r="C202" s="166"/>
      <c r="D202" s="166"/>
      <c r="E202" s="166"/>
      <c r="F202" s="36" t="s">
        <v>73</v>
      </c>
      <c r="G202" s="166"/>
      <c r="H202" s="166"/>
      <c r="I202" s="166"/>
      <c r="J202" s="167"/>
    </row>
    <row r="203" spans="1:10" ht="18" customHeight="1" x14ac:dyDescent="0.2">
      <c r="A203" s="37" t="s">
        <v>74</v>
      </c>
      <c r="B203" s="166"/>
      <c r="C203" s="166"/>
      <c r="D203" s="166"/>
      <c r="E203" s="166"/>
      <c r="F203" s="36" t="s">
        <v>74</v>
      </c>
      <c r="G203" s="166"/>
      <c r="H203" s="166"/>
      <c r="I203" s="166"/>
      <c r="J203" s="167"/>
    </row>
    <row r="204" spans="1:10" ht="30" customHeight="1" x14ac:dyDescent="0.2">
      <c r="A204" s="37" t="s">
        <v>72</v>
      </c>
      <c r="B204" s="166"/>
      <c r="C204" s="166"/>
      <c r="D204" s="166"/>
      <c r="E204" s="166"/>
      <c r="F204" s="36" t="s">
        <v>72</v>
      </c>
      <c r="G204" s="166"/>
      <c r="H204" s="166"/>
      <c r="I204" s="166"/>
      <c r="J204" s="167"/>
    </row>
    <row r="205" spans="1:10" ht="5.0999999999999996" customHeight="1" x14ac:dyDescent="0.2">
      <c r="A205" s="163"/>
      <c r="B205" s="164"/>
      <c r="C205" s="164"/>
      <c r="D205" s="164"/>
      <c r="E205" s="164"/>
      <c r="F205" s="164"/>
      <c r="G205" s="164"/>
      <c r="H205" s="164"/>
      <c r="I205" s="164"/>
      <c r="J205" s="165"/>
    </row>
    <row r="206" spans="1:10" ht="18" customHeight="1" x14ac:dyDescent="0.2">
      <c r="A206" s="37" t="s">
        <v>81</v>
      </c>
      <c r="B206" s="166"/>
      <c r="C206" s="166"/>
      <c r="D206" s="166"/>
      <c r="E206" s="166"/>
      <c r="F206" s="36" t="s">
        <v>82</v>
      </c>
      <c r="G206" s="166"/>
      <c r="H206" s="166"/>
      <c r="I206" s="166"/>
      <c r="J206" s="167"/>
    </row>
    <row r="207" spans="1:10" ht="18" customHeight="1" x14ac:dyDescent="0.2">
      <c r="A207" s="37" t="s">
        <v>71</v>
      </c>
      <c r="B207" s="166"/>
      <c r="C207" s="166"/>
      <c r="D207" s="166"/>
      <c r="E207" s="166"/>
      <c r="F207" s="36" t="s">
        <v>71</v>
      </c>
      <c r="G207" s="166"/>
      <c r="H207" s="166"/>
      <c r="I207" s="166"/>
      <c r="J207" s="167"/>
    </row>
    <row r="208" spans="1:10" ht="18" customHeight="1" x14ac:dyDescent="0.2">
      <c r="A208" s="37" t="s">
        <v>73</v>
      </c>
      <c r="B208" s="166"/>
      <c r="C208" s="166"/>
      <c r="D208" s="166"/>
      <c r="E208" s="166"/>
      <c r="F208" s="36" t="s">
        <v>73</v>
      </c>
      <c r="G208" s="166"/>
      <c r="H208" s="166"/>
      <c r="I208" s="166"/>
      <c r="J208" s="167"/>
    </row>
    <row r="209" spans="1:10" ht="18" customHeight="1" x14ac:dyDescent="0.2">
      <c r="A209" s="37" t="s">
        <v>74</v>
      </c>
      <c r="B209" s="166"/>
      <c r="C209" s="166"/>
      <c r="D209" s="166"/>
      <c r="E209" s="166"/>
      <c r="F209" s="36" t="s">
        <v>74</v>
      </c>
      <c r="G209" s="166"/>
      <c r="H209" s="166"/>
      <c r="I209" s="166"/>
      <c r="J209" s="167"/>
    </row>
    <row r="210" spans="1:10" ht="30" customHeight="1" thickBot="1" x14ac:dyDescent="0.25">
      <c r="A210" s="46" t="s">
        <v>72</v>
      </c>
      <c r="B210" s="174"/>
      <c r="C210" s="174"/>
      <c r="D210" s="174"/>
      <c r="E210" s="174"/>
      <c r="F210" s="47" t="s">
        <v>72</v>
      </c>
      <c r="G210" s="174"/>
      <c r="H210" s="174"/>
      <c r="I210" s="174"/>
      <c r="J210" s="175"/>
    </row>
    <row r="211" spans="1:10" ht="20.100000000000001" customHeight="1" x14ac:dyDescent="0.2">
      <c r="A211" s="176" t="s">
        <v>76</v>
      </c>
      <c r="B211" s="177"/>
      <c r="C211" s="177"/>
      <c r="D211" s="177"/>
      <c r="E211" s="177"/>
      <c r="F211" s="177"/>
      <c r="G211" s="177"/>
      <c r="H211" s="177"/>
      <c r="I211" s="177"/>
      <c r="J211" s="178"/>
    </row>
    <row r="212" spans="1:10" ht="18" customHeight="1" x14ac:dyDescent="0.2">
      <c r="A212" s="37" t="s">
        <v>79</v>
      </c>
      <c r="B212" s="166"/>
      <c r="C212" s="166"/>
      <c r="D212" s="166"/>
      <c r="E212" s="166"/>
      <c r="F212" s="36" t="s">
        <v>80</v>
      </c>
      <c r="G212" s="166"/>
      <c r="H212" s="166"/>
      <c r="I212" s="166"/>
      <c r="J212" s="167"/>
    </row>
    <row r="213" spans="1:10" ht="18" customHeight="1" x14ac:dyDescent="0.2">
      <c r="A213" s="37" t="s">
        <v>71</v>
      </c>
      <c r="B213" s="166"/>
      <c r="C213" s="166"/>
      <c r="D213" s="166"/>
      <c r="E213" s="166"/>
      <c r="F213" s="36" t="s">
        <v>71</v>
      </c>
      <c r="G213" s="166"/>
      <c r="H213" s="166"/>
      <c r="I213" s="166"/>
      <c r="J213" s="167"/>
    </row>
    <row r="214" spans="1:10" ht="18" customHeight="1" x14ac:dyDescent="0.2">
      <c r="A214" s="37" t="s">
        <v>75</v>
      </c>
      <c r="B214" s="166"/>
      <c r="C214" s="166"/>
      <c r="D214" s="166"/>
      <c r="E214" s="166"/>
      <c r="F214" s="36" t="s">
        <v>75</v>
      </c>
      <c r="G214" s="166"/>
      <c r="H214" s="166"/>
      <c r="I214" s="166"/>
      <c r="J214" s="167"/>
    </row>
    <row r="215" spans="1:10" ht="18" customHeight="1" x14ac:dyDescent="0.2">
      <c r="A215" s="37" t="s">
        <v>74</v>
      </c>
      <c r="B215" s="166"/>
      <c r="C215" s="166"/>
      <c r="D215" s="166"/>
      <c r="E215" s="166"/>
      <c r="F215" s="36" t="s">
        <v>74</v>
      </c>
      <c r="G215" s="166"/>
      <c r="H215" s="166"/>
      <c r="I215" s="166"/>
      <c r="J215" s="167"/>
    </row>
    <row r="216" spans="1:10" ht="30" customHeight="1" x14ac:dyDescent="0.2">
      <c r="A216" s="37" t="s">
        <v>72</v>
      </c>
      <c r="B216" s="166"/>
      <c r="C216" s="166"/>
      <c r="D216" s="166"/>
      <c r="E216" s="166"/>
      <c r="F216" s="36" t="s">
        <v>72</v>
      </c>
      <c r="G216" s="166"/>
      <c r="H216" s="166"/>
      <c r="I216" s="166"/>
      <c r="J216" s="167"/>
    </row>
    <row r="217" spans="1:10" ht="5.0999999999999996" customHeight="1" x14ac:dyDescent="0.2">
      <c r="A217" s="163"/>
      <c r="B217" s="164"/>
      <c r="C217" s="164"/>
      <c r="D217" s="164"/>
      <c r="E217" s="164"/>
      <c r="F217" s="164"/>
      <c r="G217" s="164"/>
      <c r="H217" s="164"/>
      <c r="I217" s="164"/>
      <c r="J217" s="165"/>
    </row>
    <row r="218" spans="1:10" ht="18" customHeight="1" x14ac:dyDescent="0.2">
      <c r="A218" s="37" t="s">
        <v>81</v>
      </c>
      <c r="B218" s="166"/>
      <c r="C218" s="166"/>
      <c r="D218" s="166"/>
      <c r="E218" s="166"/>
      <c r="F218" s="36" t="s">
        <v>82</v>
      </c>
      <c r="G218" s="166"/>
      <c r="H218" s="166"/>
      <c r="I218" s="166"/>
      <c r="J218" s="167"/>
    </row>
    <row r="219" spans="1:10" ht="18" customHeight="1" x14ac:dyDescent="0.2">
      <c r="A219" s="37" t="s">
        <v>71</v>
      </c>
      <c r="B219" s="166"/>
      <c r="C219" s="166"/>
      <c r="D219" s="166"/>
      <c r="E219" s="166"/>
      <c r="F219" s="36" t="s">
        <v>71</v>
      </c>
      <c r="G219" s="166"/>
      <c r="H219" s="166"/>
      <c r="I219" s="166"/>
      <c r="J219" s="167"/>
    </row>
    <row r="220" spans="1:10" ht="18" customHeight="1" x14ac:dyDescent="0.2">
      <c r="A220" s="37" t="s">
        <v>75</v>
      </c>
      <c r="B220" s="166"/>
      <c r="C220" s="166"/>
      <c r="D220" s="166"/>
      <c r="E220" s="166"/>
      <c r="F220" s="36" t="s">
        <v>75</v>
      </c>
      <c r="G220" s="166"/>
      <c r="H220" s="166"/>
      <c r="I220" s="166"/>
      <c r="J220" s="167"/>
    </row>
    <row r="221" spans="1:10" ht="18" customHeight="1" x14ac:dyDescent="0.2">
      <c r="A221" s="37" t="s">
        <v>74</v>
      </c>
      <c r="B221" s="166"/>
      <c r="C221" s="166"/>
      <c r="D221" s="166"/>
      <c r="E221" s="166"/>
      <c r="F221" s="36" t="s">
        <v>74</v>
      </c>
      <c r="G221" s="166"/>
      <c r="H221" s="166"/>
      <c r="I221" s="166"/>
      <c r="J221" s="167"/>
    </row>
    <row r="222" spans="1:10" ht="30" customHeight="1" x14ac:dyDescent="0.2">
      <c r="A222" s="37" t="s">
        <v>72</v>
      </c>
      <c r="B222" s="166"/>
      <c r="C222" s="166"/>
      <c r="D222" s="166"/>
      <c r="E222" s="166"/>
      <c r="F222" s="36" t="s">
        <v>72</v>
      </c>
      <c r="G222" s="166"/>
      <c r="H222" s="166"/>
      <c r="I222" s="166"/>
      <c r="J222" s="167"/>
    </row>
    <row r="223" spans="1:10" ht="5.0999999999999996" customHeight="1" x14ac:dyDescent="0.2">
      <c r="A223" s="163"/>
      <c r="B223" s="164"/>
      <c r="C223" s="164"/>
      <c r="D223" s="164"/>
      <c r="E223" s="164"/>
      <c r="F223" s="164"/>
      <c r="G223" s="164"/>
      <c r="H223" s="164"/>
      <c r="I223" s="164"/>
      <c r="J223" s="165"/>
    </row>
    <row r="224" spans="1:10" ht="18" customHeight="1" x14ac:dyDescent="0.2">
      <c r="A224" s="37" t="s">
        <v>160</v>
      </c>
      <c r="B224" s="166"/>
      <c r="C224" s="166"/>
      <c r="D224" s="166"/>
      <c r="E224" s="166"/>
      <c r="F224" s="36" t="s">
        <v>161</v>
      </c>
      <c r="G224" s="166"/>
      <c r="H224" s="166"/>
      <c r="I224" s="166"/>
      <c r="J224" s="167"/>
    </row>
    <row r="225" spans="1:10" ht="18" customHeight="1" x14ac:dyDescent="0.2">
      <c r="A225" s="37" t="s">
        <v>71</v>
      </c>
      <c r="B225" s="166"/>
      <c r="C225" s="166"/>
      <c r="D225" s="166"/>
      <c r="E225" s="166"/>
      <c r="F225" s="36" t="s">
        <v>71</v>
      </c>
      <c r="G225" s="166"/>
      <c r="H225" s="166"/>
      <c r="I225" s="166"/>
      <c r="J225" s="167"/>
    </row>
    <row r="226" spans="1:10" ht="18" customHeight="1" x14ac:dyDescent="0.2">
      <c r="A226" s="37" t="s">
        <v>75</v>
      </c>
      <c r="B226" s="166"/>
      <c r="C226" s="166"/>
      <c r="D226" s="166"/>
      <c r="E226" s="166"/>
      <c r="F226" s="36" t="s">
        <v>75</v>
      </c>
      <c r="G226" s="166"/>
      <c r="H226" s="166"/>
      <c r="I226" s="166"/>
      <c r="J226" s="167"/>
    </row>
    <row r="227" spans="1:10" ht="18" customHeight="1" x14ac:dyDescent="0.2">
      <c r="A227" s="37" t="s">
        <v>74</v>
      </c>
      <c r="B227" s="166"/>
      <c r="C227" s="166"/>
      <c r="D227" s="166"/>
      <c r="E227" s="166"/>
      <c r="F227" s="36" t="s">
        <v>74</v>
      </c>
      <c r="G227" s="166"/>
      <c r="H227" s="166"/>
      <c r="I227" s="166"/>
      <c r="J227" s="167"/>
    </row>
    <row r="228" spans="1:10" ht="30" customHeight="1" thickBot="1" x14ac:dyDescent="0.25">
      <c r="A228" s="38" t="s">
        <v>72</v>
      </c>
      <c r="B228" s="161"/>
      <c r="C228" s="161"/>
      <c r="D228" s="161"/>
      <c r="E228" s="161"/>
      <c r="F228" s="39" t="s">
        <v>72</v>
      </c>
      <c r="G228" s="161"/>
      <c r="H228" s="161"/>
      <c r="I228" s="161"/>
      <c r="J228" s="162"/>
    </row>
  </sheetData>
  <sheetProtection algorithmName="SHA-512" hashValue="pni763dYIVGJqlzgkZXzDYTdXzbpCejlogOxKyC6C3LV6N5IjuSB1LATX6pmwpFhDQdMpKwcokNVTAKoo59Ojg==" saltValue="XzY8x7OVlA1aXPzHOi1AyQ==" spinCount="100000" sheet="1" formatRows="0"/>
  <mergeCells count="277">
    <mergeCell ref="I167:J167"/>
    <mergeCell ref="A168:A176"/>
    <mergeCell ref="D168:D176"/>
    <mergeCell ref="E168:J168"/>
    <mergeCell ref="E169:J176"/>
    <mergeCell ref="I185:J185"/>
    <mergeCell ref="A186:A191"/>
    <mergeCell ref="D186:D191"/>
    <mergeCell ref="E186:J186"/>
    <mergeCell ref="E187:J191"/>
    <mergeCell ref="A177:H177"/>
    <mergeCell ref="I177:J177"/>
    <mergeCell ref="A178:A183"/>
    <mergeCell ref="D178:D183"/>
    <mergeCell ref="E178:J178"/>
    <mergeCell ref="E179:J183"/>
    <mergeCell ref="A184:J184"/>
    <mergeCell ref="E90:J93"/>
    <mergeCell ref="A162:A166"/>
    <mergeCell ref="D162:D166"/>
    <mergeCell ref="E162:J162"/>
    <mergeCell ref="E163:J166"/>
    <mergeCell ref="A160:J160"/>
    <mergeCell ref="A161:H161"/>
    <mergeCell ref="I161:J161"/>
    <mergeCell ref="E78:J78"/>
    <mergeCell ref="E79:J84"/>
    <mergeCell ref="A85:H85"/>
    <mergeCell ref="I85:J85"/>
    <mergeCell ref="A78:A84"/>
    <mergeCell ref="D78:D84"/>
    <mergeCell ref="A88:H88"/>
    <mergeCell ref="I88:J88"/>
    <mergeCell ref="A89:A93"/>
    <mergeCell ref="D89:D93"/>
    <mergeCell ref="E89:J89"/>
    <mergeCell ref="A107:H107"/>
    <mergeCell ref="I107:J107"/>
    <mergeCell ref="A108:A115"/>
    <mergeCell ref="D108:D115"/>
    <mergeCell ref="E108:J108"/>
    <mergeCell ref="E45:J45"/>
    <mergeCell ref="E46:J50"/>
    <mergeCell ref="A51:A53"/>
    <mergeCell ref="D51:D53"/>
    <mergeCell ref="E51:J51"/>
    <mergeCell ref="E52:J53"/>
    <mergeCell ref="A36:H36"/>
    <mergeCell ref="I36:J36"/>
    <mergeCell ref="A37:A39"/>
    <mergeCell ref="D37:D39"/>
    <mergeCell ref="E37:J37"/>
    <mergeCell ref="E38:J39"/>
    <mergeCell ref="A40:H40"/>
    <mergeCell ref="I40:J40"/>
    <mergeCell ref="A41:A43"/>
    <mergeCell ref="D41:D43"/>
    <mergeCell ref="E41:J41"/>
    <mergeCell ref="E42:J43"/>
    <mergeCell ref="A45:A50"/>
    <mergeCell ref="D45:D50"/>
    <mergeCell ref="A44:F44"/>
    <mergeCell ref="I21:J21"/>
    <mergeCell ref="A22:A25"/>
    <mergeCell ref="D22:D25"/>
    <mergeCell ref="E22:J22"/>
    <mergeCell ref="E23:J25"/>
    <mergeCell ref="A26:H26"/>
    <mergeCell ref="I26:J26"/>
    <mergeCell ref="A27:A35"/>
    <mergeCell ref="D27:D35"/>
    <mergeCell ref="E27:J27"/>
    <mergeCell ref="E28:J35"/>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21:H21"/>
    <mergeCell ref="A54:A56"/>
    <mergeCell ref="D54:D70"/>
    <mergeCell ref="E54:J54"/>
    <mergeCell ref="E55:J70"/>
    <mergeCell ref="A71:A77"/>
    <mergeCell ref="A86:A87"/>
    <mergeCell ref="D86:D87"/>
    <mergeCell ref="E86:J86"/>
    <mergeCell ref="E87:J87"/>
    <mergeCell ref="A57:A58"/>
    <mergeCell ref="A59:A70"/>
    <mergeCell ref="B86:B87"/>
    <mergeCell ref="C86:C87"/>
    <mergeCell ref="D71:D77"/>
    <mergeCell ref="E71:J71"/>
    <mergeCell ref="E72:J77"/>
    <mergeCell ref="E109:J115"/>
    <mergeCell ref="B108:B115"/>
    <mergeCell ref="C108:C115"/>
    <mergeCell ref="A94:H94"/>
    <mergeCell ref="I94:J94"/>
    <mergeCell ref="A95:A102"/>
    <mergeCell ref="D95:D102"/>
    <mergeCell ref="E95:J95"/>
    <mergeCell ref="E96:J102"/>
    <mergeCell ref="A103:H103"/>
    <mergeCell ref="I103:J103"/>
    <mergeCell ref="A104:A106"/>
    <mergeCell ref="D104:D106"/>
    <mergeCell ref="E104:J104"/>
    <mergeCell ref="E105:J106"/>
    <mergeCell ref="B95:B102"/>
    <mergeCell ref="C95:C102"/>
    <mergeCell ref="A116:H116"/>
    <mergeCell ref="I116:J116"/>
    <mergeCell ref="A117:A119"/>
    <mergeCell ref="D117:D119"/>
    <mergeCell ref="E117:J117"/>
    <mergeCell ref="E118:J119"/>
    <mergeCell ref="A140:A141"/>
    <mergeCell ref="D140:D141"/>
    <mergeCell ref="E140:J140"/>
    <mergeCell ref="E141:J141"/>
    <mergeCell ref="A134:J134"/>
    <mergeCell ref="A135:H135"/>
    <mergeCell ref="I135:J135"/>
    <mergeCell ref="A136:A138"/>
    <mergeCell ref="D136:D138"/>
    <mergeCell ref="E136:J136"/>
    <mergeCell ref="E137:J138"/>
    <mergeCell ref="A139:H139"/>
    <mergeCell ref="I139:J139"/>
    <mergeCell ref="A120:H120"/>
    <mergeCell ref="I120:J120"/>
    <mergeCell ref="A121:A128"/>
    <mergeCell ref="B121:B128"/>
    <mergeCell ref="C121:C128"/>
    <mergeCell ref="B152:B159"/>
    <mergeCell ref="C152:C159"/>
    <mergeCell ref="D152:D159"/>
    <mergeCell ref="E152:J152"/>
    <mergeCell ref="E153:J159"/>
    <mergeCell ref="A142:H142"/>
    <mergeCell ref="I142:J142"/>
    <mergeCell ref="A143:A150"/>
    <mergeCell ref="D143:D150"/>
    <mergeCell ref="E143:J143"/>
    <mergeCell ref="D121:D128"/>
    <mergeCell ref="E121:J121"/>
    <mergeCell ref="E122:J128"/>
    <mergeCell ref="A129:H129"/>
    <mergeCell ref="I129:J129"/>
    <mergeCell ref="A130:A133"/>
    <mergeCell ref="D130:D133"/>
    <mergeCell ref="E130:J130"/>
    <mergeCell ref="E131:J133"/>
    <mergeCell ref="B202:E202"/>
    <mergeCell ref="B203:E203"/>
    <mergeCell ref="B204:E204"/>
    <mergeCell ref="G200:J200"/>
    <mergeCell ref="G201:J201"/>
    <mergeCell ref="G202:J202"/>
    <mergeCell ref="G203:J203"/>
    <mergeCell ref="G204:J204"/>
    <mergeCell ref="B143:B150"/>
    <mergeCell ref="C143:C150"/>
    <mergeCell ref="A151:H151"/>
    <mergeCell ref="I151:J151"/>
    <mergeCell ref="E144:J150"/>
    <mergeCell ref="A185:H185"/>
    <mergeCell ref="A193:J193"/>
    <mergeCell ref="B194:J194"/>
    <mergeCell ref="B195:J195"/>
    <mergeCell ref="B196:J196"/>
    <mergeCell ref="A167:H167"/>
    <mergeCell ref="A192:J192"/>
    <mergeCell ref="A199:J199"/>
    <mergeCell ref="B200:E200"/>
    <mergeCell ref="B201:E201"/>
    <mergeCell ref="A152:A159"/>
    <mergeCell ref="B214:E214"/>
    <mergeCell ref="G214:J214"/>
    <mergeCell ref="A205:J205"/>
    <mergeCell ref="B206:E206"/>
    <mergeCell ref="G206:J206"/>
    <mergeCell ref="B207:E207"/>
    <mergeCell ref="G207:J207"/>
    <mergeCell ref="B208:E208"/>
    <mergeCell ref="G208:J208"/>
    <mergeCell ref="B209:E209"/>
    <mergeCell ref="G209:J209"/>
    <mergeCell ref="B220:E220"/>
    <mergeCell ref="G220:J220"/>
    <mergeCell ref="B221:E221"/>
    <mergeCell ref="G221:J221"/>
    <mergeCell ref="B222:E222"/>
    <mergeCell ref="G222:J222"/>
    <mergeCell ref="A197:J197"/>
    <mergeCell ref="A198:J198"/>
    <mergeCell ref="B215:E215"/>
    <mergeCell ref="G215:J215"/>
    <mergeCell ref="B216:E216"/>
    <mergeCell ref="G216:J216"/>
    <mergeCell ref="A217:J217"/>
    <mergeCell ref="B218:E218"/>
    <mergeCell ref="G218:J218"/>
    <mergeCell ref="B219:E219"/>
    <mergeCell ref="G219:J219"/>
    <mergeCell ref="B210:E210"/>
    <mergeCell ref="G210:J210"/>
    <mergeCell ref="A211:J211"/>
    <mergeCell ref="B212:E212"/>
    <mergeCell ref="G212:J212"/>
    <mergeCell ref="B213:E213"/>
    <mergeCell ref="G213:J213"/>
    <mergeCell ref="B228:E228"/>
    <mergeCell ref="G228:J228"/>
    <mergeCell ref="A223:J223"/>
    <mergeCell ref="B224:E224"/>
    <mergeCell ref="G224:J224"/>
    <mergeCell ref="B225:E225"/>
    <mergeCell ref="G225:J225"/>
    <mergeCell ref="B226:E226"/>
    <mergeCell ref="G226:J226"/>
    <mergeCell ref="B227:E227"/>
    <mergeCell ref="G227:J227"/>
  </mergeCells>
  <conditionalFormatting sqref="C1:D1 C19:E19 H19:J19 A4:J4 A6:J6 A8:J8 A10:J10 A15 A17 C117:C119 C162:C166 C178:C183 A13:B13 E13 G13 I13 C15 E15 G15:J15 C168:C176 C37:C39 C136:C138 C17 H17 C27:C34 C86 C45:C84">
    <cfRule type="containsBlanks" dxfId="72" priority="137">
      <formula>LEN(TRIM(A1))=0</formula>
    </cfRule>
  </conditionalFormatting>
  <conditionalFormatting sqref="C140:C141">
    <cfRule type="containsBlanks" dxfId="71" priority="102">
      <formula>LEN(TRIM(C140))=0</formula>
    </cfRule>
  </conditionalFormatting>
  <conditionalFormatting sqref="C186:C190">
    <cfRule type="containsBlanks" dxfId="70" priority="96">
      <formula>LEN(TRIM(C186))=0</formula>
    </cfRule>
  </conditionalFormatting>
  <conditionalFormatting sqref="A57">
    <cfRule type="containsBlanks" dxfId="69" priority="140">
      <formula>LEN(TRIM(A57))=0</formula>
    </cfRule>
  </conditionalFormatting>
  <conditionalFormatting sqref="C41:C43">
    <cfRule type="containsBlanks" dxfId="68" priority="88">
      <formula>LEN(TRIM(C41))=0</formula>
    </cfRule>
  </conditionalFormatting>
  <conditionalFormatting sqref="C89:C93">
    <cfRule type="containsBlanks" dxfId="67" priority="86">
      <formula>LEN(TRIM(C89))=0</formula>
    </cfRule>
  </conditionalFormatting>
  <conditionalFormatting sqref="C104:C105">
    <cfRule type="containsBlanks" dxfId="66" priority="85">
      <formula>LEN(TRIM(C104))=0</formula>
    </cfRule>
  </conditionalFormatting>
  <conditionalFormatting sqref="C130:C133">
    <cfRule type="containsBlanks" dxfId="65" priority="84">
      <formula>LEN(TRIM(C130))=0</formula>
    </cfRule>
  </conditionalFormatting>
  <conditionalFormatting sqref="E1">
    <cfRule type="containsBlanks" dxfId="64" priority="82">
      <formula>LEN(TRIM(E1))=0</formula>
    </cfRule>
  </conditionalFormatting>
  <conditionalFormatting sqref="G1">
    <cfRule type="containsBlanks" dxfId="63" priority="81">
      <formula>LEN(TRIM(G1))=0</formula>
    </cfRule>
  </conditionalFormatting>
  <conditionalFormatting sqref="I1">
    <cfRule type="containsBlanks" priority="75" stopIfTrue="1">
      <formula>LEN(TRIM(I1))=0</formula>
    </cfRule>
    <cfRule type="cellIs" dxfId="62" priority="76" operator="lessThan">
      <formula>0.7</formula>
    </cfRule>
    <cfRule type="cellIs" dxfId="61" priority="77" operator="lessThan">
      <formula>0.8</formula>
    </cfRule>
    <cfRule type="cellIs" dxfId="60" priority="78" operator="lessThan">
      <formula>0.9</formula>
    </cfRule>
    <cfRule type="cellIs" dxfId="59" priority="79" operator="lessThan">
      <formula>1</formula>
    </cfRule>
    <cfRule type="cellIs" dxfId="58" priority="80" operator="equal">
      <formula>1</formula>
    </cfRule>
  </conditionalFormatting>
  <conditionalFormatting sqref="I21:J21">
    <cfRule type="containsText" dxfId="57" priority="73" operator="containsText" text="No cumple obligación">
      <formula>NOT(ISERROR(SEARCH("No cumple obligación",I21)))</formula>
    </cfRule>
    <cfRule type="containsText" dxfId="56" priority="74" operator="containsText" text="Cumple obligación">
      <formula>NOT(ISERROR(SEARCH("Cumple obligación",I21)))</formula>
    </cfRule>
  </conditionalFormatting>
  <conditionalFormatting sqref="C22:C25">
    <cfRule type="containsBlanks" dxfId="55" priority="71">
      <formula>LEN(TRIM(C22))=0</formula>
    </cfRule>
  </conditionalFormatting>
  <conditionalFormatting sqref="I26:J26">
    <cfRule type="containsText" dxfId="54" priority="69" operator="containsText" text="No cumple obligación">
      <formula>NOT(ISERROR(SEARCH("No cumple obligación",I26)))</formula>
    </cfRule>
    <cfRule type="containsText" dxfId="53" priority="70" operator="containsText" text="Cumple obligación">
      <formula>NOT(ISERROR(SEARCH("Cumple obligación",I26)))</formula>
    </cfRule>
  </conditionalFormatting>
  <conditionalFormatting sqref="I36:J36">
    <cfRule type="containsText" dxfId="52" priority="67" operator="containsText" text="No cumple obligación">
      <formula>NOT(ISERROR(SEARCH("No cumple obligación",I36)))</formula>
    </cfRule>
    <cfRule type="containsText" dxfId="51" priority="68" operator="containsText" text="Cumple obligación">
      <formula>NOT(ISERROR(SEARCH("Cumple obligación",I36)))</formula>
    </cfRule>
  </conditionalFormatting>
  <conditionalFormatting sqref="I40:J40">
    <cfRule type="containsText" dxfId="50" priority="65" operator="containsText" text="No cumple obligación">
      <formula>NOT(ISERROR(SEARCH("No cumple obligación",I40)))</formula>
    </cfRule>
    <cfRule type="containsText" dxfId="49" priority="66" operator="containsText" text="Cumple obligación">
      <formula>NOT(ISERROR(SEARCH("Cumple obligación",I40)))</formula>
    </cfRule>
  </conditionalFormatting>
  <conditionalFormatting sqref="I44:J44">
    <cfRule type="containsText" dxfId="48" priority="63" operator="containsText" text="No cumple obligación">
      <formula>NOT(ISERROR(SEARCH("No cumple obligación",I44)))</formula>
    </cfRule>
    <cfRule type="containsText" dxfId="47" priority="64" operator="containsText" text="Cumple obligación">
      <formula>NOT(ISERROR(SEARCH("Cumple obligación",I44)))</formula>
    </cfRule>
  </conditionalFormatting>
  <conditionalFormatting sqref="I85:J85">
    <cfRule type="containsText" dxfId="46" priority="61" operator="containsText" text="No cumple obligación">
      <formula>NOT(ISERROR(SEARCH("No cumple obligación",I85)))</formula>
    </cfRule>
    <cfRule type="containsText" dxfId="45" priority="62" operator="containsText" text="Cumple obligación">
      <formula>NOT(ISERROR(SEARCH("Cumple obligación",I85)))</formula>
    </cfRule>
  </conditionalFormatting>
  <conditionalFormatting sqref="I88:J88">
    <cfRule type="containsText" dxfId="44" priority="57" operator="containsText" text="No cumple obligación">
      <formula>NOT(ISERROR(SEARCH("No cumple obligación",I88)))</formula>
    </cfRule>
    <cfRule type="containsText" dxfId="43" priority="58" operator="containsText" text="Cumple obligación">
      <formula>NOT(ISERROR(SEARCH("Cumple obligación",I88)))</formula>
    </cfRule>
  </conditionalFormatting>
  <conditionalFormatting sqref="I94:J94">
    <cfRule type="containsText" dxfId="42" priority="55" operator="containsText" text="No cumple obligación">
      <formula>NOT(ISERROR(SEARCH("No cumple obligación",I94)))</formula>
    </cfRule>
    <cfRule type="containsText" dxfId="41" priority="56" operator="containsText" text="Cumple obligación">
      <formula>NOT(ISERROR(SEARCH("Cumple obligación",I94)))</formula>
    </cfRule>
  </conditionalFormatting>
  <conditionalFormatting sqref="I103:J103">
    <cfRule type="containsText" dxfId="40" priority="53" operator="containsText" text="No cumple obligación">
      <formula>NOT(ISERROR(SEARCH("No cumple obligación",I103)))</formula>
    </cfRule>
    <cfRule type="containsText" dxfId="39" priority="54" operator="containsText" text="Cumple obligación">
      <formula>NOT(ISERROR(SEARCH("Cumple obligación",I103)))</formula>
    </cfRule>
  </conditionalFormatting>
  <conditionalFormatting sqref="I107:J107">
    <cfRule type="containsText" dxfId="38" priority="51" operator="containsText" text="No cumple obligación">
      <formula>NOT(ISERROR(SEARCH("No cumple obligación",I107)))</formula>
    </cfRule>
    <cfRule type="containsText" dxfId="37" priority="52" operator="containsText" text="Cumple obligación">
      <formula>NOT(ISERROR(SEARCH("Cumple obligación",I107)))</formula>
    </cfRule>
  </conditionalFormatting>
  <conditionalFormatting sqref="I116:J116">
    <cfRule type="containsText" dxfId="36" priority="49" operator="containsText" text="No cumple obligación">
      <formula>NOT(ISERROR(SEARCH("No cumple obligación",I116)))</formula>
    </cfRule>
    <cfRule type="containsText" dxfId="35" priority="50" operator="containsText" text="Cumple obligación">
      <formula>NOT(ISERROR(SEARCH("Cumple obligación",I116)))</formula>
    </cfRule>
  </conditionalFormatting>
  <conditionalFormatting sqref="I120:J120">
    <cfRule type="containsText" dxfId="34" priority="47" operator="containsText" text="No cumple obligación">
      <formula>NOT(ISERROR(SEARCH("No cumple obligación",I120)))</formula>
    </cfRule>
    <cfRule type="containsText" dxfId="33" priority="48" operator="containsText" text="Cumple obligación">
      <formula>NOT(ISERROR(SEARCH("Cumple obligación",I120)))</formula>
    </cfRule>
  </conditionalFormatting>
  <conditionalFormatting sqref="I129:J129">
    <cfRule type="containsText" dxfId="32" priority="45" operator="containsText" text="No cumple obligación">
      <formula>NOT(ISERROR(SEARCH("No cumple obligación",I129)))</formula>
    </cfRule>
    <cfRule type="containsText" dxfId="31" priority="46" operator="containsText" text="Cumple obligación">
      <formula>NOT(ISERROR(SEARCH("Cumple obligación",I129)))</formula>
    </cfRule>
  </conditionalFormatting>
  <conditionalFormatting sqref="I135:J135">
    <cfRule type="containsText" dxfId="30" priority="43" operator="containsText" text="No cumple obligación">
      <formula>NOT(ISERROR(SEARCH("No cumple obligación",I135)))</formula>
    </cfRule>
    <cfRule type="containsText" dxfId="29" priority="44" operator="containsText" text="Cumple obligación">
      <formula>NOT(ISERROR(SEARCH("Cumple obligación",I135)))</formula>
    </cfRule>
  </conditionalFormatting>
  <conditionalFormatting sqref="I139:J139">
    <cfRule type="containsText" dxfId="28" priority="41" operator="containsText" text="No cumple obligación">
      <formula>NOT(ISERROR(SEARCH("No cumple obligación",I139)))</formula>
    </cfRule>
    <cfRule type="containsText" dxfId="27" priority="42" operator="containsText" text="Cumple obligación">
      <formula>NOT(ISERROR(SEARCH("Cumple obligación",I139)))</formula>
    </cfRule>
  </conditionalFormatting>
  <conditionalFormatting sqref="I142:J142">
    <cfRule type="containsText" dxfId="26" priority="39" operator="containsText" text="No cumple obligación">
      <formula>NOT(ISERROR(SEARCH("No cumple obligación",I142)))</formula>
    </cfRule>
    <cfRule type="containsText" dxfId="25" priority="40" operator="containsText" text="Cumple obligación">
      <formula>NOT(ISERROR(SEARCH("Cumple obligación",I142)))</formula>
    </cfRule>
  </conditionalFormatting>
  <conditionalFormatting sqref="I151:J151">
    <cfRule type="containsText" dxfId="24" priority="35" operator="containsText" text="No cumple obligación">
      <formula>NOT(ISERROR(SEARCH("No cumple obligación",I151)))</formula>
    </cfRule>
    <cfRule type="containsText" dxfId="23" priority="36" operator="containsText" text="Cumple obligación">
      <formula>NOT(ISERROR(SEARCH("Cumple obligación",I151)))</formula>
    </cfRule>
  </conditionalFormatting>
  <conditionalFormatting sqref="I161:J161">
    <cfRule type="containsText" dxfId="22" priority="33" operator="containsText" text="No cumple obligación">
      <formula>NOT(ISERROR(SEARCH("No cumple obligación",I161)))</formula>
    </cfRule>
    <cfRule type="containsText" dxfId="21" priority="34" operator="containsText" text="Cumple obligación">
      <formula>NOT(ISERROR(SEARCH("Cumple obligación",I161)))</formula>
    </cfRule>
  </conditionalFormatting>
  <conditionalFormatting sqref="I167:J167">
    <cfRule type="containsText" dxfId="20" priority="31" operator="containsText" text="No cumple obligación">
      <formula>NOT(ISERROR(SEARCH("No cumple obligación",I167)))</formula>
    </cfRule>
    <cfRule type="containsText" dxfId="19" priority="32" operator="containsText" text="Cumple obligación">
      <formula>NOT(ISERROR(SEARCH("Cumple obligación",I167)))</formula>
    </cfRule>
  </conditionalFormatting>
  <conditionalFormatting sqref="I177:J177">
    <cfRule type="containsText" dxfId="18" priority="29" operator="containsText" text="No cumple obligación">
      <formula>NOT(ISERROR(SEARCH("No cumple obligación",I177)))</formula>
    </cfRule>
    <cfRule type="containsText" dxfId="17" priority="30" operator="containsText" text="Cumple obligación">
      <formula>NOT(ISERROR(SEARCH("Cumple obligación",I177)))</formula>
    </cfRule>
  </conditionalFormatting>
  <conditionalFormatting sqref="I185:J185">
    <cfRule type="containsText" dxfId="16" priority="27" operator="containsText" text="No cumple obligación">
      <formula>NOT(ISERROR(SEARCH("No cumple obligación",I185)))</formula>
    </cfRule>
    <cfRule type="containsText" dxfId="15" priority="28" operator="containsText" text="Cumple obligación">
      <formula>NOT(ISERROR(SEARCH("Cumple obligación",I185)))</formula>
    </cfRule>
  </conditionalFormatting>
  <conditionalFormatting sqref="C54 C78:C83">
    <cfRule type="cellIs" dxfId="14" priority="25" operator="equal">
      <formula>$A$57="No"</formula>
    </cfRule>
  </conditionalFormatting>
  <conditionalFormatting sqref="C54:C68 C71:C76">
    <cfRule type="cellIs" dxfId="13" priority="24" operator="equal">
      <formula>$A$57="No"</formula>
    </cfRule>
  </conditionalFormatting>
  <conditionalFormatting sqref="C69:C70 C77 C84">
    <cfRule type="cellIs" dxfId="12" priority="23" operator="equal">
      <formula>$A$57="Si"</formula>
    </cfRule>
  </conditionalFormatting>
  <conditionalFormatting sqref="H44">
    <cfRule type="containsBlanks" dxfId="11" priority="22">
      <formula>LEN(TRIM(H44))=0</formula>
    </cfRule>
  </conditionalFormatting>
  <conditionalFormatting sqref="C46">
    <cfRule type="cellIs" dxfId="10" priority="15" operator="equal">
      <formula>$H$44="No"</formula>
    </cfRule>
  </conditionalFormatting>
  <conditionalFormatting sqref="C46">
    <cfRule type="cellIs" dxfId="9" priority="14" operator="equal">
      <formula>$H$44="No"</formula>
    </cfRule>
  </conditionalFormatting>
  <conditionalFormatting sqref="C47:C50">
    <cfRule type="cellIs" dxfId="8" priority="4" operator="equal">
      <formula>$H$44="No"</formula>
    </cfRule>
  </conditionalFormatting>
  <conditionalFormatting sqref="C47:C50">
    <cfRule type="cellIs" dxfId="7" priority="3" operator="equal">
      <formula>$H$44="No"</formula>
    </cfRule>
  </conditionalFormatting>
  <conditionalFormatting sqref="C51:C53">
    <cfRule type="cellIs" dxfId="6" priority="2" operator="equal">
      <formula>$H$44="No"</formula>
    </cfRule>
  </conditionalFormatting>
  <conditionalFormatting sqref="C51:C53">
    <cfRule type="cellIs" dxfId="5" priority="1" operator="equal">
      <formula>$H$44="No"</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APOYO POST INSTITUCIONAL SRPA&amp;R&amp;"Arial,Normal"&amp;10F1.A20.G27.P 
Versión 1 
Página &amp;P de &amp;N 
31/03/2022 
Clasificación de la Información 
Clasificada</oddHeader>
    <oddFooter>&amp;C&amp;G</oddFooter>
  </headerFooter>
  <rowBreaks count="10" manualBreakCount="10">
    <brk id="50" max="9" man="1"/>
    <brk id="70" max="9" man="1"/>
    <brk id="87" max="9" man="1"/>
    <brk id="115" max="9" man="1"/>
    <brk id="128" max="9" man="1"/>
    <brk id="166" max="9" man="1"/>
    <brk id="183" max="9" man="1"/>
    <brk id="191" max="9" man="1"/>
    <brk id="196" max="9" man="1"/>
    <brk id="210"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C89:C93 C34 C45:C84 C136:C138 C104 C162:C166 C168:C175 C186:C187 C189:C190 C41:C42 C22:C25 C27:C29 C37:C39 C117:C119 C130 C132:C133 C140:C141 C31:C32 C178 C180:C183 C86</xm:sqref>
        </x14:dataValidation>
        <x14:dataValidation type="list" allowBlank="1" showInputMessage="1" showErrorMessage="1" xr:uid="{00000000-0002-0000-0000-000004000000}">
          <x14:formula1>
            <xm:f>Tablas!$C$2</xm:f>
          </x14:formula1>
          <xm:sqref>C106 C191 C35</xm:sqref>
        </x14:dataValidation>
        <x14:dataValidation type="list" allowBlank="1" showInputMessage="1" showErrorMessage="1" xr:uid="{00000000-0002-0000-0000-000005000000}">
          <x14:formula1>
            <xm:f>Tablas!$D$2:$D$3</xm:f>
          </x14:formula1>
          <xm:sqref>D95:D102 D143:D150</xm:sqref>
        </x14:dataValidation>
        <x14:dataValidation type="list" allowBlank="1" showInputMessage="1" showErrorMessage="1" xr:uid="{00000000-0002-0000-0000-000006000000}">
          <x14:formula1>
            <xm:f>Tablas!$E$2:$E$3</xm:f>
          </x14:formula1>
          <xm:sqref>A57 H44</xm:sqref>
        </x14:dataValidation>
        <x14:dataValidation type="list" allowBlank="1" showInputMessage="1" showErrorMessage="1" xr:uid="{00000000-0002-0000-0000-000007000000}">
          <x14:formula1>
            <xm:f>Tablas!$B$2:$B$4</xm:f>
          </x14:formula1>
          <xm:sqref>C30 C188 C131 C33 C43 C105 C176 C179</xm:sqref>
        </x14:dataValidation>
        <x14:dataValidation type="list" allowBlank="1" showInputMessage="1" showErrorMessage="1" xr:uid="{00000000-0002-0000-0000-000008000000}">
          <x14:formula1>
            <xm:f>Tablas!$D$2:$D$4</xm:f>
          </x14:formula1>
          <xm:sqref>D108:D115 D121:D128 D152:D159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X2" sqref="JX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299"/>
      <c r="B1" s="305" t="s">
        <v>349</v>
      </c>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6"/>
      <c r="BA1" s="306"/>
      <c r="BB1" s="306"/>
      <c r="BC1" s="306"/>
      <c r="BD1" s="306"/>
      <c r="BE1" s="306"/>
      <c r="BF1" s="306"/>
      <c r="BG1" s="306"/>
      <c r="BH1" s="306"/>
      <c r="BI1" s="306"/>
      <c r="BJ1" s="306"/>
      <c r="BK1" s="306"/>
      <c r="BL1" s="306"/>
      <c r="BM1" s="306"/>
      <c r="BN1" s="306"/>
      <c r="BO1" s="306"/>
      <c r="BP1" s="306"/>
      <c r="BQ1" s="306"/>
      <c r="BR1" s="306"/>
      <c r="BS1" s="306"/>
      <c r="BT1" s="306"/>
      <c r="BU1" s="306"/>
      <c r="BV1" s="306"/>
      <c r="BW1" s="306"/>
      <c r="BX1" s="306"/>
      <c r="BY1" s="306"/>
      <c r="BZ1" s="306"/>
      <c r="CA1" s="306"/>
      <c r="CB1" s="306"/>
      <c r="CC1" s="306"/>
      <c r="CD1" s="306"/>
      <c r="CE1" s="306"/>
      <c r="CF1" s="306"/>
      <c r="CG1" s="306"/>
      <c r="CH1" s="306"/>
      <c r="CI1" s="306"/>
      <c r="CJ1" s="306"/>
      <c r="CK1" s="306"/>
      <c r="CL1" s="306"/>
      <c r="CM1" s="306"/>
      <c r="CN1" s="306"/>
      <c r="CO1" s="306"/>
      <c r="CP1" s="306"/>
      <c r="CQ1" s="306"/>
      <c r="CR1" s="306"/>
      <c r="CS1" s="306"/>
      <c r="CT1" s="306"/>
      <c r="CU1" s="306"/>
      <c r="CV1" s="306"/>
      <c r="CW1" s="306"/>
      <c r="CX1" s="306"/>
      <c r="CY1" s="306"/>
      <c r="CZ1" s="306"/>
      <c r="DA1" s="306"/>
      <c r="DB1" s="306"/>
      <c r="DC1" s="306"/>
      <c r="DD1" s="306"/>
      <c r="DE1" s="306"/>
      <c r="DF1" s="306"/>
      <c r="DG1" s="306"/>
      <c r="DH1" s="306"/>
      <c r="DI1" s="306"/>
      <c r="DJ1" s="306"/>
      <c r="DK1" s="306"/>
      <c r="DL1" s="306"/>
      <c r="DM1" s="306"/>
      <c r="DN1" s="306"/>
      <c r="DO1" s="306"/>
      <c r="DP1" s="306"/>
      <c r="DQ1" s="306"/>
      <c r="DR1" s="306"/>
      <c r="DS1" s="306"/>
      <c r="DT1" s="306"/>
      <c r="DU1" s="306"/>
      <c r="DV1" s="306"/>
      <c r="DW1" s="306"/>
      <c r="DX1" s="306"/>
      <c r="DY1" s="306"/>
      <c r="DZ1" s="306"/>
      <c r="EA1" s="306"/>
      <c r="EB1" s="306"/>
      <c r="EC1" s="306"/>
      <c r="ED1" s="306"/>
      <c r="EE1" s="306"/>
      <c r="EF1" s="306"/>
      <c r="EG1" s="306"/>
      <c r="EH1" s="306"/>
      <c r="EI1" s="306"/>
      <c r="EJ1" s="306"/>
      <c r="EK1" s="306"/>
      <c r="EL1" s="306"/>
      <c r="EM1" s="306"/>
      <c r="EN1" s="306"/>
      <c r="EO1" s="306"/>
      <c r="EP1" s="306"/>
      <c r="EQ1" s="306"/>
      <c r="ER1" s="306"/>
      <c r="ES1" s="306"/>
      <c r="ET1" s="306"/>
      <c r="EU1" s="306"/>
      <c r="EV1" s="306"/>
      <c r="EW1" s="306"/>
      <c r="EX1" s="306"/>
      <c r="EY1" s="306"/>
      <c r="EZ1" s="306"/>
      <c r="FA1" s="306"/>
      <c r="FB1" s="306"/>
      <c r="FC1" s="306"/>
      <c r="FD1" s="306"/>
      <c r="FE1" s="306"/>
      <c r="FF1" s="306"/>
      <c r="FG1" s="306"/>
      <c r="FH1" s="306"/>
      <c r="FI1" s="306"/>
      <c r="FJ1" s="306"/>
      <c r="FK1" s="306"/>
      <c r="FL1" s="306"/>
      <c r="FM1" s="306"/>
      <c r="FN1" s="306"/>
      <c r="FO1" s="306"/>
      <c r="FP1" s="306"/>
      <c r="FQ1" s="306"/>
      <c r="FR1" s="306"/>
      <c r="FS1" s="306"/>
      <c r="FT1" s="306"/>
      <c r="FU1" s="306"/>
      <c r="FV1" s="306"/>
      <c r="FW1" s="306"/>
      <c r="FX1" s="306"/>
      <c r="FY1" s="306"/>
      <c r="FZ1" s="306"/>
      <c r="GA1" s="306"/>
      <c r="GB1" s="306"/>
      <c r="GC1" s="306"/>
      <c r="GD1" s="306"/>
      <c r="GE1" s="306"/>
      <c r="GF1" s="306"/>
      <c r="GG1" s="306"/>
      <c r="GH1" s="306"/>
      <c r="GI1" s="306"/>
      <c r="GJ1" s="306"/>
      <c r="GK1" s="306"/>
      <c r="GL1" s="306"/>
      <c r="GM1" s="306"/>
      <c r="GN1" s="306"/>
      <c r="GO1" s="306"/>
      <c r="GP1" s="306"/>
      <c r="GQ1" s="306"/>
      <c r="GR1" s="306"/>
      <c r="GS1" s="306"/>
      <c r="GT1" s="306"/>
      <c r="GU1" s="306"/>
      <c r="GV1" s="306"/>
      <c r="GW1" s="306"/>
      <c r="GX1" s="306"/>
      <c r="GY1" s="306"/>
      <c r="GZ1" s="306"/>
      <c r="HA1" s="306"/>
      <c r="HB1" s="306"/>
      <c r="HC1" s="306"/>
      <c r="HD1" s="306"/>
      <c r="HE1" s="306"/>
      <c r="HF1" s="306"/>
      <c r="HG1" s="306"/>
      <c r="HH1" s="306"/>
      <c r="HI1" s="306"/>
      <c r="HJ1" s="306"/>
      <c r="HK1" s="306"/>
      <c r="HL1" s="306"/>
      <c r="HM1" s="306"/>
      <c r="HN1" s="306"/>
      <c r="HO1" s="306"/>
      <c r="HP1" s="306"/>
      <c r="HQ1" s="306"/>
      <c r="HR1" s="306"/>
      <c r="HS1" s="306"/>
      <c r="HT1" s="306"/>
      <c r="HU1" s="306"/>
      <c r="HV1" s="306"/>
      <c r="HW1" s="306"/>
      <c r="HX1" s="306"/>
      <c r="HY1" s="306"/>
      <c r="HZ1" s="306"/>
      <c r="IA1" s="306"/>
      <c r="IB1" s="306"/>
      <c r="IC1" s="306"/>
      <c r="ID1" s="306"/>
      <c r="IE1" s="306"/>
      <c r="IF1" s="306"/>
      <c r="IG1" s="306"/>
      <c r="IH1" s="306"/>
      <c r="II1" s="306"/>
      <c r="IJ1" s="306"/>
      <c r="IK1" s="306"/>
      <c r="IL1" s="306"/>
      <c r="IM1" s="306"/>
      <c r="IN1" s="306"/>
      <c r="IO1" s="306"/>
      <c r="IP1" s="306"/>
      <c r="IQ1" s="306"/>
      <c r="IR1" s="306"/>
      <c r="IS1" s="306"/>
      <c r="IT1" s="306"/>
      <c r="IU1" s="306"/>
      <c r="IV1" s="306"/>
      <c r="IW1" s="306"/>
      <c r="IX1" s="306"/>
      <c r="IY1" s="306"/>
      <c r="IZ1" s="306"/>
      <c r="JA1" s="306"/>
      <c r="JB1" s="306"/>
      <c r="JC1" s="306"/>
      <c r="JD1" s="306"/>
      <c r="JE1" s="306"/>
      <c r="JF1" s="306"/>
      <c r="JG1" s="306"/>
      <c r="JH1" s="306"/>
      <c r="JI1" s="306"/>
      <c r="JJ1" s="306"/>
      <c r="JK1" s="306"/>
      <c r="JL1" s="306"/>
      <c r="JM1" s="306"/>
      <c r="JN1" s="306"/>
      <c r="JO1" s="306"/>
      <c r="JP1" s="306"/>
      <c r="JQ1" s="306"/>
      <c r="JR1" s="306"/>
      <c r="JS1" s="306"/>
      <c r="JT1" s="306"/>
      <c r="JU1" s="306"/>
      <c r="JV1" s="307"/>
      <c r="JW1" s="99" t="s">
        <v>389</v>
      </c>
      <c r="JX1" s="53">
        <v>44651</v>
      </c>
    </row>
    <row r="2" spans="1:297" ht="30" customHeight="1" x14ac:dyDescent="0.25">
      <c r="A2" s="300"/>
      <c r="B2" s="308"/>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c r="DC2" s="309"/>
      <c r="DD2" s="309"/>
      <c r="DE2" s="309"/>
      <c r="DF2" s="309"/>
      <c r="DG2" s="309"/>
      <c r="DH2" s="309"/>
      <c r="DI2" s="309"/>
      <c r="DJ2" s="309"/>
      <c r="DK2" s="309"/>
      <c r="DL2" s="309"/>
      <c r="DM2" s="309"/>
      <c r="DN2" s="309"/>
      <c r="DO2" s="309"/>
      <c r="DP2" s="309"/>
      <c r="DQ2" s="309"/>
      <c r="DR2" s="309"/>
      <c r="DS2" s="309"/>
      <c r="DT2" s="309"/>
      <c r="DU2" s="309"/>
      <c r="DV2" s="309"/>
      <c r="DW2" s="309"/>
      <c r="DX2" s="309"/>
      <c r="DY2" s="309"/>
      <c r="DZ2" s="309"/>
      <c r="EA2" s="309"/>
      <c r="EB2" s="309"/>
      <c r="EC2" s="309"/>
      <c r="ED2" s="309"/>
      <c r="EE2" s="309"/>
      <c r="EF2" s="309"/>
      <c r="EG2" s="309"/>
      <c r="EH2" s="309"/>
      <c r="EI2" s="309"/>
      <c r="EJ2" s="309"/>
      <c r="EK2" s="309"/>
      <c r="EL2" s="309"/>
      <c r="EM2" s="309"/>
      <c r="EN2" s="309"/>
      <c r="EO2" s="309"/>
      <c r="EP2" s="309"/>
      <c r="EQ2" s="309"/>
      <c r="ER2" s="309"/>
      <c r="ES2" s="309"/>
      <c r="ET2" s="309"/>
      <c r="EU2" s="309"/>
      <c r="EV2" s="309"/>
      <c r="EW2" s="309"/>
      <c r="EX2" s="309"/>
      <c r="EY2" s="309"/>
      <c r="EZ2" s="309"/>
      <c r="FA2" s="309"/>
      <c r="FB2" s="309"/>
      <c r="FC2" s="309"/>
      <c r="FD2" s="309"/>
      <c r="FE2" s="309"/>
      <c r="FF2" s="309"/>
      <c r="FG2" s="309"/>
      <c r="FH2" s="309"/>
      <c r="FI2" s="309"/>
      <c r="FJ2" s="309"/>
      <c r="FK2" s="309"/>
      <c r="FL2" s="309"/>
      <c r="FM2" s="309"/>
      <c r="FN2" s="309"/>
      <c r="FO2" s="309"/>
      <c r="FP2" s="309"/>
      <c r="FQ2" s="309"/>
      <c r="FR2" s="309"/>
      <c r="FS2" s="309"/>
      <c r="FT2" s="309"/>
      <c r="FU2" s="309"/>
      <c r="FV2" s="309"/>
      <c r="FW2" s="309"/>
      <c r="FX2" s="309"/>
      <c r="FY2" s="309"/>
      <c r="FZ2" s="309"/>
      <c r="GA2" s="309"/>
      <c r="GB2" s="309"/>
      <c r="GC2" s="309"/>
      <c r="GD2" s="309"/>
      <c r="GE2" s="309"/>
      <c r="GF2" s="309"/>
      <c r="GG2" s="309"/>
      <c r="GH2" s="309"/>
      <c r="GI2" s="309"/>
      <c r="GJ2" s="309"/>
      <c r="GK2" s="309"/>
      <c r="GL2" s="309"/>
      <c r="GM2" s="309"/>
      <c r="GN2" s="309"/>
      <c r="GO2" s="309"/>
      <c r="GP2" s="309"/>
      <c r="GQ2" s="309"/>
      <c r="GR2" s="309"/>
      <c r="GS2" s="309"/>
      <c r="GT2" s="309"/>
      <c r="GU2" s="309"/>
      <c r="GV2" s="309"/>
      <c r="GW2" s="309"/>
      <c r="GX2" s="309"/>
      <c r="GY2" s="309"/>
      <c r="GZ2" s="309"/>
      <c r="HA2" s="309"/>
      <c r="HB2" s="309"/>
      <c r="HC2" s="309"/>
      <c r="HD2" s="309"/>
      <c r="HE2" s="309"/>
      <c r="HF2" s="309"/>
      <c r="HG2" s="309"/>
      <c r="HH2" s="309"/>
      <c r="HI2" s="309"/>
      <c r="HJ2" s="309"/>
      <c r="HK2" s="309"/>
      <c r="HL2" s="309"/>
      <c r="HM2" s="309"/>
      <c r="HN2" s="309"/>
      <c r="HO2" s="309"/>
      <c r="HP2" s="309"/>
      <c r="HQ2" s="309"/>
      <c r="HR2" s="309"/>
      <c r="HS2" s="309"/>
      <c r="HT2" s="309"/>
      <c r="HU2" s="309"/>
      <c r="HV2" s="309"/>
      <c r="HW2" s="309"/>
      <c r="HX2" s="309"/>
      <c r="HY2" s="309"/>
      <c r="HZ2" s="309"/>
      <c r="IA2" s="309"/>
      <c r="IB2" s="309"/>
      <c r="IC2" s="309"/>
      <c r="ID2" s="309"/>
      <c r="IE2" s="309"/>
      <c r="IF2" s="309"/>
      <c r="IG2" s="309"/>
      <c r="IH2" s="309"/>
      <c r="II2" s="309"/>
      <c r="IJ2" s="309"/>
      <c r="IK2" s="309"/>
      <c r="IL2" s="309"/>
      <c r="IM2" s="309"/>
      <c r="IN2" s="309"/>
      <c r="IO2" s="309"/>
      <c r="IP2" s="309"/>
      <c r="IQ2" s="309"/>
      <c r="IR2" s="309"/>
      <c r="IS2" s="309"/>
      <c r="IT2" s="309"/>
      <c r="IU2" s="309"/>
      <c r="IV2" s="309"/>
      <c r="IW2" s="309"/>
      <c r="IX2" s="309"/>
      <c r="IY2" s="309"/>
      <c r="IZ2" s="309"/>
      <c r="JA2" s="309"/>
      <c r="JB2" s="309"/>
      <c r="JC2" s="309"/>
      <c r="JD2" s="309"/>
      <c r="JE2" s="309"/>
      <c r="JF2" s="309"/>
      <c r="JG2" s="309"/>
      <c r="JH2" s="309"/>
      <c r="JI2" s="309"/>
      <c r="JJ2" s="309"/>
      <c r="JK2" s="309"/>
      <c r="JL2" s="309"/>
      <c r="JM2" s="309"/>
      <c r="JN2" s="309"/>
      <c r="JO2" s="309"/>
      <c r="JP2" s="309"/>
      <c r="JQ2" s="309"/>
      <c r="JR2" s="309"/>
      <c r="JS2" s="309"/>
      <c r="JT2" s="309"/>
      <c r="JU2" s="309"/>
      <c r="JV2" s="310"/>
      <c r="JW2" s="100" t="s">
        <v>278</v>
      </c>
      <c r="JX2" s="43" t="s">
        <v>154</v>
      </c>
    </row>
    <row r="3" spans="1:297" ht="30" customHeight="1" thickBot="1" x14ac:dyDescent="0.3">
      <c r="A3" s="301"/>
      <c r="B3" s="311"/>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3"/>
      <c r="CF3" s="312"/>
      <c r="CG3" s="312"/>
      <c r="CH3" s="312"/>
      <c r="CI3" s="312"/>
      <c r="CJ3" s="312"/>
      <c r="CK3" s="312"/>
      <c r="CL3" s="312"/>
      <c r="CM3" s="312"/>
      <c r="CN3" s="312"/>
      <c r="CO3" s="312"/>
      <c r="CP3" s="312"/>
      <c r="CQ3" s="312"/>
      <c r="CR3" s="312"/>
      <c r="CS3" s="312"/>
      <c r="CT3" s="312"/>
      <c r="CU3" s="312"/>
      <c r="CV3" s="312"/>
      <c r="CW3" s="312"/>
      <c r="CX3" s="312"/>
      <c r="CY3" s="312"/>
      <c r="CZ3" s="312"/>
      <c r="DA3" s="312"/>
      <c r="DB3" s="312"/>
      <c r="DC3" s="312"/>
      <c r="DD3" s="312"/>
      <c r="DE3" s="312"/>
      <c r="DF3" s="312"/>
      <c r="DG3" s="312"/>
      <c r="DH3" s="312"/>
      <c r="DI3" s="312"/>
      <c r="DJ3" s="312"/>
      <c r="DK3" s="312"/>
      <c r="DL3" s="312"/>
      <c r="DM3" s="312"/>
      <c r="DN3" s="312"/>
      <c r="DO3" s="312"/>
      <c r="DP3" s="312"/>
      <c r="DQ3" s="312"/>
      <c r="DR3" s="312"/>
      <c r="DS3" s="312"/>
      <c r="DT3" s="312"/>
      <c r="DU3" s="312"/>
      <c r="DV3" s="312"/>
      <c r="DW3" s="312"/>
      <c r="DX3" s="312"/>
      <c r="DY3" s="312"/>
      <c r="DZ3" s="312"/>
      <c r="EA3" s="312"/>
      <c r="EB3" s="312"/>
      <c r="EC3" s="312"/>
      <c r="ED3" s="312"/>
      <c r="EE3" s="312"/>
      <c r="EF3" s="312"/>
      <c r="EG3" s="312"/>
      <c r="EH3" s="312"/>
      <c r="EI3" s="312"/>
      <c r="EJ3" s="312"/>
      <c r="EK3" s="312"/>
      <c r="EL3" s="312"/>
      <c r="EM3" s="312"/>
      <c r="EN3" s="312"/>
      <c r="EO3" s="312"/>
      <c r="EP3" s="312"/>
      <c r="EQ3" s="312"/>
      <c r="ER3" s="312"/>
      <c r="ES3" s="312"/>
      <c r="ET3" s="312"/>
      <c r="EU3" s="312"/>
      <c r="EV3" s="312"/>
      <c r="EW3" s="312"/>
      <c r="EX3" s="312"/>
      <c r="EY3" s="312"/>
      <c r="EZ3" s="312"/>
      <c r="FA3" s="312"/>
      <c r="FB3" s="312"/>
      <c r="FC3" s="312"/>
      <c r="FD3" s="312"/>
      <c r="FE3" s="312"/>
      <c r="FF3" s="312"/>
      <c r="FG3" s="312"/>
      <c r="FH3" s="312"/>
      <c r="FI3" s="312"/>
      <c r="FJ3" s="312"/>
      <c r="FK3" s="312"/>
      <c r="FL3" s="312"/>
      <c r="FM3" s="312"/>
      <c r="FN3" s="312"/>
      <c r="FO3" s="312"/>
      <c r="FP3" s="312"/>
      <c r="FQ3" s="312"/>
      <c r="FR3" s="312"/>
      <c r="FS3" s="312"/>
      <c r="FT3" s="312"/>
      <c r="FU3" s="312"/>
      <c r="FV3" s="312"/>
      <c r="FW3" s="312"/>
      <c r="FX3" s="312"/>
      <c r="FY3" s="312"/>
      <c r="FZ3" s="312"/>
      <c r="GA3" s="312"/>
      <c r="GB3" s="312"/>
      <c r="GC3" s="312"/>
      <c r="GD3" s="312"/>
      <c r="GE3" s="312"/>
      <c r="GF3" s="312"/>
      <c r="GG3" s="312"/>
      <c r="GH3" s="312"/>
      <c r="GI3" s="312"/>
      <c r="GJ3" s="312"/>
      <c r="GK3" s="312"/>
      <c r="GL3" s="312"/>
      <c r="GM3" s="312"/>
      <c r="GN3" s="312"/>
      <c r="GO3" s="312"/>
      <c r="GP3" s="312"/>
      <c r="GQ3" s="312"/>
      <c r="GR3" s="312"/>
      <c r="GS3" s="312"/>
      <c r="GT3" s="312"/>
      <c r="GU3" s="312"/>
      <c r="GV3" s="312"/>
      <c r="GW3" s="312"/>
      <c r="GX3" s="312"/>
      <c r="GY3" s="312"/>
      <c r="GZ3" s="312"/>
      <c r="HA3" s="312"/>
      <c r="HB3" s="312"/>
      <c r="HC3" s="312"/>
      <c r="HD3" s="312"/>
      <c r="HE3" s="312"/>
      <c r="HF3" s="312"/>
      <c r="HG3" s="312"/>
      <c r="HH3" s="312"/>
      <c r="HI3" s="312"/>
      <c r="HJ3" s="312"/>
      <c r="HK3" s="312"/>
      <c r="HL3" s="312"/>
      <c r="HM3" s="312"/>
      <c r="HN3" s="312"/>
      <c r="HO3" s="312"/>
      <c r="HP3" s="312"/>
      <c r="HQ3" s="312"/>
      <c r="HR3" s="312"/>
      <c r="HS3" s="312"/>
      <c r="HT3" s="312"/>
      <c r="HU3" s="312"/>
      <c r="HV3" s="312"/>
      <c r="HW3" s="312"/>
      <c r="HX3" s="312"/>
      <c r="HY3" s="312"/>
      <c r="HZ3" s="312"/>
      <c r="IA3" s="312"/>
      <c r="IB3" s="312"/>
      <c r="IC3" s="312"/>
      <c r="ID3" s="312"/>
      <c r="IE3" s="312"/>
      <c r="IF3" s="312"/>
      <c r="IG3" s="312"/>
      <c r="IH3" s="312"/>
      <c r="II3" s="312"/>
      <c r="IJ3" s="312"/>
      <c r="IK3" s="312"/>
      <c r="IL3" s="312"/>
      <c r="IM3" s="312"/>
      <c r="IN3" s="312"/>
      <c r="IO3" s="312"/>
      <c r="IP3" s="312"/>
      <c r="IQ3" s="312"/>
      <c r="IR3" s="312"/>
      <c r="IS3" s="312"/>
      <c r="IT3" s="312"/>
      <c r="IU3" s="312"/>
      <c r="IV3" s="312"/>
      <c r="IW3" s="312"/>
      <c r="IX3" s="312"/>
      <c r="IY3" s="312"/>
      <c r="IZ3" s="312"/>
      <c r="JA3" s="312"/>
      <c r="JB3" s="312"/>
      <c r="JC3" s="312"/>
      <c r="JD3" s="312"/>
      <c r="JE3" s="312"/>
      <c r="JF3" s="312"/>
      <c r="JG3" s="312"/>
      <c r="JH3" s="312"/>
      <c r="JI3" s="312"/>
      <c r="JJ3" s="312"/>
      <c r="JK3" s="312"/>
      <c r="JL3" s="312"/>
      <c r="JM3" s="312"/>
      <c r="JN3" s="312"/>
      <c r="JO3" s="312"/>
      <c r="JP3" s="312"/>
      <c r="JQ3" s="312"/>
      <c r="JR3" s="312"/>
      <c r="JS3" s="312"/>
      <c r="JT3" s="312"/>
      <c r="JU3" s="312"/>
      <c r="JV3" s="314"/>
      <c r="JW3" s="303" t="s">
        <v>153</v>
      </c>
      <c r="JX3" s="304"/>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324</v>
      </c>
      <c r="BB5" s="80" t="s">
        <v>324</v>
      </c>
      <c r="BC5" s="79" t="s">
        <v>325</v>
      </c>
      <c r="BD5" s="81" t="s">
        <v>326</v>
      </c>
      <c r="BE5" s="82" t="s">
        <v>327</v>
      </c>
      <c r="BF5" s="82" t="s">
        <v>327</v>
      </c>
      <c r="BG5" s="82" t="s">
        <v>327</v>
      </c>
      <c r="BH5" s="82" t="s">
        <v>327</v>
      </c>
      <c r="BI5" s="82" t="s">
        <v>327</v>
      </c>
      <c r="BJ5" s="83" t="s">
        <v>328</v>
      </c>
      <c r="BK5" s="83" t="s">
        <v>328</v>
      </c>
      <c r="BL5" s="83" t="s">
        <v>328</v>
      </c>
      <c r="BM5" s="83" t="s">
        <v>328</v>
      </c>
      <c r="BN5" s="83" t="s">
        <v>328</v>
      </c>
      <c r="BO5" s="80" t="s">
        <v>324</v>
      </c>
      <c r="BP5" s="80" t="s">
        <v>324</v>
      </c>
      <c r="BQ5" s="84" t="s">
        <v>329</v>
      </c>
      <c r="BR5" s="84" t="s">
        <v>329</v>
      </c>
      <c r="BS5" s="40" t="s">
        <v>330</v>
      </c>
      <c r="BT5" s="84" t="s">
        <v>329</v>
      </c>
      <c r="BU5" s="84" t="s">
        <v>329</v>
      </c>
      <c r="BV5" s="40" t="s">
        <v>330</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15" t="s">
        <v>343</v>
      </c>
      <c r="IH7" s="315"/>
      <c r="II7" s="315"/>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2" t="s">
        <v>311</v>
      </c>
      <c r="JZ7" s="302"/>
      <c r="KA7" s="302"/>
      <c r="KB7" s="302"/>
      <c r="KC7" s="302"/>
      <c r="KD7" s="302"/>
      <c r="KE7" s="302"/>
    </row>
    <row r="8" spans="1:297" ht="15" customHeight="1" x14ac:dyDescent="0.25">
      <c r="D8" s="298" t="s">
        <v>2</v>
      </c>
      <c r="E8" s="298"/>
      <c r="F8" s="298"/>
      <c r="G8" s="298"/>
      <c r="H8" s="298"/>
      <c r="I8" s="298"/>
      <c r="J8" s="298"/>
      <c r="K8" s="298"/>
      <c r="L8" s="298"/>
      <c r="M8" s="298"/>
      <c r="N8" s="298"/>
      <c r="O8" s="45"/>
      <c r="P8" s="298" t="s">
        <v>14</v>
      </c>
      <c r="Q8" s="298"/>
      <c r="R8" s="298"/>
      <c r="S8" s="298"/>
      <c r="T8" s="298"/>
      <c r="U8" s="298"/>
      <c r="V8" s="298"/>
      <c r="W8" s="298"/>
      <c r="X8" s="298"/>
      <c r="Y8" s="298"/>
      <c r="Z8" s="298"/>
      <c r="AA8" s="57"/>
      <c r="AB8" s="298" t="s">
        <v>66</v>
      </c>
      <c r="AC8" s="298"/>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15"/>
      <c r="IH8" s="315"/>
      <c r="II8" s="315"/>
      <c r="IJ8" s="115"/>
      <c r="IK8" s="298" t="s">
        <v>144</v>
      </c>
      <c r="IL8" s="298"/>
      <c r="IM8" s="298"/>
      <c r="IN8" s="298"/>
      <c r="IO8" s="298" t="s">
        <v>145</v>
      </c>
      <c r="IP8" s="298"/>
      <c r="IQ8" s="298"/>
      <c r="IR8" s="298"/>
      <c r="IS8" s="298" t="s">
        <v>146</v>
      </c>
      <c r="IT8" s="298"/>
      <c r="IU8" s="298"/>
      <c r="IV8" s="298"/>
      <c r="IW8" s="298" t="s">
        <v>147</v>
      </c>
      <c r="IX8" s="298"/>
      <c r="IY8" s="298"/>
      <c r="IZ8" s="298"/>
      <c r="JA8" s="298" t="s">
        <v>148</v>
      </c>
      <c r="JB8" s="298"/>
      <c r="JC8" s="298"/>
      <c r="JD8" s="298"/>
      <c r="JE8" s="298" t="s">
        <v>149</v>
      </c>
      <c r="JF8" s="298"/>
      <c r="JG8" s="298"/>
      <c r="JH8" s="298"/>
      <c r="JI8" s="298" t="s">
        <v>150</v>
      </c>
      <c r="JJ8" s="298"/>
      <c r="JK8" s="298"/>
      <c r="JL8" s="298"/>
      <c r="JM8" s="298" t="s">
        <v>151</v>
      </c>
      <c r="JN8" s="298"/>
      <c r="JO8" s="298"/>
      <c r="JP8" s="298"/>
      <c r="JQ8" s="298" t="s">
        <v>163</v>
      </c>
      <c r="JR8" s="298"/>
      <c r="JS8" s="298"/>
      <c r="JT8" s="298"/>
      <c r="JU8" s="298" t="s">
        <v>162</v>
      </c>
      <c r="JV8" s="298"/>
      <c r="JW8" s="298"/>
      <c r="JX8" s="298"/>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332</v>
      </c>
      <c r="AI9" s="34" t="s">
        <v>333</v>
      </c>
      <c r="AJ9" s="52" t="s">
        <v>177</v>
      </c>
      <c r="AK9" s="34" t="s">
        <v>178</v>
      </c>
      <c r="AL9" s="34" t="s">
        <v>294</v>
      </c>
      <c r="AM9" s="34" t="s">
        <v>180</v>
      </c>
      <c r="AN9" s="34" t="s">
        <v>296</v>
      </c>
      <c r="AO9" s="34" t="s">
        <v>182</v>
      </c>
      <c r="AP9" s="34" t="s">
        <v>184</v>
      </c>
      <c r="AQ9" s="34" t="s">
        <v>186</v>
      </c>
      <c r="AR9" s="34" t="s">
        <v>187</v>
      </c>
      <c r="AS9" s="34" t="s">
        <v>302</v>
      </c>
      <c r="AT9" s="34" t="s">
        <v>188</v>
      </c>
      <c r="AU9" s="52" t="s">
        <v>271</v>
      </c>
      <c r="AV9" s="34" t="s">
        <v>189</v>
      </c>
      <c r="AW9" s="34" t="s">
        <v>299</v>
      </c>
      <c r="AX9" s="34" t="s">
        <v>300</v>
      </c>
      <c r="AY9" s="34" t="s">
        <v>58</v>
      </c>
      <c r="AZ9" s="34" t="s">
        <v>272</v>
      </c>
      <c r="BA9" s="40" t="s">
        <v>286</v>
      </c>
      <c r="BB9" s="40" t="s">
        <v>287</v>
      </c>
      <c r="BC9" s="40" t="s">
        <v>288</v>
      </c>
      <c r="BD9" s="40" t="s">
        <v>166</v>
      </c>
      <c r="BE9" s="40" t="s">
        <v>167</v>
      </c>
      <c r="BF9" s="40" t="s">
        <v>168</v>
      </c>
      <c r="BG9" s="40" t="s">
        <v>169</v>
      </c>
      <c r="BH9" s="40" t="s">
        <v>170</v>
      </c>
      <c r="BI9" s="40" t="s">
        <v>171</v>
      </c>
      <c r="BJ9" s="52" t="s">
        <v>172</v>
      </c>
      <c r="BK9" s="52" t="s">
        <v>173</v>
      </c>
      <c r="BL9" s="40" t="s">
        <v>174</v>
      </c>
      <c r="BM9" s="52" t="s">
        <v>175</v>
      </c>
      <c r="BN9" s="52" t="s">
        <v>176</v>
      </c>
      <c r="BO9" s="52" t="s">
        <v>177</v>
      </c>
      <c r="BP9" s="40" t="s">
        <v>178</v>
      </c>
      <c r="BQ9" s="40" t="s">
        <v>294</v>
      </c>
      <c r="BR9" s="40" t="s">
        <v>180</v>
      </c>
      <c r="BS9" s="40" t="s">
        <v>296</v>
      </c>
      <c r="BT9" s="40" t="s">
        <v>182</v>
      </c>
      <c r="BU9" s="40" t="s">
        <v>184</v>
      </c>
      <c r="BV9" s="40" t="s">
        <v>186</v>
      </c>
      <c r="BW9" s="40" t="s">
        <v>187</v>
      </c>
      <c r="BX9" s="40" t="s">
        <v>302</v>
      </c>
      <c r="BY9" s="40" t="s">
        <v>188</v>
      </c>
      <c r="BZ9" s="52" t="s">
        <v>304</v>
      </c>
      <c r="CA9" s="40" t="s">
        <v>190</v>
      </c>
      <c r="CB9" s="40" t="s">
        <v>299</v>
      </c>
      <c r="CC9" s="40" t="s">
        <v>300</v>
      </c>
      <c r="CD9" s="40" t="s">
        <v>58</v>
      </c>
      <c r="CE9" s="40" t="s">
        <v>273</v>
      </c>
      <c r="CF9" s="42" t="s">
        <v>334</v>
      </c>
      <c r="CG9" s="42" t="s">
        <v>335</v>
      </c>
      <c r="CH9" s="42" t="s">
        <v>336</v>
      </c>
      <c r="CI9" s="42" t="s">
        <v>191</v>
      </c>
      <c r="CJ9" s="42" t="s">
        <v>192</v>
      </c>
      <c r="CK9" s="42" t="s">
        <v>193</v>
      </c>
      <c r="CL9" s="42" t="s">
        <v>194</v>
      </c>
      <c r="CM9" s="42" t="s">
        <v>195</v>
      </c>
      <c r="CN9" s="42" t="s">
        <v>196</v>
      </c>
      <c r="CO9" s="52" t="s">
        <v>197</v>
      </c>
      <c r="CP9" s="52" t="s">
        <v>198</v>
      </c>
      <c r="CQ9" s="42" t="s">
        <v>199</v>
      </c>
      <c r="CR9" s="52" t="s">
        <v>200</v>
      </c>
      <c r="CS9" s="52" t="s">
        <v>201</v>
      </c>
      <c r="CT9" s="52" t="s">
        <v>202</v>
      </c>
      <c r="CU9" s="42" t="s">
        <v>203</v>
      </c>
      <c r="CV9" s="42" t="s">
        <v>337</v>
      </c>
      <c r="CW9" s="42" t="s">
        <v>204</v>
      </c>
      <c r="CX9" s="42" t="s">
        <v>338</v>
      </c>
      <c r="CY9" s="42" t="s">
        <v>205</v>
      </c>
      <c r="CZ9" s="42" t="s">
        <v>206</v>
      </c>
      <c r="DA9" s="42" t="s">
        <v>207</v>
      </c>
      <c r="DB9" s="42" t="s">
        <v>208</v>
      </c>
      <c r="DC9" s="42" t="s">
        <v>339</v>
      </c>
      <c r="DD9" s="42" t="s">
        <v>209</v>
      </c>
      <c r="DE9" s="52" t="s">
        <v>340</v>
      </c>
      <c r="DF9" s="42" t="s">
        <v>210</v>
      </c>
      <c r="DG9" s="42" t="s">
        <v>341</v>
      </c>
      <c r="DH9" s="42" t="s">
        <v>342</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310</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51" t="s">
        <v>247</v>
      </c>
      <c r="FS9" s="51" t="s">
        <v>248</v>
      </c>
      <c r="FT9" s="51" t="s">
        <v>249</v>
      </c>
      <c r="FU9" s="51" t="s">
        <v>250</v>
      </c>
      <c r="FV9" s="51" t="s">
        <v>251</v>
      </c>
      <c r="FW9" s="51" t="s">
        <v>258</v>
      </c>
      <c r="FX9" s="51" t="s">
        <v>259</v>
      </c>
      <c r="FY9" s="41" t="s">
        <v>252</v>
      </c>
      <c r="FZ9" s="51" t="s">
        <v>253</v>
      </c>
      <c r="GA9" s="51" t="s">
        <v>254</v>
      </c>
      <c r="GB9" s="51" t="s">
        <v>255</v>
      </c>
      <c r="GC9" s="51" t="s">
        <v>256</v>
      </c>
      <c r="GD9" s="51" t="s">
        <v>257</v>
      </c>
      <c r="GE9" s="51" t="s">
        <v>260</v>
      </c>
      <c r="GF9" s="51" t="s">
        <v>108</v>
      </c>
      <c r="GG9" s="5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51" t="s">
        <v>123</v>
      </c>
      <c r="HC9" s="51" t="s">
        <v>124</v>
      </c>
      <c r="HD9" s="51" t="s">
        <v>267</v>
      </c>
      <c r="HE9" s="51" t="s">
        <v>268</v>
      </c>
      <c r="HF9" s="51" t="s">
        <v>269</v>
      </c>
      <c r="HG9" s="51" t="s">
        <v>305</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307</v>
      </c>
      <c r="HU9" s="41" t="s">
        <v>308</v>
      </c>
      <c r="HV9" s="41" t="s">
        <v>137</v>
      </c>
      <c r="HW9" s="41" t="s">
        <v>138</v>
      </c>
      <c r="HX9" s="41" t="s">
        <v>139</v>
      </c>
      <c r="HY9" s="41" t="s">
        <v>140</v>
      </c>
      <c r="HZ9" s="41" t="s">
        <v>164</v>
      </c>
      <c r="IA9" s="41" t="s">
        <v>165</v>
      </c>
      <c r="IB9" s="41" t="s">
        <v>141</v>
      </c>
      <c r="IC9" s="41" t="s">
        <v>142</v>
      </c>
      <c r="ID9" s="41" t="s">
        <v>275</v>
      </c>
      <c r="IE9" s="41" t="s">
        <v>276</v>
      </c>
      <c r="IF9" s="41" t="s">
        <v>277</v>
      </c>
      <c r="IG9" s="116" t="s">
        <v>345</v>
      </c>
      <c r="IH9" s="116" t="s">
        <v>346</v>
      </c>
      <c r="II9" s="116" t="s">
        <v>347</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312</v>
      </c>
      <c r="JZ9" s="80" t="s">
        <v>313</v>
      </c>
      <c r="KA9" s="81" t="s">
        <v>314</v>
      </c>
      <c r="KB9" s="82" t="s">
        <v>315</v>
      </c>
      <c r="KC9" s="83" t="s">
        <v>316</v>
      </c>
      <c r="KD9" s="84" t="s">
        <v>317</v>
      </c>
      <c r="KE9" s="40" t="s">
        <v>318</v>
      </c>
      <c r="KF9" s="85" t="s">
        <v>319</v>
      </c>
      <c r="KG9" s="86" t="s">
        <v>320</v>
      </c>
      <c r="KH9" s="87" t="s">
        <v>321</v>
      </c>
      <c r="KI9" s="109" t="s">
        <v>70</v>
      </c>
      <c r="KJ9" s="110" t="s">
        <v>322</v>
      </c>
      <c r="KK9" s="111" t="s">
        <v>323</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52"/>
      <c r="AK10" s="26" t="str">
        <f>+Registro!I88</f>
        <v>Valide todas las variables</v>
      </c>
      <c r="AL10" s="26" t="str">
        <f>+Registro!I94</f>
        <v>Valide todas las variables</v>
      </c>
      <c r="AM10" s="26" t="str">
        <f>+Registro!I103</f>
        <v>Valide todas las variables</v>
      </c>
      <c r="AN10" s="26" t="str">
        <f>+Registro!I107</f>
        <v>Valide todas las variables</v>
      </c>
      <c r="AO10" s="26" t="str">
        <f>+Registro!I116</f>
        <v>Valide todas las variables</v>
      </c>
      <c r="AP10" s="26" t="str">
        <f>+Registro!I120</f>
        <v>Valide todas las variables</v>
      </c>
      <c r="AQ10" s="26" t="str">
        <f>+Registro!I129</f>
        <v>Valide todas las variables</v>
      </c>
      <c r="AR10" s="26" t="str">
        <f>+Registro!I135</f>
        <v>Valide todas las variables</v>
      </c>
      <c r="AS10" s="26" t="str">
        <f>+Registro!I139</f>
        <v>Valide todas las variables</v>
      </c>
      <c r="AT10" s="26" t="str">
        <f>+Registro!I142</f>
        <v>Valide todas las variables</v>
      </c>
      <c r="AU10" s="52"/>
      <c r="AV10" s="26" t="str">
        <f>+Registro!I151</f>
        <v>Valide todas las variables</v>
      </c>
      <c r="AW10" s="26" t="str">
        <f>+Registro!I161</f>
        <v>Valide todas las variables</v>
      </c>
      <c r="AX10" s="26" t="str">
        <f>+Registro!I167</f>
        <v>Valide todas las variables</v>
      </c>
      <c r="AY10" s="26" t="str">
        <f>+Registro!I177</f>
        <v>Valide todas las variables</v>
      </c>
      <c r="AZ10" s="26" t="str">
        <f>+Registro!I185</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52"/>
      <c r="BK10" s="52"/>
      <c r="BL10" s="26" t="str">
        <f>+Registro!D86</f>
        <v>Valide todos los criterios</v>
      </c>
      <c r="BM10" s="52"/>
      <c r="BN10" s="52"/>
      <c r="BO10" s="52"/>
      <c r="BP10" s="26" t="str">
        <f>+Registro!D89</f>
        <v>Valide todos los criterios</v>
      </c>
      <c r="BQ10" s="26">
        <f>+Registro!D95</f>
        <v>0</v>
      </c>
      <c r="BR10" s="26" t="str">
        <f>+Registro!D104</f>
        <v>Valide todos los criterios</v>
      </c>
      <c r="BS10" s="26">
        <f>+Registro!D108</f>
        <v>0</v>
      </c>
      <c r="BT10" s="26" t="str">
        <f>+Registro!D117</f>
        <v>Valide todos los criterios</v>
      </c>
      <c r="BU10" s="26">
        <f>+Registro!D121</f>
        <v>0</v>
      </c>
      <c r="BV10" s="26" t="str">
        <f>+Registro!D130</f>
        <v>Valide todos los criterios</v>
      </c>
      <c r="BW10" s="26" t="str">
        <f>+Registro!D136</f>
        <v>Valide todos los criterios</v>
      </c>
      <c r="BX10" s="26" t="str">
        <f>+Registro!D140</f>
        <v>Valide todos los criterios</v>
      </c>
      <c r="BY10" s="26">
        <f>+Registro!D143</f>
        <v>0</v>
      </c>
      <c r="BZ10" s="52"/>
      <c r="CA10" s="26">
        <f>+Registro!D152</f>
        <v>0</v>
      </c>
      <c r="CB10" s="26" t="str">
        <f>+Registro!D162</f>
        <v>Valide todos los criterios</v>
      </c>
      <c r="CC10" s="26" t="str">
        <f>+Registro!D168</f>
        <v>Valide todos los criterios</v>
      </c>
      <c r="CD10" s="26" t="str">
        <f>+Registro!D178</f>
        <v>Valide todos los criterios</v>
      </c>
      <c r="CE10" s="26" t="str">
        <f>+Registro!D186</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52"/>
      <c r="CP10" s="52"/>
      <c r="CQ10" s="26">
        <f>+Registro!E87</f>
        <v>0</v>
      </c>
      <c r="CR10" s="52"/>
      <c r="CS10" s="52"/>
      <c r="CT10" s="52"/>
      <c r="CU10" s="26">
        <f>+Registro!E90</f>
        <v>0</v>
      </c>
      <c r="CV10" s="26">
        <f>+Registro!E96</f>
        <v>0</v>
      </c>
      <c r="CW10" s="26">
        <f>+Registro!E105</f>
        <v>0</v>
      </c>
      <c r="CX10" s="26">
        <f>+Registro!E109</f>
        <v>0</v>
      </c>
      <c r="CY10" s="26">
        <f>+Registro!E118</f>
        <v>0</v>
      </c>
      <c r="CZ10" s="26">
        <f>+Registro!E122</f>
        <v>0</v>
      </c>
      <c r="DA10" s="26">
        <f>+Registro!E131</f>
        <v>0</v>
      </c>
      <c r="DB10" s="26">
        <f>+Registro!E137</f>
        <v>0</v>
      </c>
      <c r="DC10" s="26">
        <f>+Registro!E141</f>
        <v>0</v>
      </c>
      <c r="DD10" s="26">
        <f>+Registro!E144</f>
        <v>0</v>
      </c>
      <c r="DE10" s="52"/>
      <c r="DF10" s="26">
        <f>+Registro!E153</f>
        <v>0</v>
      </c>
      <c r="DG10" s="26">
        <f>+Registro!E163</f>
        <v>0</v>
      </c>
      <c r="DH10" s="26">
        <f>+Registro!E169</f>
        <v>0</v>
      </c>
      <c r="DI10" s="26">
        <f>+Registro!E179</f>
        <v>0</v>
      </c>
      <c r="DJ10" s="26">
        <f>+Registro!E187</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52"/>
      <c r="FS10" s="52"/>
      <c r="FT10" s="52"/>
      <c r="FU10" s="52"/>
      <c r="FV10" s="52"/>
      <c r="FW10" s="52"/>
      <c r="FX10" s="52"/>
      <c r="FY10" s="26">
        <f>+Registro!C86</f>
        <v>0</v>
      </c>
      <c r="FZ10" s="52"/>
      <c r="GA10" s="52"/>
      <c r="GB10" s="52"/>
      <c r="GC10" s="52"/>
      <c r="GD10" s="52"/>
      <c r="GE10" s="52"/>
      <c r="GF10" s="52"/>
      <c r="GG10" s="52"/>
      <c r="GH10" s="52"/>
      <c r="GI10" s="26">
        <f>+Registro!C89</f>
        <v>0</v>
      </c>
      <c r="GJ10" s="26">
        <f>+Registro!C90</f>
        <v>0</v>
      </c>
      <c r="GK10" s="26">
        <f>+Registro!C91</f>
        <v>0</v>
      </c>
      <c r="GL10" s="26">
        <f>+Registro!C92</f>
        <v>0</v>
      </c>
      <c r="GM10" s="26">
        <f>+Registro!C93</f>
        <v>0</v>
      </c>
      <c r="GN10" s="26">
        <f>+Registro!C104</f>
        <v>0</v>
      </c>
      <c r="GO10" s="26">
        <f>+Registro!C105</f>
        <v>0</v>
      </c>
      <c r="GP10" s="26">
        <f>+Registro!C117</f>
        <v>0</v>
      </c>
      <c r="GQ10" s="26">
        <f>+Registro!C118</f>
        <v>0</v>
      </c>
      <c r="GR10" s="26">
        <f>+Registro!C119</f>
        <v>0</v>
      </c>
      <c r="GS10" s="26">
        <f>+Registro!C130</f>
        <v>0</v>
      </c>
      <c r="GT10" s="26">
        <f>+Registro!C131</f>
        <v>0</v>
      </c>
      <c r="GU10" s="26">
        <f>+Registro!C132</f>
        <v>0</v>
      </c>
      <c r="GV10" s="26">
        <f>+Registro!C133</f>
        <v>0</v>
      </c>
      <c r="GW10" s="26">
        <f>+Registro!C136</f>
        <v>0</v>
      </c>
      <c r="GX10" s="26">
        <f>+Registro!C137</f>
        <v>0</v>
      </c>
      <c r="GY10" s="26">
        <f>+Registro!C138</f>
        <v>0</v>
      </c>
      <c r="GZ10" s="26">
        <f>+Registro!C140</f>
        <v>0</v>
      </c>
      <c r="HA10" s="26">
        <f>+Registro!C141</f>
        <v>0</v>
      </c>
      <c r="HB10" s="52"/>
      <c r="HC10" s="52"/>
      <c r="HD10" s="52"/>
      <c r="HE10" s="52"/>
      <c r="HF10" s="52"/>
      <c r="HG10" s="52"/>
      <c r="HH10" s="26">
        <f>+Registro!C162</f>
        <v>0</v>
      </c>
      <c r="HI10" s="26">
        <f>+Registro!C163</f>
        <v>0</v>
      </c>
      <c r="HJ10" s="26">
        <f>+Registro!C164</f>
        <v>0</v>
      </c>
      <c r="HK10" s="26">
        <f>+Registro!C165</f>
        <v>0</v>
      </c>
      <c r="HL10" s="26">
        <f>+Registro!C166</f>
        <v>0</v>
      </c>
      <c r="HM10" s="26">
        <f>+Registro!C168</f>
        <v>0</v>
      </c>
      <c r="HN10" s="26">
        <f>+Registro!C169</f>
        <v>0</v>
      </c>
      <c r="HO10" s="26">
        <f>+Registro!C170</f>
        <v>0</v>
      </c>
      <c r="HP10" s="26">
        <f>+Registro!C171</f>
        <v>0</v>
      </c>
      <c r="HQ10" s="26">
        <f>+Registro!C172</f>
        <v>0</v>
      </c>
      <c r="HR10" s="26">
        <f>+Registro!C173</f>
        <v>0</v>
      </c>
      <c r="HS10" s="26">
        <f>+Registro!C174</f>
        <v>0</v>
      </c>
      <c r="HT10" s="26">
        <f>+Registro!C175</f>
        <v>0</v>
      </c>
      <c r="HU10" s="26">
        <f>+Registro!C176</f>
        <v>0</v>
      </c>
      <c r="HV10" s="26">
        <f>+Registro!C178</f>
        <v>0</v>
      </c>
      <c r="HW10" s="26">
        <f>+Registro!C179</f>
        <v>0</v>
      </c>
      <c r="HX10" s="26">
        <f>+Registro!C180</f>
        <v>0</v>
      </c>
      <c r="HY10" s="26">
        <f>+Registro!C181</f>
        <v>0</v>
      </c>
      <c r="HZ10" s="26">
        <f>+Registro!C182</f>
        <v>0</v>
      </c>
      <c r="IA10" s="26">
        <f>+Registro!C183</f>
        <v>0</v>
      </c>
      <c r="IB10" s="26">
        <f>+Registro!C186</f>
        <v>0</v>
      </c>
      <c r="IC10" s="26">
        <f>+Registro!C187</f>
        <v>0</v>
      </c>
      <c r="ID10" s="26">
        <f>+Registro!C188</f>
        <v>0</v>
      </c>
      <c r="IE10" s="26">
        <f>+Registro!C189</f>
        <v>0</v>
      </c>
      <c r="IF10" s="26">
        <f>+Registro!C190</f>
        <v>0</v>
      </c>
      <c r="IG10" s="29">
        <f>+Registro!B194</f>
        <v>0</v>
      </c>
      <c r="IH10" s="29">
        <f>+Registro!B195</f>
        <v>0</v>
      </c>
      <c r="II10" s="29">
        <f>+Registro!B196</f>
        <v>0</v>
      </c>
      <c r="IJ10" s="29">
        <f>+Registro!A198</f>
        <v>0</v>
      </c>
      <c r="IK10" s="29">
        <f>+Registro!B200</f>
        <v>0</v>
      </c>
      <c r="IL10" s="29">
        <f>+Registro!B201</f>
        <v>0</v>
      </c>
      <c r="IM10" s="29">
        <f>+Registro!B202</f>
        <v>0</v>
      </c>
      <c r="IN10" s="29">
        <f>+Registro!B203</f>
        <v>0</v>
      </c>
      <c r="IO10" s="29">
        <f>+Registro!G200</f>
        <v>0</v>
      </c>
      <c r="IP10" s="29">
        <f>+Registro!G201</f>
        <v>0</v>
      </c>
      <c r="IQ10" s="29">
        <f>+Registro!G202</f>
        <v>0</v>
      </c>
      <c r="IR10" s="29">
        <f>+Registro!G203</f>
        <v>0</v>
      </c>
      <c r="IS10" s="29">
        <f>+Registro!B206</f>
        <v>0</v>
      </c>
      <c r="IT10" s="29">
        <f>+Registro!B207</f>
        <v>0</v>
      </c>
      <c r="IU10" s="29">
        <f>+Registro!B208</f>
        <v>0</v>
      </c>
      <c r="IV10" s="29">
        <f>+Registro!B209</f>
        <v>0</v>
      </c>
      <c r="IW10" s="29">
        <f>+Registro!G206</f>
        <v>0</v>
      </c>
      <c r="IX10" s="29">
        <f>+Registro!G207</f>
        <v>0</v>
      </c>
      <c r="IY10" s="29">
        <f>+Registro!G208</f>
        <v>0</v>
      </c>
      <c r="IZ10" s="29">
        <f>+Registro!G209</f>
        <v>0</v>
      </c>
      <c r="JA10" s="29">
        <f>+Registro!B212</f>
        <v>0</v>
      </c>
      <c r="JB10" s="29">
        <f>+Registro!B213</f>
        <v>0</v>
      </c>
      <c r="JC10" s="29">
        <f>+Registro!B214</f>
        <v>0</v>
      </c>
      <c r="JD10" s="29">
        <f>+Registro!B215</f>
        <v>0</v>
      </c>
      <c r="JE10" s="29">
        <f>+Registro!G212</f>
        <v>0</v>
      </c>
      <c r="JF10" s="29">
        <f>+Registro!G213</f>
        <v>0</v>
      </c>
      <c r="JG10" s="29">
        <f>+Registro!G214</f>
        <v>0</v>
      </c>
      <c r="JH10" s="29">
        <f>+Registro!G215</f>
        <v>0</v>
      </c>
      <c r="JI10" s="29">
        <f>+Registro!B218</f>
        <v>0</v>
      </c>
      <c r="JJ10" s="29">
        <f>+Registro!B219</f>
        <v>0</v>
      </c>
      <c r="JK10" s="29">
        <f>+Registro!B220</f>
        <v>0</v>
      </c>
      <c r="JL10" s="29">
        <f>+Registro!B221</f>
        <v>0</v>
      </c>
      <c r="JM10" s="29">
        <f>+Registro!G218</f>
        <v>0</v>
      </c>
      <c r="JN10" s="29">
        <f>+Registro!G219</f>
        <v>0</v>
      </c>
      <c r="JO10" s="29">
        <f>+Registro!G220</f>
        <v>0</v>
      </c>
      <c r="JP10" s="29">
        <f>+Registro!G221</f>
        <v>0</v>
      </c>
      <c r="JQ10" s="29">
        <f>+Registro!B224</f>
        <v>0</v>
      </c>
      <c r="JR10" s="29">
        <f>+Registro!B225</f>
        <v>0</v>
      </c>
      <c r="JS10" s="29">
        <f>+Registro!B226</f>
        <v>0</v>
      </c>
      <c r="JT10" s="29">
        <f>+Registro!B227</f>
        <v>0</v>
      </c>
      <c r="JU10" s="29">
        <f>+Registro!G224</f>
        <v>0</v>
      </c>
      <c r="JV10" s="29">
        <f>+Registro!G225</f>
        <v>0</v>
      </c>
      <c r="JW10" s="29">
        <f>+Registro!G226</f>
        <v>0</v>
      </c>
      <c r="JX10" s="29">
        <f>+Registro!G227</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HCOyNgaQUvU6ruLc4Q2yEHMNXYnrJteyONUupRzVz0xuGxZ7VN4f9m/GLq2JnNrQHprtV5NcwcFfeJ4KM+Paog==" saltValue="mog7Y08UPxqNc+8XZ86OBw=="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G7:II8"/>
    <mergeCell ref="IW8:IZ8"/>
    <mergeCell ref="JA8:JD8"/>
    <mergeCell ref="JI8:JL8"/>
    <mergeCell ref="JM8:JP8"/>
    <mergeCell ref="A1:A3"/>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C1" sqref="C1"/>
    </sheetView>
  </sheetViews>
  <sheetFormatPr baseColWidth="10" defaultColWidth="11.5703125" defaultRowHeight="12" x14ac:dyDescent="0.2"/>
  <cols>
    <col min="1" max="1" width="5.140625" style="127" customWidth="1"/>
    <col min="2" max="2" width="33.140625" style="127" customWidth="1"/>
    <col min="3" max="18" width="6.42578125" style="127" customWidth="1"/>
    <col min="19" max="16384" width="11.5703125" style="127"/>
  </cols>
  <sheetData>
    <row r="1" spans="1:18" ht="142.15" customHeight="1" thickBot="1" x14ac:dyDescent="0.25">
      <c r="A1" s="122" t="s">
        <v>350</v>
      </c>
      <c r="B1" s="123" t="s">
        <v>351</v>
      </c>
      <c r="C1" s="124" t="s">
        <v>352</v>
      </c>
      <c r="D1" s="124" t="s">
        <v>353</v>
      </c>
      <c r="E1" s="124" t="s">
        <v>354</v>
      </c>
      <c r="F1" s="124" t="s">
        <v>355</v>
      </c>
      <c r="G1" s="124" t="s">
        <v>356</v>
      </c>
      <c r="H1" s="124" t="s">
        <v>357</v>
      </c>
      <c r="I1" s="124" t="s">
        <v>358</v>
      </c>
      <c r="J1" s="124" t="s">
        <v>359</v>
      </c>
      <c r="K1" s="124" t="s">
        <v>360</v>
      </c>
      <c r="L1" s="124" t="s">
        <v>361</v>
      </c>
      <c r="M1" s="125" t="s">
        <v>362</v>
      </c>
      <c r="N1" s="125" t="s">
        <v>363</v>
      </c>
      <c r="O1" s="124" t="s">
        <v>364</v>
      </c>
      <c r="P1" s="124" t="s">
        <v>365</v>
      </c>
      <c r="Q1" s="124" t="s">
        <v>366</v>
      </c>
      <c r="R1" s="126" t="s">
        <v>363</v>
      </c>
    </row>
    <row r="2" spans="1:18" ht="12.75" customHeight="1" x14ac:dyDescent="0.2">
      <c r="A2" s="128">
        <v>1</v>
      </c>
      <c r="B2" s="129"/>
      <c r="C2" s="151"/>
      <c r="D2" s="151"/>
      <c r="E2" s="151"/>
      <c r="F2" s="151"/>
      <c r="G2" s="151"/>
      <c r="H2" s="151"/>
      <c r="I2" s="151"/>
      <c r="J2" s="151"/>
      <c r="K2" s="151"/>
      <c r="L2" s="151"/>
      <c r="M2" s="151"/>
      <c r="N2" s="151"/>
      <c r="O2" s="151"/>
      <c r="P2" s="151"/>
      <c r="Q2" s="151"/>
      <c r="R2" s="152"/>
    </row>
    <row r="3" spans="1:18" x14ac:dyDescent="0.2">
      <c r="A3" s="130">
        <v>2</v>
      </c>
      <c r="B3" s="129"/>
      <c r="C3" s="151"/>
      <c r="D3" s="151"/>
      <c r="E3" s="151"/>
      <c r="F3" s="151"/>
      <c r="G3" s="151"/>
      <c r="H3" s="151"/>
      <c r="I3" s="151"/>
      <c r="J3" s="151"/>
      <c r="K3" s="151"/>
      <c r="L3" s="151"/>
      <c r="M3" s="151"/>
      <c r="N3" s="151"/>
      <c r="O3" s="151"/>
      <c r="P3" s="151"/>
      <c r="Q3" s="151"/>
      <c r="R3" s="152"/>
    </row>
    <row r="4" spans="1:18" x14ac:dyDescent="0.2">
      <c r="A4" s="130">
        <v>3</v>
      </c>
      <c r="B4" s="129"/>
      <c r="C4" s="151"/>
      <c r="D4" s="151"/>
      <c r="E4" s="151"/>
      <c r="F4" s="151"/>
      <c r="G4" s="151"/>
      <c r="H4" s="151"/>
      <c r="I4" s="151"/>
      <c r="J4" s="151"/>
      <c r="K4" s="151"/>
      <c r="L4" s="151"/>
      <c r="M4" s="151"/>
      <c r="N4" s="151"/>
      <c r="O4" s="151"/>
      <c r="P4" s="151"/>
      <c r="Q4" s="151"/>
      <c r="R4" s="152"/>
    </row>
    <row r="5" spans="1:18" x14ac:dyDescent="0.2">
      <c r="A5" s="130">
        <v>4</v>
      </c>
      <c r="B5" s="129"/>
      <c r="C5" s="151"/>
      <c r="D5" s="151"/>
      <c r="E5" s="151"/>
      <c r="F5" s="151"/>
      <c r="G5" s="151"/>
      <c r="H5" s="151"/>
      <c r="I5" s="151"/>
      <c r="J5" s="151"/>
      <c r="K5" s="151"/>
      <c r="L5" s="151"/>
      <c r="M5" s="151"/>
      <c r="N5" s="151"/>
      <c r="O5" s="151"/>
      <c r="P5" s="151"/>
      <c r="Q5" s="151"/>
      <c r="R5" s="152"/>
    </row>
    <row r="6" spans="1:18" x14ac:dyDescent="0.2">
      <c r="A6" s="130">
        <v>5</v>
      </c>
      <c r="B6" s="129"/>
      <c r="C6" s="151"/>
      <c r="D6" s="151"/>
      <c r="E6" s="151"/>
      <c r="F6" s="151"/>
      <c r="G6" s="151"/>
      <c r="H6" s="151"/>
      <c r="I6" s="151"/>
      <c r="J6" s="151"/>
      <c r="K6" s="151"/>
      <c r="L6" s="151"/>
      <c r="M6" s="151"/>
      <c r="N6" s="151"/>
      <c r="O6" s="151"/>
      <c r="P6" s="151"/>
      <c r="Q6" s="151"/>
      <c r="R6" s="152"/>
    </row>
    <row r="7" spans="1:18" x14ac:dyDescent="0.2">
      <c r="A7" s="130">
        <v>6</v>
      </c>
      <c r="B7" s="129"/>
      <c r="C7" s="151"/>
      <c r="D7" s="151"/>
      <c r="E7" s="151"/>
      <c r="F7" s="151"/>
      <c r="G7" s="151"/>
      <c r="H7" s="151"/>
      <c r="I7" s="151"/>
      <c r="J7" s="151"/>
      <c r="K7" s="151"/>
      <c r="L7" s="151"/>
      <c r="M7" s="151"/>
      <c r="N7" s="151"/>
      <c r="O7" s="151"/>
      <c r="P7" s="151"/>
      <c r="Q7" s="151"/>
      <c r="R7" s="152"/>
    </row>
    <row r="8" spans="1:18" x14ac:dyDescent="0.2">
      <c r="A8" s="130">
        <v>7</v>
      </c>
      <c r="B8" s="129"/>
      <c r="C8" s="151"/>
      <c r="D8" s="151"/>
      <c r="E8" s="151"/>
      <c r="F8" s="151"/>
      <c r="G8" s="151"/>
      <c r="H8" s="151"/>
      <c r="I8" s="151"/>
      <c r="J8" s="151"/>
      <c r="K8" s="151"/>
      <c r="L8" s="151"/>
      <c r="M8" s="151"/>
      <c r="N8" s="151"/>
      <c r="O8" s="151"/>
      <c r="P8" s="151"/>
      <c r="Q8" s="151"/>
      <c r="R8" s="152"/>
    </row>
    <row r="9" spans="1:18" x14ac:dyDescent="0.2">
      <c r="A9" s="130">
        <v>8</v>
      </c>
      <c r="B9" s="129"/>
      <c r="C9" s="151"/>
      <c r="D9" s="151"/>
      <c r="E9" s="151"/>
      <c r="F9" s="151"/>
      <c r="G9" s="151"/>
      <c r="H9" s="151"/>
      <c r="I9" s="151"/>
      <c r="J9" s="151"/>
      <c r="K9" s="151"/>
      <c r="L9" s="151"/>
      <c r="M9" s="151"/>
      <c r="N9" s="151"/>
      <c r="O9" s="151"/>
      <c r="P9" s="151"/>
      <c r="Q9" s="151"/>
      <c r="R9" s="152"/>
    </row>
    <row r="10" spans="1:18" x14ac:dyDescent="0.2">
      <c r="A10" s="130">
        <v>9</v>
      </c>
      <c r="B10" s="129"/>
      <c r="C10" s="151"/>
      <c r="D10" s="151"/>
      <c r="E10" s="151"/>
      <c r="F10" s="151"/>
      <c r="G10" s="151"/>
      <c r="H10" s="151"/>
      <c r="I10" s="151"/>
      <c r="J10" s="151"/>
      <c r="K10" s="151"/>
      <c r="L10" s="151"/>
      <c r="M10" s="151"/>
      <c r="N10" s="151"/>
      <c r="O10" s="151"/>
      <c r="P10" s="151"/>
      <c r="Q10" s="151"/>
      <c r="R10" s="152"/>
    </row>
    <row r="11" spans="1:18" x14ac:dyDescent="0.2">
      <c r="A11" s="130">
        <v>10</v>
      </c>
      <c r="B11" s="129"/>
      <c r="C11" s="151"/>
      <c r="D11" s="151"/>
      <c r="E11" s="151"/>
      <c r="F11" s="151"/>
      <c r="G11" s="151"/>
      <c r="H11" s="151"/>
      <c r="I11" s="151"/>
      <c r="J11" s="151"/>
      <c r="K11" s="151"/>
      <c r="L11" s="151"/>
      <c r="M11" s="151"/>
      <c r="N11" s="151"/>
      <c r="O11" s="151"/>
      <c r="P11" s="151"/>
      <c r="Q11" s="151"/>
      <c r="R11" s="152"/>
    </row>
    <row r="12" spans="1:18" x14ac:dyDescent="0.2">
      <c r="A12" s="130">
        <v>11</v>
      </c>
      <c r="B12" s="129"/>
      <c r="C12" s="151"/>
      <c r="D12" s="151"/>
      <c r="E12" s="151"/>
      <c r="F12" s="151"/>
      <c r="G12" s="151"/>
      <c r="H12" s="151"/>
      <c r="I12" s="151"/>
      <c r="J12" s="151"/>
      <c r="K12" s="151"/>
      <c r="L12" s="151"/>
      <c r="M12" s="151"/>
      <c r="N12" s="151"/>
      <c r="O12" s="151"/>
      <c r="P12" s="151"/>
      <c r="Q12" s="151"/>
      <c r="R12" s="152"/>
    </row>
    <row r="13" spans="1:18" x14ac:dyDescent="0.2">
      <c r="A13" s="130">
        <v>12</v>
      </c>
      <c r="B13" s="129"/>
      <c r="C13" s="151"/>
      <c r="D13" s="151"/>
      <c r="E13" s="151"/>
      <c r="F13" s="151"/>
      <c r="G13" s="151"/>
      <c r="H13" s="151"/>
      <c r="I13" s="151"/>
      <c r="J13" s="151"/>
      <c r="K13" s="151"/>
      <c r="L13" s="151"/>
      <c r="M13" s="151"/>
      <c r="N13" s="151"/>
      <c r="O13" s="151"/>
      <c r="P13" s="151"/>
      <c r="Q13" s="151"/>
      <c r="R13" s="152"/>
    </row>
    <row r="14" spans="1:18" x14ac:dyDescent="0.2">
      <c r="A14" s="130">
        <v>13</v>
      </c>
      <c r="B14" s="129"/>
      <c r="C14" s="151"/>
      <c r="D14" s="151"/>
      <c r="E14" s="151"/>
      <c r="F14" s="151"/>
      <c r="G14" s="151"/>
      <c r="H14" s="151"/>
      <c r="I14" s="151"/>
      <c r="J14" s="151"/>
      <c r="K14" s="151"/>
      <c r="L14" s="151"/>
      <c r="M14" s="151"/>
      <c r="N14" s="151"/>
      <c r="O14" s="151"/>
      <c r="P14" s="151"/>
      <c r="Q14" s="151"/>
      <c r="R14" s="152"/>
    </row>
    <row r="15" spans="1:18" x14ac:dyDescent="0.2">
      <c r="A15" s="130">
        <v>14</v>
      </c>
      <c r="B15" s="129"/>
      <c r="C15" s="151"/>
      <c r="D15" s="151"/>
      <c r="E15" s="151"/>
      <c r="F15" s="151"/>
      <c r="G15" s="151"/>
      <c r="H15" s="151"/>
      <c r="I15" s="151"/>
      <c r="J15" s="151"/>
      <c r="K15" s="151"/>
      <c r="L15" s="151"/>
      <c r="M15" s="151"/>
      <c r="N15" s="151"/>
      <c r="O15" s="151"/>
      <c r="P15" s="151"/>
      <c r="Q15" s="151"/>
      <c r="R15" s="152"/>
    </row>
    <row r="16" spans="1:18" x14ac:dyDescent="0.2">
      <c r="A16" s="130">
        <v>15</v>
      </c>
      <c r="B16" s="129"/>
      <c r="C16" s="151"/>
      <c r="D16" s="151"/>
      <c r="E16" s="151"/>
      <c r="F16" s="151"/>
      <c r="G16" s="151"/>
      <c r="H16" s="151"/>
      <c r="I16" s="151"/>
      <c r="J16" s="151"/>
      <c r="K16" s="151"/>
      <c r="L16" s="151"/>
      <c r="M16" s="151"/>
      <c r="N16" s="151"/>
      <c r="O16" s="151"/>
      <c r="P16" s="151"/>
      <c r="Q16" s="151"/>
      <c r="R16" s="152"/>
    </row>
    <row r="17" spans="1:18" x14ac:dyDescent="0.2">
      <c r="A17" s="130">
        <v>16</v>
      </c>
      <c r="B17" s="129"/>
      <c r="C17" s="151"/>
      <c r="D17" s="151"/>
      <c r="E17" s="151"/>
      <c r="F17" s="151"/>
      <c r="G17" s="151"/>
      <c r="H17" s="151"/>
      <c r="I17" s="151"/>
      <c r="J17" s="151"/>
      <c r="K17" s="151"/>
      <c r="L17" s="151"/>
      <c r="M17" s="151"/>
      <c r="N17" s="151"/>
      <c r="O17" s="151"/>
      <c r="P17" s="151"/>
      <c r="Q17" s="151"/>
      <c r="R17" s="152"/>
    </row>
    <row r="18" spans="1:18" ht="12.75" thickBot="1" x14ac:dyDescent="0.25">
      <c r="A18" s="131">
        <v>17</v>
      </c>
      <c r="B18" s="132"/>
      <c r="C18" s="153"/>
      <c r="D18" s="153"/>
      <c r="E18" s="153"/>
      <c r="F18" s="153"/>
      <c r="G18" s="153"/>
      <c r="H18" s="153"/>
      <c r="I18" s="153"/>
      <c r="J18" s="153"/>
      <c r="K18" s="153"/>
      <c r="L18" s="153"/>
      <c r="M18" s="153"/>
      <c r="N18" s="153"/>
      <c r="O18" s="153"/>
      <c r="P18" s="153"/>
      <c r="Q18" s="153"/>
      <c r="R18" s="154"/>
    </row>
    <row r="19" spans="1:18" ht="12.75" thickBot="1" x14ac:dyDescent="0.25">
      <c r="A19" s="133"/>
      <c r="B19" s="133"/>
      <c r="C19" s="133"/>
      <c r="D19" s="133"/>
      <c r="E19" s="133"/>
      <c r="F19" s="133"/>
      <c r="G19" s="133"/>
      <c r="H19" s="133"/>
      <c r="I19" s="133"/>
      <c r="J19" s="133"/>
      <c r="K19" s="133"/>
      <c r="L19" s="133"/>
      <c r="M19" s="133"/>
      <c r="N19" s="133"/>
      <c r="O19" s="133"/>
      <c r="P19" s="133"/>
      <c r="Q19" s="133"/>
      <c r="R19" s="133"/>
    </row>
    <row r="20" spans="1:18" x14ac:dyDescent="0.2">
      <c r="A20" s="316" t="s">
        <v>367</v>
      </c>
      <c r="B20" s="317"/>
      <c r="C20" s="317"/>
      <c r="D20" s="317"/>
      <c r="E20" s="317"/>
      <c r="F20" s="317"/>
      <c r="G20" s="317"/>
      <c r="H20" s="317"/>
      <c r="I20" s="317"/>
      <c r="J20" s="318"/>
      <c r="K20" s="133"/>
      <c r="L20" s="133"/>
      <c r="M20" s="133"/>
      <c r="N20" s="133"/>
      <c r="O20" s="133"/>
      <c r="P20" s="133"/>
      <c r="Q20" s="133"/>
      <c r="R20" s="133"/>
    </row>
    <row r="21" spans="1:18" x14ac:dyDescent="0.2">
      <c r="A21" s="134" t="s">
        <v>368</v>
      </c>
      <c r="B21" s="319" t="s">
        <v>369</v>
      </c>
      <c r="C21" s="319"/>
      <c r="D21" s="319"/>
      <c r="E21" s="319"/>
      <c r="F21" s="319"/>
      <c r="G21" s="319"/>
      <c r="H21" s="319"/>
      <c r="I21" s="319"/>
      <c r="J21" s="320"/>
      <c r="K21" s="133"/>
      <c r="L21" s="133"/>
      <c r="M21" s="133"/>
      <c r="N21" s="133"/>
      <c r="O21" s="133"/>
      <c r="P21" s="133"/>
      <c r="Q21" s="133"/>
      <c r="R21" s="133"/>
    </row>
    <row r="22" spans="1:18" x14ac:dyDescent="0.2">
      <c r="A22" s="134" t="s">
        <v>370</v>
      </c>
      <c r="B22" s="319" t="s">
        <v>371</v>
      </c>
      <c r="C22" s="319"/>
      <c r="D22" s="319"/>
      <c r="E22" s="319"/>
      <c r="F22" s="319"/>
      <c r="G22" s="319"/>
      <c r="H22" s="319"/>
      <c r="I22" s="319"/>
      <c r="J22" s="320"/>
      <c r="K22" s="133"/>
      <c r="L22" s="133"/>
      <c r="M22" s="133"/>
      <c r="N22" s="133"/>
      <c r="O22" s="133"/>
      <c r="P22" s="133"/>
      <c r="Q22" s="133"/>
      <c r="R22" s="133"/>
    </row>
    <row r="23" spans="1:18" ht="12.75" thickBot="1" x14ac:dyDescent="0.25">
      <c r="A23" s="135" t="s">
        <v>372</v>
      </c>
      <c r="B23" s="321" t="s">
        <v>373</v>
      </c>
      <c r="C23" s="321"/>
      <c r="D23" s="321"/>
      <c r="E23" s="321"/>
      <c r="F23" s="321"/>
      <c r="G23" s="321"/>
      <c r="H23" s="321"/>
      <c r="I23" s="321"/>
      <c r="J23" s="322"/>
      <c r="K23" s="133"/>
      <c r="L23" s="133"/>
      <c r="M23" s="133"/>
      <c r="N23" s="133"/>
      <c r="O23" s="133"/>
      <c r="P23" s="133"/>
      <c r="Q23" s="133"/>
      <c r="R23" s="133"/>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APOYO POST INSTITUCIONAL SRPA&amp;R&amp;"Arial,Normal"&amp;10F1.A20.G27.P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43" customWidth="1"/>
    <col min="2" max="2" width="31.28515625" style="143" customWidth="1"/>
    <col min="3" max="6" width="5.5703125" style="143" customWidth="1"/>
    <col min="7" max="7" width="6.5703125" style="143" customWidth="1"/>
    <col min="8" max="9" width="5.7109375" style="143" customWidth="1"/>
    <col min="10" max="10" width="5.85546875" style="143" customWidth="1"/>
    <col min="11" max="12" width="6.42578125" style="143" customWidth="1"/>
    <col min="13" max="13" width="8" style="143" customWidth="1"/>
    <col min="14" max="14" width="6.42578125" style="143" customWidth="1"/>
    <col min="15" max="16" width="6.85546875" style="143" customWidth="1"/>
    <col min="17" max="16384" width="11.42578125" style="143"/>
  </cols>
  <sheetData>
    <row r="1" spans="1:16" s="140" customFormat="1" ht="129.6" customHeight="1" thickBot="1" x14ac:dyDescent="0.25">
      <c r="A1" s="136" t="s">
        <v>350</v>
      </c>
      <c r="B1" s="137" t="s">
        <v>374</v>
      </c>
      <c r="C1" s="138" t="s">
        <v>375</v>
      </c>
      <c r="D1" s="138" t="s">
        <v>376</v>
      </c>
      <c r="E1" s="138" t="s">
        <v>377</v>
      </c>
      <c r="F1" s="138" t="s">
        <v>378</v>
      </c>
      <c r="G1" s="138" t="s">
        <v>379</v>
      </c>
      <c r="H1" s="138" t="s">
        <v>380</v>
      </c>
      <c r="I1" s="138" t="s">
        <v>381</v>
      </c>
      <c r="J1" s="138" t="s">
        <v>382</v>
      </c>
      <c r="K1" s="138" t="s">
        <v>383</v>
      </c>
      <c r="L1" s="138" t="s">
        <v>384</v>
      </c>
      <c r="M1" s="138" t="s">
        <v>385</v>
      </c>
      <c r="N1" s="138" t="s">
        <v>386</v>
      </c>
      <c r="O1" s="138" t="s">
        <v>387</v>
      </c>
      <c r="P1" s="139" t="s">
        <v>388</v>
      </c>
    </row>
    <row r="2" spans="1:16" ht="15" x14ac:dyDescent="0.2">
      <c r="A2" s="141">
        <v>1</v>
      </c>
      <c r="B2" s="142"/>
      <c r="C2" s="155"/>
      <c r="D2" s="155"/>
      <c r="E2" s="155"/>
      <c r="F2" s="155"/>
      <c r="G2" s="155"/>
      <c r="H2" s="155"/>
      <c r="I2" s="155"/>
      <c r="J2" s="155"/>
      <c r="K2" s="155"/>
      <c r="L2" s="155"/>
      <c r="M2" s="155"/>
      <c r="N2" s="155"/>
      <c r="O2" s="155"/>
      <c r="P2" s="156"/>
    </row>
    <row r="3" spans="1:16" ht="15" x14ac:dyDescent="0.2">
      <c r="A3" s="144">
        <v>2</v>
      </c>
      <c r="B3" s="145"/>
      <c r="C3" s="157"/>
      <c r="D3" s="157"/>
      <c r="E3" s="157"/>
      <c r="F3" s="157"/>
      <c r="G3" s="157"/>
      <c r="H3" s="157"/>
      <c r="I3" s="157"/>
      <c r="J3" s="157"/>
      <c r="K3" s="157"/>
      <c r="L3" s="157"/>
      <c r="M3" s="157"/>
      <c r="N3" s="157"/>
      <c r="O3" s="157"/>
      <c r="P3" s="158"/>
    </row>
    <row r="4" spans="1:16" ht="15" x14ac:dyDescent="0.2">
      <c r="A4" s="144">
        <v>3</v>
      </c>
      <c r="B4" s="145"/>
      <c r="C4" s="157"/>
      <c r="D4" s="157"/>
      <c r="E4" s="157"/>
      <c r="F4" s="157"/>
      <c r="G4" s="157"/>
      <c r="H4" s="157"/>
      <c r="I4" s="157"/>
      <c r="J4" s="157"/>
      <c r="K4" s="157"/>
      <c r="L4" s="157"/>
      <c r="M4" s="157"/>
      <c r="N4" s="157"/>
      <c r="O4" s="157"/>
      <c r="P4" s="158"/>
    </row>
    <row r="5" spans="1:16" ht="15" x14ac:dyDescent="0.2">
      <c r="A5" s="144">
        <v>4</v>
      </c>
      <c r="B5" s="145"/>
      <c r="C5" s="157"/>
      <c r="D5" s="157"/>
      <c r="E5" s="157"/>
      <c r="F5" s="157"/>
      <c r="G5" s="157"/>
      <c r="H5" s="157"/>
      <c r="I5" s="157"/>
      <c r="J5" s="157"/>
      <c r="K5" s="157"/>
      <c r="L5" s="157"/>
      <c r="M5" s="157"/>
      <c r="N5" s="157"/>
      <c r="O5" s="157"/>
      <c r="P5" s="158"/>
    </row>
    <row r="6" spans="1:16" ht="15" x14ac:dyDescent="0.2">
      <c r="A6" s="144">
        <v>5</v>
      </c>
      <c r="B6" s="145"/>
      <c r="C6" s="157"/>
      <c r="D6" s="157"/>
      <c r="E6" s="157"/>
      <c r="F6" s="157"/>
      <c r="G6" s="157"/>
      <c r="H6" s="157"/>
      <c r="I6" s="157"/>
      <c r="J6" s="157"/>
      <c r="K6" s="157"/>
      <c r="L6" s="157"/>
      <c r="M6" s="157"/>
      <c r="N6" s="157"/>
      <c r="O6" s="157"/>
      <c r="P6" s="158"/>
    </row>
    <row r="7" spans="1:16" ht="15" x14ac:dyDescent="0.2">
      <c r="A7" s="144">
        <v>6</v>
      </c>
      <c r="B7" s="145"/>
      <c r="C7" s="157"/>
      <c r="D7" s="157"/>
      <c r="E7" s="157"/>
      <c r="F7" s="157"/>
      <c r="G7" s="157"/>
      <c r="H7" s="157"/>
      <c r="I7" s="157"/>
      <c r="J7" s="157"/>
      <c r="K7" s="157"/>
      <c r="L7" s="157"/>
      <c r="M7" s="157"/>
      <c r="N7" s="157"/>
      <c r="O7" s="157"/>
      <c r="P7" s="158"/>
    </row>
    <row r="8" spans="1:16" ht="15.6" customHeight="1" x14ac:dyDescent="0.2">
      <c r="A8" s="144">
        <v>7</v>
      </c>
      <c r="B8" s="145"/>
      <c r="C8" s="157"/>
      <c r="D8" s="157"/>
      <c r="E8" s="157"/>
      <c r="F8" s="157"/>
      <c r="G8" s="157"/>
      <c r="H8" s="157"/>
      <c r="I8" s="157"/>
      <c r="J8" s="157"/>
      <c r="K8" s="157"/>
      <c r="L8" s="157"/>
      <c r="M8" s="157"/>
      <c r="N8" s="157"/>
      <c r="O8" s="157"/>
      <c r="P8" s="158"/>
    </row>
    <row r="9" spans="1:16" ht="15" x14ac:dyDescent="0.2">
      <c r="A9" s="144">
        <v>8</v>
      </c>
      <c r="B9" s="145"/>
      <c r="C9" s="157"/>
      <c r="D9" s="157"/>
      <c r="E9" s="157"/>
      <c r="F9" s="157"/>
      <c r="G9" s="157"/>
      <c r="H9" s="157"/>
      <c r="I9" s="157"/>
      <c r="J9" s="157"/>
      <c r="K9" s="157"/>
      <c r="L9" s="157"/>
      <c r="M9" s="157"/>
      <c r="N9" s="157"/>
      <c r="O9" s="157"/>
      <c r="P9" s="158"/>
    </row>
    <row r="10" spans="1:16" ht="15" x14ac:dyDescent="0.2">
      <c r="A10" s="144">
        <v>9</v>
      </c>
      <c r="B10" s="145"/>
      <c r="C10" s="157"/>
      <c r="D10" s="157"/>
      <c r="E10" s="157"/>
      <c r="F10" s="157"/>
      <c r="G10" s="157"/>
      <c r="H10" s="157"/>
      <c r="I10" s="157"/>
      <c r="J10" s="157"/>
      <c r="K10" s="157"/>
      <c r="L10" s="157"/>
      <c r="M10" s="157"/>
      <c r="N10" s="157"/>
      <c r="O10" s="157"/>
      <c r="P10" s="158"/>
    </row>
    <row r="11" spans="1:16" ht="15" x14ac:dyDescent="0.2">
      <c r="A11" s="144">
        <v>10</v>
      </c>
      <c r="B11" s="145"/>
      <c r="C11" s="157"/>
      <c r="D11" s="157"/>
      <c r="E11" s="157"/>
      <c r="F11" s="157"/>
      <c r="G11" s="157"/>
      <c r="H11" s="157"/>
      <c r="I11" s="157"/>
      <c r="J11" s="157"/>
      <c r="K11" s="157"/>
      <c r="L11" s="157"/>
      <c r="M11" s="157"/>
      <c r="N11" s="157"/>
      <c r="O11" s="157"/>
      <c r="P11" s="158"/>
    </row>
    <row r="12" spans="1:16" ht="15" x14ac:dyDescent="0.2">
      <c r="A12" s="144">
        <v>11</v>
      </c>
      <c r="B12" s="145"/>
      <c r="C12" s="157"/>
      <c r="D12" s="157"/>
      <c r="E12" s="157"/>
      <c r="F12" s="157"/>
      <c r="G12" s="157"/>
      <c r="H12" s="157"/>
      <c r="I12" s="157"/>
      <c r="J12" s="157"/>
      <c r="K12" s="157"/>
      <c r="L12" s="157"/>
      <c r="M12" s="157"/>
      <c r="N12" s="157"/>
      <c r="O12" s="157"/>
      <c r="P12" s="158"/>
    </row>
    <row r="13" spans="1:16" ht="15" x14ac:dyDescent="0.2">
      <c r="A13" s="144">
        <v>12</v>
      </c>
      <c r="B13" s="145"/>
      <c r="C13" s="157"/>
      <c r="D13" s="157"/>
      <c r="E13" s="157"/>
      <c r="F13" s="157"/>
      <c r="G13" s="157"/>
      <c r="H13" s="157"/>
      <c r="I13" s="157"/>
      <c r="J13" s="157"/>
      <c r="K13" s="157"/>
      <c r="L13" s="157"/>
      <c r="M13" s="157"/>
      <c r="N13" s="157"/>
      <c r="O13" s="157"/>
      <c r="P13" s="158"/>
    </row>
    <row r="14" spans="1:16" ht="15" x14ac:dyDescent="0.2">
      <c r="A14" s="144">
        <v>13</v>
      </c>
      <c r="B14" s="145"/>
      <c r="C14" s="157"/>
      <c r="D14" s="157"/>
      <c r="E14" s="157"/>
      <c r="F14" s="157"/>
      <c r="G14" s="157"/>
      <c r="H14" s="157"/>
      <c r="I14" s="157"/>
      <c r="J14" s="157"/>
      <c r="K14" s="157"/>
      <c r="L14" s="157"/>
      <c r="M14" s="157"/>
      <c r="N14" s="157"/>
      <c r="O14" s="157"/>
      <c r="P14" s="158"/>
    </row>
    <row r="15" spans="1:16" ht="15" x14ac:dyDescent="0.2">
      <c r="A15" s="144">
        <v>14</v>
      </c>
      <c r="B15" s="145"/>
      <c r="C15" s="157"/>
      <c r="D15" s="157"/>
      <c r="E15" s="157"/>
      <c r="F15" s="157"/>
      <c r="G15" s="157"/>
      <c r="H15" s="157"/>
      <c r="I15" s="157"/>
      <c r="J15" s="157"/>
      <c r="K15" s="157"/>
      <c r="L15" s="157"/>
      <c r="M15" s="157"/>
      <c r="N15" s="157"/>
      <c r="O15" s="157"/>
      <c r="P15" s="158"/>
    </row>
    <row r="16" spans="1:16" ht="15" x14ac:dyDescent="0.2">
      <c r="A16" s="144">
        <v>15</v>
      </c>
      <c r="B16" s="145"/>
      <c r="C16" s="157"/>
      <c r="D16" s="157"/>
      <c r="E16" s="157"/>
      <c r="F16" s="157"/>
      <c r="G16" s="157"/>
      <c r="H16" s="157"/>
      <c r="I16" s="157"/>
      <c r="J16" s="157"/>
      <c r="K16" s="157"/>
      <c r="L16" s="157"/>
      <c r="M16" s="157"/>
      <c r="N16" s="157"/>
      <c r="O16" s="157"/>
      <c r="P16" s="158"/>
    </row>
    <row r="17" spans="1:16" ht="15" x14ac:dyDescent="0.2">
      <c r="A17" s="144">
        <v>16</v>
      </c>
      <c r="B17" s="145"/>
      <c r="C17" s="157"/>
      <c r="D17" s="157"/>
      <c r="E17" s="157"/>
      <c r="F17" s="157"/>
      <c r="G17" s="157"/>
      <c r="H17" s="157"/>
      <c r="I17" s="157"/>
      <c r="J17" s="157"/>
      <c r="K17" s="157"/>
      <c r="L17" s="157"/>
      <c r="M17" s="157"/>
      <c r="N17" s="157"/>
      <c r="O17" s="157"/>
      <c r="P17" s="158"/>
    </row>
    <row r="18" spans="1:16" ht="15.75" thickBot="1" x14ac:dyDescent="0.25">
      <c r="A18" s="146">
        <v>17</v>
      </c>
      <c r="B18" s="147"/>
      <c r="C18" s="159"/>
      <c r="D18" s="159"/>
      <c r="E18" s="159"/>
      <c r="F18" s="159"/>
      <c r="G18" s="159"/>
      <c r="H18" s="159"/>
      <c r="I18" s="159"/>
      <c r="J18" s="159"/>
      <c r="K18" s="159"/>
      <c r="L18" s="159"/>
      <c r="M18" s="159"/>
      <c r="N18" s="159"/>
      <c r="O18" s="159"/>
      <c r="P18" s="160"/>
    </row>
    <row r="19" spans="1:16" ht="10.9" customHeight="1" thickBot="1" x14ac:dyDescent="0.25">
      <c r="A19" s="148"/>
      <c r="B19" s="148"/>
      <c r="C19" s="148"/>
      <c r="D19" s="148"/>
      <c r="E19" s="148"/>
      <c r="F19" s="148"/>
      <c r="G19" s="148"/>
      <c r="H19" s="148"/>
      <c r="I19" s="148"/>
      <c r="J19" s="148"/>
      <c r="K19" s="148"/>
      <c r="L19" s="148"/>
      <c r="M19" s="148"/>
      <c r="N19" s="148"/>
      <c r="O19" s="148"/>
      <c r="P19" s="148"/>
    </row>
    <row r="20" spans="1:16" ht="11.45" customHeight="1" x14ac:dyDescent="0.2">
      <c r="A20" s="316" t="s">
        <v>367</v>
      </c>
      <c r="B20" s="317"/>
      <c r="C20" s="317"/>
      <c r="D20" s="317"/>
      <c r="E20" s="317"/>
      <c r="F20" s="317"/>
      <c r="G20" s="317"/>
      <c r="H20" s="317"/>
      <c r="I20" s="318"/>
      <c r="J20" s="148"/>
      <c r="K20" s="148"/>
      <c r="L20" s="148"/>
      <c r="M20" s="148"/>
      <c r="N20" s="148"/>
      <c r="O20" s="148"/>
      <c r="P20" s="148"/>
    </row>
    <row r="21" spans="1:16" x14ac:dyDescent="0.2">
      <c r="A21" s="134" t="s">
        <v>368</v>
      </c>
      <c r="B21" s="319" t="s">
        <v>369</v>
      </c>
      <c r="C21" s="319"/>
      <c r="D21" s="319"/>
      <c r="E21" s="319"/>
      <c r="F21" s="319"/>
      <c r="G21" s="319"/>
      <c r="H21" s="319"/>
      <c r="I21" s="320"/>
      <c r="J21" s="148"/>
      <c r="K21" s="148"/>
      <c r="L21" s="148"/>
      <c r="M21" s="148"/>
      <c r="N21" s="148"/>
      <c r="O21" s="148"/>
      <c r="P21" s="148"/>
    </row>
    <row r="22" spans="1:16" x14ac:dyDescent="0.2">
      <c r="A22" s="134" t="s">
        <v>370</v>
      </c>
      <c r="B22" s="319" t="s">
        <v>371</v>
      </c>
      <c r="C22" s="319"/>
      <c r="D22" s="319"/>
      <c r="E22" s="319"/>
      <c r="F22" s="319"/>
      <c r="G22" s="319"/>
      <c r="H22" s="319"/>
      <c r="I22" s="320"/>
      <c r="J22" s="148"/>
      <c r="K22" s="148"/>
      <c r="L22" s="148"/>
      <c r="M22" s="148"/>
      <c r="N22" s="148"/>
      <c r="O22" s="148"/>
      <c r="P22" s="148"/>
    </row>
    <row r="23" spans="1:16" ht="15" thickBot="1" x14ac:dyDescent="0.25">
      <c r="A23" s="135" t="s">
        <v>372</v>
      </c>
      <c r="B23" s="321" t="s">
        <v>373</v>
      </c>
      <c r="C23" s="321"/>
      <c r="D23" s="321"/>
      <c r="E23" s="321"/>
      <c r="F23" s="321"/>
      <c r="G23" s="321"/>
      <c r="H23" s="321"/>
      <c r="I23" s="322"/>
      <c r="J23" s="148"/>
      <c r="K23" s="148"/>
      <c r="L23" s="148"/>
      <c r="M23" s="148"/>
      <c r="N23" s="148"/>
      <c r="O23" s="148"/>
      <c r="P23" s="148"/>
    </row>
    <row r="24" spans="1:16" ht="9" customHeight="1" x14ac:dyDescent="0.2">
      <c r="A24" s="149"/>
      <c r="B24" s="150"/>
      <c r="C24" s="150"/>
      <c r="D24" s="150"/>
      <c r="E24" s="150"/>
      <c r="F24" s="150"/>
      <c r="G24" s="150"/>
      <c r="H24" s="150"/>
      <c r="I24" s="150"/>
      <c r="J24" s="148"/>
      <c r="K24" s="148"/>
      <c r="L24" s="148"/>
      <c r="M24" s="148"/>
      <c r="N24" s="148"/>
      <c r="O24" s="148"/>
      <c r="P24" s="148"/>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APOYO POST INSTITUCIONAL SRPA&amp;R&amp;"Arial,Normal"&amp;10F1.A20.G27.P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F25" sqref="F25"/>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372</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2022-04-01T16:07:31Z</cp:lastPrinted>
  <dcterms:created xsi:type="dcterms:W3CDTF">2019-01-30T14:18:32Z</dcterms:created>
  <dcterms:modified xsi:type="dcterms:W3CDTF">2022-04-01T16:08:51Z</dcterms:modified>
</cp:coreProperties>
</file>