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968A364E-41EE-4880-9EE5-E2604B789C22}" xr6:coauthVersionLast="47" xr6:coauthVersionMax="47" xr10:uidLastSave="{352719E8-5BD2-4B97-A0AB-5E7009181A47}"/>
  <bookViews>
    <workbookView xWindow="-120" yWindow="-120" windowWidth="29040" windowHeight="15840" activeTab="1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xlnm.Print_Area" localSheetId="2">DHA!$A$1:$T$23</definedName>
    <definedName name="_xlnm.Print_Area" localSheetId="3">DTH!$A$1:$R$25</definedName>
    <definedName name="_xlnm.Print_Area" localSheetId="0">Registro!$A$1:$J$239</definedName>
    <definedName name="Planes" localSheetId="2">[1]Parametros!#REF!</definedName>
    <definedName name="Planes" localSheetId="3">[1]Parametros!#REF!</definedName>
    <definedName name="Planes">[1]Parametros!#REF!</definedName>
    <definedName name="REGIONAL" localSheetId="2">[2]Parametros!$E$2:$E$34</definedName>
    <definedName name="REGIONAL" localSheetId="3">[2]Parametros!$E$2:$E$34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JP10" i="5"/>
  <c r="JO10" i="5"/>
  <c r="JN10" i="5"/>
  <c r="JM10" i="5"/>
  <c r="JL10" i="5"/>
  <c r="JK10" i="5"/>
  <c r="JJ10" i="5"/>
  <c r="JI10" i="5"/>
  <c r="JH10" i="5"/>
  <c r="I1" i="1"/>
  <c r="D154" i="1"/>
  <c r="I112" i="1"/>
  <c r="D107" i="1"/>
  <c r="D20" i="1"/>
  <c r="HH10" i="5" l="1"/>
  <c r="HG10" i="5"/>
  <c r="HF10" i="5"/>
  <c r="HE10" i="5"/>
  <c r="D183" i="1"/>
  <c r="GP10" i="5"/>
  <c r="D164" i="1"/>
  <c r="I106" i="1"/>
  <c r="EC10" i="5"/>
  <c r="D65" i="1"/>
  <c r="D52" i="1"/>
  <c r="DB10" i="5"/>
  <c r="DA10" i="5"/>
  <c r="D46" i="1"/>
  <c r="CV10" i="5"/>
  <c r="CU10" i="5"/>
  <c r="D37" i="1"/>
  <c r="GN10" i="5" l="1"/>
  <c r="GM10" i="5"/>
  <c r="D130" i="1"/>
  <c r="D139" i="1"/>
  <c r="FQ10" i="5"/>
  <c r="FP10" i="5"/>
  <c r="FO10" i="5"/>
  <c r="EZ10" i="5"/>
  <c r="EY10" i="5"/>
  <c r="EX10" i="5"/>
  <c r="EW10" i="5"/>
  <c r="CS10" i="5"/>
  <c r="CR10" i="5"/>
  <c r="CN10" i="5"/>
  <c r="CM10" i="5"/>
  <c r="D81" i="1"/>
  <c r="D101" i="1"/>
  <c r="FW10" i="5" l="1"/>
  <c r="FV10" i="5"/>
  <c r="FU10" i="5"/>
  <c r="FT10" i="5"/>
  <c r="FS10" i="5"/>
  <c r="FR10" i="5"/>
  <c r="FN10" i="5"/>
  <c r="FM10" i="5"/>
  <c r="FL10" i="5"/>
  <c r="FK10" i="5"/>
  <c r="FJ10" i="5"/>
  <c r="FI10" i="5"/>
  <c r="FH10" i="5"/>
  <c r="FG10" i="5"/>
  <c r="FF10" i="5"/>
  <c r="EV10" i="5"/>
  <c r="EU10" i="5"/>
  <c r="ET10" i="5"/>
  <c r="ES10" i="5"/>
  <c r="ER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EE10" i="5"/>
  <c r="ED10" i="5"/>
  <c r="EB10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K10" i="5"/>
  <c r="DJ10" i="5"/>
  <c r="DI10" i="5"/>
  <c r="DH10" i="5"/>
  <c r="DG10" i="5"/>
  <c r="DF10" i="5"/>
  <c r="DE10" i="5"/>
  <c r="DD10" i="5"/>
  <c r="DC10" i="5"/>
  <c r="CZ10" i="5"/>
  <c r="CY10" i="5"/>
  <c r="CX10" i="5"/>
  <c r="CW10" i="5"/>
  <c r="CT10" i="5"/>
  <c r="CQ10" i="5"/>
  <c r="CP10" i="5"/>
  <c r="CO10" i="5"/>
  <c r="CL10" i="5"/>
  <c r="CK10" i="5"/>
  <c r="CJ10" i="5"/>
  <c r="CI10" i="5"/>
  <c r="CH10" i="5"/>
  <c r="CG10" i="5"/>
  <c r="CF10" i="5"/>
  <c r="CE10" i="5"/>
  <c r="CD10" i="5"/>
  <c r="CC10" i="5"/>
  <c r="CB10" i="5"/>
  <c r="CA10" i="5"/>
  <c r="BZ10" i="5"/>
  <c r="GQ10" i="5"/>
  <c r="GO10" i="5"/>
  <c r="GL10" i="5"/>
  <c r="GK10" i="5"/>
  <c r="GJ10" i="5"/>
  <c r="GI10" i="5"/>
  <c r="GH10" i="5"/>
  <c r="GG10" i="5"/>
  <c r="GF10" i="5"/>
  <c r="GE10" i="5"/>
  <c r="GD10" i="5"/>
  <c r="GC10" i="5"/>
  <c r="GB10" i="5"/>
  <c r="GA10" i="5"/>
  <c r="FZ10" i="5"/>
  <c r="FY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AV10" i="5"/>
  <c r="AU10" i="5"/>
  <c r="AS10" i="5"/>
  <c r="AD10" i="5" l="1"/>
  <c r="D147" i="1" l="1"/>
  <c r="AY10" i="5" s="1"/>
  <c r="AX10" i="5"/>
  <c r="I129" i="1" l="1"/>
  <c r="AW10" i="5"/>
  <c r="I138" i="1"/>
  <c r="D92" i="1"/>
  <c r="AQ10" i="5"/>
  <c r="AP10" i="5"/>
  <c r="AO10" i="5"/>
  <c r="AM10" i="5"/>
  <c r="AR10" i="5" l="1"/>
  <c r="I19" i="1"/>
  <c r="AT10" i="5"/>
  <c r="AN10" i="5"/>
  <c r="AL10" i="5"/>
  <c r="HR10" i="5" l="1"/>
  <c r="HQ10" i="5"/>
  <c r="HP10" i="5"/>
  <c r="D197" i="1" l="1"/>
  <c r="HC10" i="5"/>
  <c r="HB10" i="5"/>
  <c r="C10" i="5" l="1"/>
  <c r="B10" i="5"/>
  <c r="AA10" i="5"/>
  <c r="Z10" i="5"/>
  <c r="JG10" i="5" l="1"/>
  <c r="JF10" i="5"/>
  <c r="JE10" i="5"/>
  <c r="JD10" i="5"/>
  <c r="JC10" i="5"/>
  <c r="JB10" i="5"/>
  <c r="JA10" i="5"/>
  <c r="IZ10" i="5"/>
  <c r="IY10" i="5"/>
  <c r="IX10" i="5"/>
  <c r="IW10" i="5"/>
  <c r="IV10" i="5"/>
  <c r="IU10" i="5"/>
  <c r="IT10" i="5"/>
  <c r="IS10" i="5"/>
  <c r="IR10" i="5"/>
  <c r="HM10" i="5"/>
  <c r="HL10" i="5"/>
  <c r="V10" i="5" l="1"/>
  <c r="U10" i="5"/>
  <c r="S10" i="5"/>
  <c r="R10" i="5"/>
  <c r="P10" i="5"/>
  <c r="O10" i="5"/>
  <c r="BW10" i="5" l="1"/>
  <c r="BV10" i="5"/>
  <c r="BU10" i="5"/>
  <c r="BT10" i="5"/>
  <c r="BS10" i="5"/>
  <c r="BE10" i="5" l="1"/>
  <c r="IQ10" i="5" l="1"/>
  <c r="IP10" i="5"/>
  <c r="IO10" i="5"/>
  <c r="IN10" i="5"/>
  <c r="IM10" i="5"/>
  <c r="IL10" i="5"/>
  <c r="IK10" i="5"/>
  <c r="IJ10" i="5"/>
  <c r="II10" i="5"/>
  <c r="IH10" i="5"/>
  <c r="IG10" i="5"/>
  <c r="IF10" i="5"/>
  <c r="IE10" i="5"/>
  <c r="ID10" i="5"/>
  <c r="IC10" i="5"/>
  <c r="IB10" i="5"/>
  <c r="IA10" i="5"/>
  <c r="HZ10" i="5"/>
  <c r="HY10" i="5"/>
  <c r="HX10" i="5"/>
  <c r="HW10" i="5"/>
  <c r="HV10" i="5"/>
  <c r="HU10" i="5"/>
  <c r="HO10" i="5"/>
  <c r="HN10" i="5"/>
  <c r="HK10" i="5"/>
  <c r="HJ10" i="5"/>
  <c r="HI10" i="5"/>
  <c r="HD10" i="5"/>
  <c r="HA10" i="5"/>
  <c r="GZ10" i="5"/>
  <c r="GY10" i="5"/>
  <c r="GX10" i="5"/>
  <c r="GW10" i="5"/>
  <c r="GV10" i="5"/>
  <c r="GU10" i="5"/>
  <c r="GT10" i="5"/>
  <c r="GS10" i="5"/>
  <c r="GR10" i="5"/>
  <c r="FX10" i="5"/>
  <c r="FE10" i="5"/>
  <c r="FD10" i="5"/>
  <c r="FC10" i="5"/>
  <c r="FB10" i="5"/>
  <c r="FA10" i="5"/>
  <c r="BY10" i="5"/>
  <c r="BX10" i="5"/>
  <c r="HT10" i="5" l="1"/>
  <c r="HS10" i="5"/>
  <c r="A10" i="5" l="1"/>
  <c r="D177" i="1" l="1"/>
  <c r="AE10" i="5"/>
  <c r="I196" i="1" l="1"/>
  <c r="AK10" i="5" s="1"/>
  <c r="BD10" i="5"/>
  <c r="I182" i="1"/>
  <c r="BC10" i="5"/>
  <c r="I176" i="1"/>
  <c r="AI10" i="5" s="1"/>
  <c r="BB10" i="5"/>
  <c r="AJ10" i="5" l="1"/>
  <c r="I163" i="1"/>
  <c r="AH10" i="5" s="1"/>
  <c r="BA10" i="5"/>
  <c r="I153" i="1"/>
  <c r="AZ10" i="5"/>
  <c r="AF10" i="5"/>
  <c r="AG10" i="5" l="1"/>
  <c r="JQ10" i="5" l="1"/>
  <c r="AC10" i="5"/>
  <c r="AB10" i="5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JR10" i="5" l="1"/>
</calcChain>
</file>

<file path=xl/sharedStrings.xml><?xml version="1.0" encoding="utf-8"?>
<sst xmlns="http://schemas.openxmlformats.org/spreadsheetml/2006/main" count="1096" uniqueCount="362">
  <si>
    <t>Número de visita</t>
  </si>
  <si>
    <t>Fecha de la visita (dd/mm/aaaa)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</si>
  <si>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</si>
  <si>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</si>
  <si>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</si>
  <si>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</si>
  <si>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</si>
  <si>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</si>
  <si>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</si>
  <si>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</si>
  <si>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</si>
  <si>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</si>
  <si>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</si>
  <si>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</si>
  <si>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</si>
  <si>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</si>
  <si>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</si>
  <si>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</si>
  <si>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</si>
  <si>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</si>
  <si>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</si>
  <si>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</si>
  <si>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</si>
  <si>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</si>
  <si>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</si>
  <si>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</si>
  <si>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</si>
  <si>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</si>
  <si>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</si>
  <si>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1 Visita</t>
  </si>
  <si>
    <t>2 Visita</t>
  </si>
  <si>
    <t>3 Visita</t>
  </si>
  <si>
    <t>4 Visita</t>
  </si>
  <si>
    <t>Criterio a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</si>
  <si>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</si>
  <si>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</si>
  <si>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</si>
  <si>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</si>
  <si>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</si>
  <si>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</si>
  <si>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</si>
  <si>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Opciones</t>
  </si>
  <si>
    <t>Observación variable</t>
  </si>
  <si>
    <t>Seleccionar</t>
  </si>
  <si>
    <t>Variable no aplica</t>
  </si>
  <si>
    <t>Criterio i</t>
  </si>
  <si>
    <t>Criterio j</t>
  </si>
  <si>
    <t>Cumple variable</t>
  </si>
  <si>
    <t>No cumple variable</t>
  </si>
  <si>
    <t>Cumplimiento</t>
  </si>
  <si>
    <t>Si</t>
  </si>
  <si>
    <t>No</t>
  </si>
  <si>
    <t>Criterio k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</si>
  <si>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</si>
  <si>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</si>
  <si>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</si>
  <si>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</si>
  <si>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</si>
  <si>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</si>
  <si>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</si>
  <si>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</si>
  <si>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</si>
  <si>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Administrativo</t>
  </si>
  <si>
    <t>Financiero</t>
  </si>
  <si>
    <t>CC</t>
  </si>
  <si>
    <t>Firma</t>
  </si>
  <si>
    <t>Cargo</t>
  </si>
  <si>
    <t>Teléfono</t>
  </si>
  <si>
    <t>Profesión</t>
  </si>
  <si>
    <t>PROFESIONALES DEL ICBF QUE REALIZAN LA VISITA DE SUPERVISIÓN</t>
  </si>
  <si>
    <t>RESPONSABLES DE LA ENTIDAD CONTRATISTA QUE RECIBEN LA VISITA DE SUPERVISIÓN</t>
  </si>
  <si>
    <t>OBSERVACIONES DE LOS RESPONSABLES DE LA ENTIDAD CONTRATISTA QUE RECIBEN LA VISITA DE SUPERVISIÓN</t>
  </si>
  <si>
    <t>1. Nombre</t>
  </si>
  <si>
    <t>2. Nombre</t>
  </si>
  <si>
    <t>3. Nombre</t>
  </si>
  <si>
    <t>4. Nombre</t>
  </si>
  <si>
    <t>Obligación</t>
  </si>
  <si>
    <t>Variable</t>
  </si>
  <si>
    <t>Criterio</t>
  </si>
  <si>
    <t>10.a</t>
  </si>
  <si>
    <t>10.b</t>
  </si>
  <si>
    <t>Observaciones Entidad Contratista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</si>
  <si>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</si>
  <si>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</si>
  <si>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</si>
  <si>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</si>
  <si>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</si>
  <si>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</si>
  <si>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</si>
  <si>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</si>
  <si>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Observación</t>
  </si>
  <si>
    <t>Clasificación de la Información 
Clasificada</t>
  </si>
  <si>
    <t>Página 1 de 1</t>
  </si>
  <si>
    <t>Subdirección</t>
  </si>
  <si>
    <t>Tipo de discapacidad</t>
  </si>
  <si>
    <t>Criterio l</t>
  </si>
  <si>
    <t>Criterio m</t>
  </si>
  <si>
    <t>Criterio n</t>
  </si>
  <si>
    <t>5. Nombre</t>
  </si>
  <si>
    <t>6. Nombre</t>
  </si>
  <si>
    <t>Profesional 6 ICBF</t>
  </si>
  <si>
    <t>Profesional 5 ICBF</t>
  </si>
  <si>
    <t>8.a</t>
  </si>
  <si>
    <t>8.b</t>
  </si>
  <si>
    <t>8.c</t>
  </si>
  <si>
    <t>8.d</t>
  </si>
  <si>
    <t>8.e</t>
  </si>
  <si>
    <t>Fecha SECOP aprobación de la póliza</t>
  </si>
  <si>
    <t>Cargo del supervisor del contrato</t>
  </si>
  <si>
    <t>% Cumplimiento Global</t>
  </si>
  <si>
    <t>Criterio o</t>
  </si>
  <si>
    <t>Utilice la lista desplegable de la celda amarilla para validar si la variable se cumple o no se cumple</t>
  </si>
  <si>
    <t>OBLIGACIONES ESPECIFICAS: COMPONENTE TÉCNICO</t>
  </si>
  <si>
    <t>OBLIGACIONES ESPECIFICAS: COMPONENTE ADMINISTRATIVO</t>
  </si>
  <si>
    <t>OBLIGACIONES ESPECIFICAS: COMPONENTE FINANCIERO</t>
  </si>
  <si>
    <t>Temas componente técnico</t>
  </si>
  <si>
    <t>Porcentaje Técnico</t>
  </si>
  <si>
    <t>Porcentaje Administrativo</t>
  </si>
  <si>
    <t>Porcentaje Financiero</t>
  </si>
  <si>
    <t>Porcentaje Global</t>
  </si>
  <si>
    <t>Rango</t>
  </si>
  <si>
    <t>Proceso de atención</t>
  </si>
  <si>
    <t>Documentos de los anexos de historias de atención</t>
  </si>
  <si>
    <t>Nutrición</t>
  </si>
  <si>
    <t>Garantía de derechos – Vinculación</t>
  </si>
  <si>
    <t>Acciones con familia</t>
  </si>
  <si>
    <t>CONCEPTO INTEGRAL DE LOS PROFESIONALES DEL ICBF QUE REALIZAN LA VISITA DE SUPERVISIÓN</t>
  </si>
  <si>
    <t>Fortalezas</t>
  </si>
  <si>
    <t>Debilidades</t>
  </si>
  <si>
    <t>Riesgos</t>
  </si>
  <si>
    <t>Elabore un concepto sobre los resultados de la visita que integre las fortalezas, debilidades y alertas identificadas 
(no relacione nuevamente las obligaciones incumplidas)</t>
  </si>
  <si>
    <t>Criterio p</t>
  </si>
  <si>
    <t>Criterio q</t>
  </si>
  <si>
    <t>1.1 Documentos del anexo de la historia de atención</t>
  </si>
  <si>
    <t>10.d</t>
  </si>
  <si>
    <t>10.e</t>
  </si>
  <si>
    <t>10.f</t>
  </si>
  <si>
    <t>9.a</t>
  </si>
  <si>
    <t>9.b</t>
  </si>
  <si>
    <t>9.c</t>
  </si>
  <si>
    <t>9.d</t>
  </si>
  <si>
    <t>9.e</t>
  </si>
  <si>
    <t>10.c</t>
  </si>
  <si>
    <t>2.1.a</t>
  </si>
  <si>
    <t>2.1.b</t>
  </si>
  <si>
    <t>2.1.c</t>
  </si>
  <si>
    <t>2.1.d</t>
  </si>
  <si>
    <t>2.1.e</t>
  </si>
  <si>
    <t>1.1.a</t>
  </si>
  <si>
    <t>1.1.b</t>
  </si>
  <si>
    <t>1.1.c</t>
  </si>
  <si>
    <t>1.1.d</t>
  </si>
  <si>
    <t>1.1.e</t>
  </si>
  <si>
    <t>1.1.f</t>
  </si>
  <si>
    <t>1.1.g</t>
  </si>
  <si>
    <t>1.1.h</t>
  </si>
  <si>
    <t>1.1.i</t>
  </si>
  <si>
    <t>1.1.j</t>
  </si>
  <si>
    <t>1.1.k</t>
  </si>
  <si>
    <t>1.1.l</t>
  </si>
  <si>
    <t>1.1.m</t>
  </si>
  <si>
    <t>1.1.n</t>
  </si>
  <si>
    <t>1.1.o</t>
  </si>
  <si>
    <t>1.1.p</t>
  </si>
  <si>
    <t>1.1.q</t>
  </si>
  <si>
    <t>1.2.a</t>
  </si>
  <si>
    <t>1.2.b</t>
  </si>
  <si>
    <t>1.2.c</t>
  </si>
  <si>
    <t>1.2.d</t>
  </si>
  <si>
    <t>1.2.e</t>
  </si>
  <si>
    <t>1.2.f</t>
  </si>
  <si>
    <t>1.3.a</t>
  </si>
  <si>
    <t>1.3.b</t>
  </si>
  <si>
    <t>1.3.c</t>
  </si>
  <si>
    <t>1.3.d</t>
  </si>
  <si>
    <t>1.4.a</t>
  </si>
  <si>
    <t>1.4.b</t>
  </si>
  <si>
    <t>1.4.c</t>
  </si>
  <si>
    <t>1.4.d</t>
  </si>
  <si>
    <t>1.5.a</t>
  </si>
  <si>
    <t>1.5.b</t>
  </si>
  <si>
    <t>1.5.c</t>
  </si>
  <si>
    <t>1.5.d</t>
  </si>
  <si>
    <t>1.5.e</t>
  </si>
  <si>
    <t>1.5.f</t>
  </si>
  <si>
    <t>1.5.g</t>
  </si>
  <si>
    <t>1.5.h</t>
  </si>
  <si>
    <t>1.5.i</t>
  </si>
  <si>
    <t>1.5.j</t>
  </si>
  <si>
    <t>1.5.k</t>
  </si>
  <si>
    <t>1.5.l</t>
  </si>
  <si>
    <t>1.5.m</t>
  </si>
  <si>
    <t>1.5.n</t>
  </si>
  <si>
    <t>1.6.a</t>
  </si>
  <si>
    <t>1.6.b</t>
  </si>
  <si>
    <t>1.6.c</t>
  </si>
  <si>
    <t>1.6.d</t>
  </si>
  <si>
    <t>1.6.e</t>
  </si>
  <si>
    <t>1.6.f</t>
  </si>
  <si>
    <t>1.6.g</t>
  </si>
  <si>
    <t>1.6.h</t>
  </si>
  <si>
    <t>1.6.i</t>
  </si>
  <si>
    <t>1.6.j</t>
  </si>
  <si>
    <t>1.7.a</t>
  </si>
  <si>
    <t>1.7.b</t>
  </si>
  <si>
    <t>1.7.c</t>
  </si>
  <si>
    <t>1.7.d</t>
  </si>
  <si>
    <t>1.7.e</t>
  </si>
  <si>
    <t>1.7.f</t>
  </si>
  <si>
    <t>1.7.g</t>
  </si>
  <si>
    <t>1.7.h</t>
  </si>
  <si>
    <t>1.8.a</t>
  </si>
  <si>
    <t>1.8.b</t>
  </si>
  <si>
    <t>1.8.c</t>
  </si>
  <si>
    <t>1.8.d</t>
  </si>
  <si>
    <t>6.a</t>
  </si>
  <si>
    <t>6.b</t>
  </si>
  <si>
    <t>6.c</t>
  </si>
  <si>
    <t>6.d</t>
  </si>
  <si>
    <t>6.e</t>
  </si>
  <si>
    <t>6.f</t>
  </si>
  <si>
    <t>6.g</t>
  </si>
  <si>
    <t>N/A</t>
  </si>
  <si>
    <t>Salud - prevención</t>
  </si>
  <si>
    <t>Acciones con familia
(1 variables)</t>
  </si>
  <si>
    <t>5 Visita</t>
  </si>
  <si>
    <t>6 Visita</t>
  </si>
  <si>
    <t>1. Anexo de la historia de atención</t>
  </si>
  <si>
    <t>1.2 Archivo del anexo de la historia de atención</t>
  </si>
  <si>
    <t>1.3 Evaluación preliminar</t>
  </si>
  <si>
    <t>1.4 Evaluación integradora</t>
  </si>
  <si>
    <t>1.2.g</t>
  </si>
  <si>
    <t>1.4.e</t>
  </si>
  <si>
    <t>1.4.f</t>
  </si>
  <si>
    <t>1.4.g</t>
  </si>
  <si>
    <t>1.4.h</t>
  </si>
  <si>
    <t>1.4.i</t>
  </si>
  <si>
    <t>1.4.j</t>
  </si>
  <si>
    <t>1.4.k</t>
  </si>
  <si>
    <t>1.4.l</t>
  </si>
  <si>
    <t>Documentos de los anexos de historias de atención
(2 variable)</t>
  </si>
  <si>
    <t>7 Visita</t>
  </si>
  <si>
    <t>8 Visita</t>
  </si>
  <si>
    <t>2. Alimentación y nutrición</t>
  </si>
  <si>
    <t>3. Vinculación de los usuarios al Sistema General de Seguridad Social en Salud SGSSS y al Sistema de Educación Formal</t>
  </si>
  <si>
    <t>4. Vinculación de la familia y/o red vincular de apoyo en el proceso de atención</t>
  </si>
  <si>
    <t>5. Control de riesgo relacionados con medicamentos, objetos cortopunzantes, armas de fuego, sustancias psicoactivas y demás materiales con lo que se pueda atentar contra la integridad personal</t>
  </si>
  <si>
    <t>6. Condiciones locativas y de infraestructura</t>
  </si>
  <si>
    <t>7. Talento humano</t>
  </si>
  <si>
    <t>5.2 Prevención de accidentes</t>
  </si>
  <si>
    <t>5.1 Suministro, manejo y control de medicamentos</t>
  </si>
  <si>
    <t>3.2 Vinculación al Sistema de Educación Formal</t>
  </si>
  <si>
    <t>3.1 Vinculación al Sistema General de Seguridad Social en Salud – SGSSS</t>
  </si>
  <si>
    <t>1.6 Seguimiento al plan de caso</t>
  </si>
  <si>
    <t>1.5 Plan de caso</t>
  </si>
  <si>
    <t>Garantía de derechos – Vinculación
(3 variables)</t>
  </si>
  <si>
    <t>Salud - prevención
(2 variables)</t>
  </si>
  <si>
    <t>1.2.h</t>
  </si>
  <si>
    <t>1.2.i</t>
  </si>
  <si>
    <t>1.3.e</t>
  </si>
  <si>
    <t>1.3.f</t>
  </si>
  <si>
    <t>1.5.o</t>
  </si>
  <si>
    <t>4.a</t>
  </si>
  <si>
    <t>4.b</t>
  </si>
  <si>
    <t>4.c</t>
  </si>
  <si>
    <t>4.d</t>
  </si>
  <si>
    <t>4.e</t>
  </si>
  <si>
    <t>4.f</t>
  </si>
  <si>
    <t>4.g</t>
  </si>
  <si>
    <t>5.1.a</t>
  </si>
  <si>
    <t>5.1.b</t>
  </si>
  <si>
    <t>5.1.c</t>
  </si>
  <si>
    <t>5.1.d</t>
  </si>
  <si>
    <t>5.1.e</t>
  </si>
  <si>
    <t>5.1.f</t>
  </si>
  <si>
    <t>5.1.g</t>
  </si>
  <si>
    <t>5.2.a</t>
  </si>
  <si>
    <t>5.2.b</t>
  </si>
  <si>
    <t>5.2.c</t>
  </si>
  <si>
    <t>5.2.d</t>
  </si>
  <si>
    <t>7.a</t>
  </si>
  <si>
    <t>7.b</t>
  </si>
  <si>
    <t>7.c</t>
  </si>
  <si>
    <t>7.d</t>
  </si>
  <si>
    <t>7.e</t>
  </si>
  <si>
    <t>7.f</t>
  </si>
  <si>
    <t>7.g</t>
  </si>
  <si>
    <t>7.h</t>
  </si>
  <si>
    <t>7.i</t>
  </si>
  <si>
    <t>7.j</t>
  </si>
  <si>
    <t>7.k</t>
  </si>
  <si>
    <t>6.h</t>
  </si>
  <si>
    <t>6.i</t>
  </si>
  <si>
    <t>PROCESO
PROTECCIÓN
VERIFICACIÓN EN VISITA 
INTERVENCIÓN DE APOYO PSICOSOCIAL SRD</t>
  </si>
  <si>
    <t>1.7 Informe de superación de condiciones que generaron el ingreso al PARD</t>
  </si>
  <si>
    <t>1.8 Atención en salud</t>
  </si>
  <si>
    <t>1.8 Informe de superación de condiciones que generaron el ingreso al PARD</t>
  </si>
  <si>
    <t>1.9 Atención en salud</t>
  </si>
  <si>
    <t>2. Refrigerio</t>
  </si>
  <si>
    <t>8. Estructurar la información financiera de acuerdo con el Plan Único de Cuentas</t>
  </si>
  <si>
    <t>9. Verificación de la ejecución del recurso de forma mensual, acorde con lo establecido en el manual operativo y sus respectivos clasificadores de costo</t>
  </si>
  <si>
    <t>10. Llevar la contabilidad por centro de costos</t>
  </si>
  <si>
    <t>9.f</t>
  </si>
  <si>
    <t>9.g</t>
  </si>
  <si>
    <t>9.h</t>
  </si>
  <si>
    <t>9.i</t>
  </si>
  <si>
    <t>9.j</t>
  </si>
  <si>
    <t>9.k</t>
  </si>
  <si>
    <t>9.l</t>
  </si>
  <si>
    <t>9.m</t>
  </si>
  <si>
    <t>Proceso de atención
(6 variables)</t>
  </si>
  <si>
    <t>Nutrición
(1 variable)</t>
  </si>
  <si>
    <t>N°</t>
  </si>
  <si>
    <t>Nombre del niño, niña o adolescente</t>
  </si>
  <si>
    <t>Anexo Historia de atención</t>
  </si>
  <si>
    <r>
      <t>a.     Documento de ubicación por parte de la autoridad administrativa competente.</t>
    </r>
    <r>
      <rPr>
        <sz val="10"/>
        <color theme="1"/>
        <rFont val="Arial"/>
        <family val="2"/>
      </rPr>
      <t>.</t>
    </r>
  </si>
  <si>
    <t>b.     Valoraciones remitidas por la Autoridad Administrativa o la gestión para su consecución.</t>
  </si>
  <si>
    <r>
      <t xml:space="preserve">c.   Fotocopia de los  Documentos de identificación del niño, niña o adolescente o soporte de la gestión realizada. </t>
    </r>
    <r>
      <rPr>
        <sz val="10"/>
        <color theme="1"/>
        <rFont val="Arial"/>
        <family val="2"/>
      </rPr>
      <t xml:space="preserve">. </t>
    </r>
  </si>
  <si>
    <r>
      <t xml:space="preserve">d.     Certificados de vinculación a salud (soporte físico o magnético o la gestión del trámite). </t>
    </r>
    <r>
      <rPr>
        <sz val="10"/>
        <color theme="1"/>
        <rFont val="Arial"/>
        <family val="2"/>
      </rPr>
      <t xml:space="preserve"> </t>
    </r>
  </si>
  <si>
    <t>e. Certificado de discapacidad o certificado medico expedido por la entidad prestadora de salud, en el que se evidencie el diagnostico asociado a la discapacidad o los oportes de la gestion mediante la autoridad administrativa.</t>
  </si>
  <si>
    <t>f.     Registro de vacunación conforme con lo establecido en el esquema nacional de vacunación vigente en Colombia o la gestión realizada. Tener en cuenta las acciones realizadas con los padres para el cumplimiento del esquema de vacunación.</t>
  </si>
  <si>
    <t>g.Remisiones al sistema de salud cuando el caso lo amerite.</t>
  </si>
  <si>
    <t xml:space="preserve">h.Certificado de vinculación al sitema educativo, constancias escolares en los casos que aplique o la gestión para su vinculación. </t>
  </si>
  <si>
    <t>i.      Documento que identifique a la autoridad tradicional competente para el caso de niño, niña o adolescente que se autorreconoce como perteneciente a un grupo étnico, remitido por la autoridad administrativa o la gestión para su consecución, cuando aplique.</t>
  </si>
  <si>
    <t xml:space="preserve">j. Evaluación preliminar </t>
  </si>
  <si>
    <t>k.Evaluación integradora.</t>
  </si>
  <si>
    <t>l.Plan de caso.</t>
  </si>
  <si>
    <t>m.Seguimiento al Plan de caso</t>
  </si>
  <si>
    <t>n.Informe de superación de situaciones que generaron el ingreso al PARD</t>
  </si>
  <si>
    <t>o.El registro de atenciones y seguimientos del proceso de atencion se encuentran en el anexo de la historia de atención.</t>
  </si>
  <si>
    <t>p.La frecuencia de los seguimientos del proceso de atención se definen en el plan de caso y en el seguimiento al plan de caso</t>
  </si>
  <si>
    <t>q. Las atenciones y seguimientos del proceso de atención se registrarán en el área del profesional según corresponda de acuerdo con la necesidad identificada en el proceso de atención.</t>
  </si>
  <si>
    <t>En cada casilla coloque:</t>
  </si>
  <si>
    <t>SI</t>
  </si>
  <si>
    <t>Si se encuentra el documento en el anexo de la historia de atención.</t>
  </si>
  <si>
    <t>NO</t>
  </si>
  <si>
    <t>Si no se encuentra el documento en el anexo de la historia de atención.</t>
  </si>
  <si>
    <t>en los casos que no aplica el documento.</t>
  </si>
  <si>
    <t>Tenga en cuenta las acciones definidas para cada modalidad según Lineamiento</t>
  </si>
  <si>
    <t>TALENTO HUMANO
Nombres y apellidos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</si>
  <si>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</si>
  <si>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</si>
  <si>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</si>
  <si>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</si>
  <si>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</si>
  <si>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</si>
  <si>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</si>
  <si>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</si>
  <si>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</si>
  <si>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Consulta de inhabilidades por antecedentes de delitos sexuales contra menores de 18 años</t>
  </si>
  <si>
    <t>Registro nacional de medidas correctivas (inicial y con actualización trimestral)</t>
  </si>
  <si>
    <t>Antecedentes profesionales (cuando aplique)</t>
  </si>
  <si>
    <t>Soportes de pago de aportes al SGSSS</t>
  </si>
  <si>
    <t xml:space="preserve">Documentos de compromiso de confidencialidad y de protección de datos firmados. </t>
  </si>
  <si>
    <t>Documento de identificación</t>
  </si>
  <si>
    <t>Evidencia de inducción para el cargo</t>
  </si>
  <si>
    <t>Si se encuentra el documento en la carpeta del trabajador.</t>
  </si>
  <si>
    <t>Si no se encuentra el documento en carpeta del trabajador.</t>
  </si>
  <si>
    <t>Si no aplica.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</si>
  <si>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Tenga en cuenta las acciones y el talento humano definidos para cada modalidad según Manual Operativo de Moalidades  y lo que establece la normatividad vigente según profesión o cargo.</t>
    </r>
  </si>
  <si>
    <t>F1.A11.G27.P</t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</si>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</sst>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1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5" fillId="11" borderId="5" xfId="0" applyNumberFormat="1" applyFont="1" applyFill="1" applyBorder="1" applyAlignment="1">
      <alignment horizontal="center" vertical="center" wrapText="1"/>
    </xf>
    <xf numFmtId="9" fontId="15" fillId="10" borderId="5" xfId="0" applyNumberFormat="1" applyFont="1" applyFill="1" applyBorder="1" applyAlignment="1">
      <alignment horizontal="center" vertical="center" wrapText="1"/>
    </xf>
    <xf numFmtId="9" fontId="15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5" fillId="11" borderId="5" xfId="4" applyNumberFormat="1" applyFont="1" applyFill="1" applyBorder="1" applyAlignment="1">
      <alignment horizontal="center" vertical="center"/>
    </xf>
    <xf numFmtId="10" fontId="15" fillId="10" borderId="5" xfId="4" applyNumberFormat="1" applyFont="1" applyFill="1" applyBorder="1" applyAlignment="1">
      <alignment horizontal="center" vertical="center"/>
    </xf>
    <xf numFmtId="10" fontId="15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10" borderId="5" xfId="0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11" borderId="31" xfId="0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 wrapText="1"/>
    </xf>
    <xf numFmtId="0" fontId="16" fillId="13" borderId="3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5" fillId="4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19" borderId="5" xfId="0" applyFont="1" applyFill="1" applyBorder="1" applyAlignment="1">
      <alignment horizontal="center" vertical="center" wrapText="1"/>
    </xf>
    <xf numFmtId="9" fontId="2" fillId="19" borderId="5" xfId="4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left" vertical="center" wrapText="1" indent="1"/>
    </xf>
    <xf numFmtId="0" fontId="5" fillId="20" borderId="2" xfId="0" applyFont="1" applyFill="1" applyBorder="1" applyAlignment="1">
      <alignment horizontal="center" vertical="center" textRotation="90" wrapText="1"/>
    </xf>
    <xf numFmtId="0" fontId="18" fillId="21" borderId="0" xfId="0" applyFont="1" applyFill="1"/>
    <xf numFmtId="0" fontId="18" fillId="0" borderId="0" xfId="0" applyFont="1"/>
    <xf numFmtId="0" fontId="18" fillId="0" borderId="5" xfId="0" applyFont="1" applyBorder="1" applyAlignment="1">
      <alignment horizontal="justify" vertical="center"/>
    </xf>
    <xf numFmtId="0" fontId="18" fillId="0" borderId="5" xfId="0" applyFont="1" applyBorder="1" applyAlignment="1">
      <alignment vertical="center" wrapText="1"/>
    </xf>
    <xf numFmtId="0" fontId="19" fillId="21" borderId="4" xfId="0" applyFont="1" applyFill="1" applyBorder="1" applyAlignment="1">
      <alignment horizontal="center" vertical="center" wrapText="1"/>
    </xf>
    <xf numFmtId="0" fontId="19" fillId="21" borderId="7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 textRotation="90" wrapText="1"/>
    </xf>
    <xf numFmtId="0" fontId="2" fillId="20" borderId="3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 applyProtection="1">
      <alignment horizontal="center" vertical="center" wrapText="1"/>
      <protection locked="0"/>
    </xf>
    <xf numFmtId="0" fontId="13" fillId="9" borderId="19" xfId="0" applyFont="1" applyFill="1" applyBorder="1" applyAlignment="1" applyProtection="1">
      <alignment horizontal="center" vertical="center" wrapText="1"/>
      <protection locked="0"/>
    </xf>
    <xf numFmtId="0" fontId="13" fillId="9" borderId="30" xfId="0" applyFont="1" applyFill="1" applyBorder="1" applyAlignment="1" applyProtection="1">
      <alignment horizontal="center" vertical="center" wrapText="1"/>
      <protection locked="0"/>
    </xf>
    <xf numFmtId="0" fontId="1" fillId="2" borderId="52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42" fontId="2" fillId="0" borderId="41" xfId="1" applyFont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12" fillId="0" borderId="45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21" borderId="0" xfId="0" applyFont="1" applyFill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43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112</xdr:row>
      <xdr:rowOff>22413</xdr:rowOff>
    </xdr:from>
    <xdr:to>
      <xdr:col>2</xdr:col>
      <xdr:colOff>1030941</xdr:colOff>
      <xdr:row>119</xdr:row>
      <xdr:rowOff>291353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C519DE6D-D397-4058-BAF7-727FE387A751}"/>
            </a:ext>
          </a:extLst>
        </xdr:cNvPr>
        <xdr:cNvSpPr/>
      </xdr:nvSpPr>
      <xdr:spPr>
        <a:xfrm>
          <a:off x="2117912" y="46414766"/>
          <a:ext cx="1019735" cy="2398058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120</xdr:row>
      <xdr:rowOff>22413</xdr:rowOff>
    </xdr:from>
    <xdr:to>
      <xdr:col>2</xdr:col>
      <xdr:colOff>1030941</xdr:colOff>
      <xdr:row>127</xdr:row>
      <xdr:rowOff>291353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A54EAC87-5016-4F01-B6E2-6902268C1065}"/>
            </a:ext>
          </a:extLst>
        </xdr:cNvPr>
        <xdr:cNvSpPr/>
      </xdr:nvSpPr>
      <xdr:spPr>
        <a:xfrm>
          <a:off x="2117912" y="71381472"/>
          <a:ext cx="1019735" cy="1947021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7/5%20SIL%20-Captura%202017/Mode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Observaciones"/>
      <sheetName val="SIL"/>
      <sheetName val="Dotación de botiquín"/>
      <sheetName val="Documentos talento humano"/>
      <sheetName val="Reg doc historia de atención"/>
      <sheetName val="Registro condiciones locativas"/>
      <sheetName val="Registro de Dotación personal"/>
      <sheetName val="Registro dotación aseo personal"/>
      <sheetName val="Regt dotación lúdico-deportiva 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 t="str">
            <v>AMAZONAS</v>
          </cell>
        </row>
        <row r="3">
          <cell r="E3" t="str">
            <v>ANTIOQUIA</v>
          </cell>
        </row>
        <row r="4">
          <cell r="E4" t="str">
            <v>ARAUCA</v>
          </cell>
        </row>
        <row r="5">
          <cell r="E5" t="str">
            <v>ATLÁNTICO</v>
          </cell>
        </row>
        <row r="6">
          <cell r="E6" t="str">
            <v>BOGOTÁ</v>
          </cell>
        </row>
        <row r="7">
          <cell r="E7" t="str">
            <v>BOLÍVAR</v>
          </cell>
        </row>
        <row r="8">
          <cell r="E8" t="str">
            <v>BOYACÁ</v>
          </cell>
        </row>
        <row r="9">
          <cell r="E9" t="str">
            <v>CALDAS</v>
          </cell>
        </row>
        <row r="10">
          <cell r="E10" t="str">
            <v>CAQUETÁ</v>
          </cell>
        </row>
        <row r="11">
          <cell r="E11" t="str">
            <v>CASANARE</v>
          </cell>
        </row>
        <row r="12">
          <cell r="E12" t="str">
            <v>CAUCA</v>
          </cell>
        </row>
        <row r="13">
          <cell r="E13" t="str">
            <v>CÉSAR</v>
          </cell>
        </row>
        <row r="14">
          <cell r="E14" t="str">
            <v>CHOCÓ</v>
          </cell>
        </row>
        <row r="15">
          <cell r="E15" t="str">
            <v>CÓRDOBA</v>
          </cell>
        </row>
        <row r="16">
          <cell r="E16" t="str">
            <v>CUNDINAMARCA</v>
          </cell>
        </row>
        <row r="17">
          <cell r="E17" t="str">
            <v>GUAINIA</v>
          </cell>
        </row>
        <row r="18">
          <cell r="E18" t="str">
            <v>GUAJIRA</v>
          </cell>
        </row>
        <row r="19">
          <cell r="E19" t="str">
            <v>GUAVIARE</v>
          </cell>
        </row>
        <row r="20">
          <cell r="E20" t="str">
            <v>HUILA</v>
          </cell>
        </row>
        <row r="21">
          <cell r="E21" t="str">
            <v>MAGDALENA</v>
          </cell>
        </row>
        <row r="22">
          <cell r="E22" t="str">
            <v>META</v>
          </cell>
        </row>
        <row r="23">
          <cell r="E23" t="str">
            <v>NARIÑO</v>
          </cell>
        </row>
        <row r="24">
          <cell r="E24" t="str">
            <v>NORTE_DE_SANTANDER</v>
          </cell>
        </row>
        <row r="25">
          <cell r="E25" t="str">
            <v>PUTUMAYO</v>
          </cell>
        </row>
        <row r="26">
          <cell r="E26" t="str">
            <v>QUINDIO</v>
          </cell>
        </row>
        <row r="27">
          <cell r="E27" t="str">
            <v>RISARALDA</v>
          </cell>
        </row>
        <row r="28">
          <cell r="E28" t="str">
            <v>SAN_ANDRES</v>
          </cell>
        </row>
        <row r="29">
          <cell r="E29" t="str">
            <v>SANTANDER</v>
          </cell>
        </row>
        <row r="30">
          <cell r="E30" t="str">
            <v>SUCRE</v>
          </cell>
        </row>
        <row r="31">
          <cell r="E31" t="str">
            <v>TOLIMA</v>
          </cell>
        </row>
        <row r="32">
          <cell r="E32" t="str">
            <v>VALLE</v>
          </cell>
        </row>
        <row r="33">
          <cell r="E33" t="str">
            <v>VAÚPES</v>
          </cell>
        </row>
        <row r="34">
          <cell r="E34" t="str">
            <v>VICHADA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9"/>
  <sheetViews>
    <sheetView showGridLines="0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206" t="s">
        <v>1</v>
      </c>
      <c r="B1" s="207"/>
      <c r="C1" s="50"/>
      <c r="D1" s="48" t="s">
        <v>0</v>
      </c>
      <c r="E1" s="49"/>
      <c r="F1" s="48" t="s">
        <v>24</v>
      </c>
      <c r="G1" s="42"/>
      <c r="H1" s="47" t="s">
        <v>109</v>
      </c>
      <c r="I1" s="214" t="str">
        <f>+IF(OR(I19="valide todas las variables",I106="valide todas las variables",I112="valide todas las variables",I129="valide todas las variables",I138="valide todas las variables",I153="valide todas las variables",I163="valide todas las variables",I176="valide todas las variables",I182="valide todas las variables",I196="valide todas las variables"),"",Consolidado!JQ10)</f>
        <v/>
      </c>
      <c r="J1" s="215"/>
      <c r="M1" s="46"/>
    </row>
    <row r="2" spans="1:13" ht="15" customHeight="1" x14ac:dyDescent="0.2">
      <c r="A2" s="208" t="s">
        <v>2</v>
      </c>
      <c r="B2" s="209"/>
      <c r="C2" s="209"/>
      <c r="D2" s="209"/>
      <c r="E2" s="209"/>
      <c r="F2" s="209"/>
      <c r="G2" s="209"/>
      <c r="H2" s="209"/>
      <c r="I2" s="209"/>
      <c r="J2" s="210"/>
    </row>
    <row r="3" spans="1:13" ht="15" customHeight="1" x14ac:dyDescent="0.2">
      <c r="A3" s="153" t="s">
        <v>3</v>
      </c>
      <c r="B3" s="154"/>
      <c r="C3" s="154" t="s">
        <v>4</v>
      </c>
      <c r="D3" s="154"/>
      <c r="E3" s="154"/>
      <c r="F3" s="154"/>
      <c r="G3" s="154"/>
      <c r="H3" s="154"/>
      <c r="I3" s="154" t="s">
        <v>5</v>
      </c>
      <c r="J3" s="155"/>
    </row>
    <row r="4" spans="1:13" ht="20.100000000000001" customHeight="1" x14ac:dyDescent="0.2">
      <c r="A4" s="211" t="str">
        <f>+IFERROR(VLOOKUP(G1,[3]Directorio!$B$2:$Z$1100,2,FALSE),"")</f>
        <v/>
      </c>
      <c r="B4" s="212"/>
      <c r="C4" s="212" t="str">
        <f>+IFERROR(VLOOKUP(G1,[3]Directorio!$B$2:$Z$1100,3,FALSE),"")</f>
        <v/>
      </c>
      <c r="D4" s="212"/>
      <c r="E4" s="212"/>
      <c r="F4" s="212"/>
      <c r="G4" s="212"/>
      <c r="H4" s="212"/>
      <c r="I4" s="212" t="str">
        <f>+IFERROR(VLOOKUP(G1,[3]Directorio!$B$2:$Z$1100,4,FALSE),"")</f>
        <v/>
      </c>
      <c r="J4" s="213"/>
    </row>
    <row r="5" spans="1:13" ht="15" customHeight="1" x14ac:dyDescent="0.2">
      <c r="A5" s="153" t="s">
        <v>7</v>
      </c>
      <c r="B5" s="154"/>
      <c r="C5" s="154"/>
      <c r="D5" s="154"/>
      <c r="E5" s="154" t="s">
        <v>6</v>
      </c>
      <c r="F5" s="154"/>
      <c r="G5" s="154"/>
      <c r="H5" s="154"/>
      <c r="I5" s="154"/>
      <c r="J5" s="155"/>
    </row>
    <row r="6" spans="1:13" ht="15" customHeight="1" x14ac:dyDescent="0.2">
      <c r="A6" s="216" t="str">
        <f>+IFERROR(VLOOKUP(G1,[3]Directorio!$B$2:$Z$1100,5,FALSE),"")</f>
        <v/>
      </c>
      <c r="B6" s="217"/>
      <c r="C6" s="217"/>
      <c r="D6" s="217"/>
      <c r="E6" s="217" t="str">
        <f>+IFERROR(VLOOKUP(G1,[3]Directorio!$B$2:$Z$1100,6,FALSE),"")</f>
        <v/>
      </c>
      <c r="F6" s="217"/>
      <c r="G6" s="217"/>
      <c r="H6" s="217"/>
      <c r="I6" s="217"/>
      <c r="J6" s="218"/>
    </row>
    <row r="7" spans="1:13" ht="15" customHeight="1" x14ac:dyDescent="0.2">
      <c r="A7" s="153" t="s">
        <v>8</v>
      </c>
      <c r="B7" s="154"/>
      <c r="C7" s="154"/>
      <c r="D7" s="154"/>
      <c r="E7" s="154" t="s">
        <v>9</v>
      </c>
      <c r="F7" s="154"/>
      <c r="G7" s="154"/>
      <c r="H7" s="154" t="s">
        <v>10</v>
      </c>
      <c r="I7" s="154"/>
      <c r="J7" s="155"/>
    </row>
    <row r="8" spans="1:13" ht="15" customHeight="1" x14ac:dyDescent="0.2">
      <c r="A8" s="216" t="str">
        <f>+IFERROR(VLOOKUP(G1,[3]Directorio!$B$2:$Z$1100,7,FALSE),"")</f>
        <v/>
      </c>
      <c r="B8" s="217"/>
      <c r="C8" s="217"/>
      <c r="D8" s="217"/>
      <c r="E8" s="217" t="str">
        <f>+IFERROR(VLOOKUP(G1,[3]Directorio!$B$2:$Z$1100,8,FALSE),"")</f>
        <v/>
      </c>
      <c r="F8" s="217"/>
      <c r="G8" s="217"/>
      <c r="H8" s="217" t="str">
        <f>+IFERROR(VLOOKUP(G1,[3]Directorio!$B$2:$Z$1100,9,FALSE),"")</f>
        <v/>
      </c>
      <c r="I8" s="217"/>
      <c r="J8" s="218"/>
    </row>
    <row r="9" spans="1:13" ht="15" customHeight="1" x14ac:dyDescent="0.2">
      <c r="A9" s="153" t="s">
        <v>11</v>
      </c>
      <c r="B9" s="154"/>
      <c r="C9" s="154"/>
      <c r="D9" s="154" t="s">
        <v>12</v>
      </c>
      <c r="E9" s="154"/>
      <c r="F9" s="154"/>
      <c r="G9" s="154" t="s">
        <v>13</v>
      </c>
      <c r="H9" s="154"/>
      <c r="I9" s="154"/>
      <c r="J9" s="155"/>
    </row>
    <row r="10" spans="1:13" ht="30" customHeight="1" thickBot="1" x14ac:dyDescent="0.25">
      <c r="A10" s="219" t="str">
        <f>+IFERROR(VLOOKUP(G1,[3]Directorio!$B$2:$Z$1100,10,FALSE),"")</f>
        <v/>
      </c>
      <c r="B10" s="220"/>
      <c r="C10" s="220"/>
      <c r="D10" s="220" t="str">
        <f>+IFERROR(VLOOKUP(G1,[3]Directorio!$B$2:$Z$1100,11,FALSE),"")</f>
        <v/>
      </c>
      <c r="E10" s="220"/>
      <c r="F10" s="220"/>
      <c r="G10" s="221" t="str">
        <f>+IFERROR(VLOOKUP(G1,[3]Directorio!$B$2:$Z$1100,12,FALSE),"")</f>
        <v/>
      </c>
      <c r="H10" s="221"/>
      <c r="I10" s="221"/>
      <c r="J10" s="222"/>
    </row>
    <row r="11" spans="1:13" ht="15" customHeight="1" x14ac:dyDescent="0.2">
      <c r="A11" s="208" t="s">
        <v>14</v>
      </c>
      <c r="B11" s="209"/>
      <c r="C11" s="209"/>
      <c r="D11" s="209"/>
      <c r="E11" s="209"/>
      <c r="F11" s="209"/>
      <c r="G11" s="209"/>
      <c r="H11" s="209"/>
      <c r="I11" s="209"/>
      <c r="J11" s="210"/>
    </row>
    <row r="12" spans="1:13" ht="15" customHeight="1" x14ac:dyDescent="0.2">
      <c r="A12" s="44" t="s">
        <v>93</v>
      </c>
      <c r="B12" s="154" t="s">
        <v>15</v>
      </c>
      <c r="C12" s="154"/>
      <c r="D12" s="154"/>
      <c r="E12" s="184" t="s">
        <v>16</v>
      </c>
      <c r="F12" s="185"/>
      <c r="G12" s="184" t="s">
        <v>17</v>
      </c>
      <c r="H12" s="185"/>
      <c r="I12" s="184" t="s">
        <v>94</v>
      </c>
      <c r="J12" s="186"/>
    </row>
    <row r="13" spans="1:13" ht="15" customHeight="1" x14ac:dyDescent="0.2">
      <c r="A13" s="43" t="str">
        <f>+IFERROR(VLOOKUP(G1,[3]Directorio!$B$2:$Z$1100,13,FALSE),"")</f>
        <v/>
      </c>
      <c r="B13" s="217" t="str">
        <f>+IFERROR(VLOOKUP(G1,[3]Directorio!$B$2:$Z$1100,14,FALSE),"")</f>
        <v/>
      </c>
      <c r="C13" s="217"/>
      <c r="D13" s="217"/>
      <c r="E13" s="176" t="str">
        <f>+IFERROR(VLOOKUP(G1,[3]Directorio!$B$2:$Z$1100,15,FALSE),"")</f>
        <v/>
      </c>
      <c r="F13" s="177"/>
      <c r="G13" s="176" t="str">
        <f>+IFERROR(VLOOKUP(G1,[3]Directorio!$B$2:$Z$1100,16,FALSE),"")</f>
        <v/>
      </c>
      <c r="H13" s="177"/>
      <c r="I13" s="176" t="str">
        <f>+IFERROR(VLOOKUP(G1,[3]Directorio!$B$2:$Z$1100,17,FALSE),"")</f>
        <v/>
      </c>
      <c r="J13" s="187"/>
    </row>
    <row r="14" spans="1:13" ht="15" customHeight="1" x14ac:dyDescent="0.2">
      <c r="A14" s="192" t="s">
        <v>18</v>
      </c>
      <c r="B14" s="185"/>
      <c r="C14" s="184" t="s">
        <v>19</v>
      </c>
      <c r="D14" s="185"/>
      <c r="E14" s="188" t="s">
        <v>107</v>
      </c>
      <c r="F14" s="189"/>
      <c r="G14" s="154" t="s">
        <v>20</v>
      </c>
      <c r="H14" s="154"/>
      <c r="I14" s="154" t="s">
        <v>21</v>
      </c>
      <c r="J14" s="155"/>
    </row>
    <row r="15" spans="1:13" ht="15" customHeight="1" x14ac:dyDescent="0.2">
      <c r="A15" s="205" t="str">
        <f>+IFERROR(VLOOKUP(G1,[3]Directorio!$B$2:$Z$1100,18,FALSE),"")</f>
        <v/>
      </c>
      <c r="B15" s="177"/>
      <c r="C15" s="176" t="str">
        <f>+IFERROR(VLOOKUP(G1,[3]Directorio!$B$2:$Z$1100,19,FALSE),"")</f>
        <v/>
      </c>
      <c r="D15" s="177"/>
      <c r="E15" s="190" t="str">
        <f>+IFERROR(VLOOKUP(G1,[3]Directorio!$B$2:$Z$1100,20,FALSE),"")</f>
        <v/>
      </c>
      <c r="F15" s="191"/>
      <c r="G15" s="200" t="str">
        <f>+IFERROR(VLOOKUP(G1,[3]Directorio!$B$2:$Z$1100,21,FALSE),"")</f>
        <v/>
      </c>
      <c r="H15" s="200"/>
      <c r="I15" s="200" t="str">
        <f>+IFERROR(VLOOKUP(G1,[3]Directorio!$B$2:$Z$1100,22,FALSE),"")</f>
        <v/>
      </c>
      <c r="J15" s="201"/>
    </row>
    <row r="16" spans="1:13" ht="15" customHeight="1" x14ac:dyDescent="0.2">
      <c r="A16" s="192" t="s">
        <v>22</v>
      </c>
      <c r="B16" s="185"/>
      <c r="C16" s="184" t="s">
        <v>23</v>
      </c>
      <c r="D16" s="193"/>
      <c r="E16" s="193"/>
      <c r="F16" s="193"/>
      <c r="G16" s="185"/>
      <c r="H16" s="184" t="s">
        <v>108</v>
      </c>
      <c r="I16" s="193"/>
      <c r="J16" s="186"/>
    </row>
    <row r="17" spans="1:10" ht="15" customHeight="1" thickBot="1" x14ac:dyDescent="0.25">
      <c r="A17" s="194" t="str">
        <f>+IFERROR(VLOOKUP(G1,[3]Directorio!$B$2:$Z$1100,23,FALSE),"")</f>
        <v/>
      </c>
      <c r="B17" s="195"/>
      <c r="C17" s="196" t="str">
        <f>+IFERROR(VLOOKUP(G1,[3]Directorio!$B$2:$Z$1100,24,FALSE),"")</f>
        <v/>
      </c>
      <c r="D17" s="197"/>
      <c r="E17" s="197"/>
      <c r="F17" s="197"/>
      <c r="G17" s="198"/>
      <c r="H17" s="196" t="str">
        <f>+IFERROR(VLOOKUP(G1,[3]Directorio!$B$2:$Z$1100,25,FALSE),"")</f>
        <v/>
      </c>
      <c r="I17" s="197"/>
      <c r="J17" s="199"/>
    </row>
    <row r="18" spans="1:10" ht="24.95" customHeight="1" thickBot="1" x14ac:dyDescent="0.25">
      <c r="A18" s="202" t="s">
        <v>112</v>
      </c>
      <c r="B18" s="203"/>
      <c r="C18" s="203"/>
      <c r="D18" s="203"/>
      <c r="E18" s="203"/>
      <c r="F18" s="203"/>
      <c r="G18" s="203"/>
      <c r="H18" s="203"/>
      <c r="I18" s="203"/>
      <c r="J18" s="204"/>
    </row>
    <row r="19" spans="1:10" ht="39.950000000000003" customHeight="1" thickBot="1" x14ac:dyDescent="0.25">
      <c r="A19" s="139" t="s">
        <v>227</v>
      </c>
      <c r="B19" s="140"/>
      <c r="C19" s="140"/>
      <c r="D19" s="140"/>
      <c r="E19" s="140"/>
      <c r="F19" s="140"/>
      <c r="G19" s="140"/>
      <c r="H19" s="141"/>
      <c r="I19" s="111" t="str">
        <f>+IF(OR(D20="Valide todos los criterios",D37="Valide todos los criterios",D46="Valide todos los criterios",D52="Valide todos los criterios",D65="Valide todos los criterios",D81="Valide todos los criterios",D92="Valide todos los criterios",D101="Valide todos los criterios"),"Valide todas las variables",IF(OR(D20="No cumple variable",D37="No cumple variable",D46="No cumple variable",D52="No cumple variable",D65="No cumple variable",D81="No cumple variable",D92="No cumple variable",D101="No cumple variable"),"No cumple obligación","Cumple obligación"))</f>
        <v>Valide todas las variables</v>
      </c>
      <c r="J19" s="112"/>
    </row>
    <row r="20" spans="1:10" ht="20.100000000000001" customHeight="1" x14ac:dyDescent="0.2">
      <c r="A20" s="113" t="s">
        <v>133</v>
      </c>
      <c r="B20" s="8" t="s">
        <v>33</v>
      </c>
      <c r="C20" s="9"/>
      <c r="D20" s="134" t="str">
        <f>+IF(OR(C20="",C21="",C22="",C23="",C24="",C25="",C26="",C27="",C28="",C29="",C30="",C31="",C32="",C33="",C34="",C35="",C36=""),"Valide todos los criterios",IF(OR(C20="No cumple",C21="No cumple",C22="No cumple",C23="No cumple",C24="No cumple",C25="No cumple",C26="No cumple",C27="No cumple",C28="No cumple",C29="No cumple",C30="No cumple",C31="No cumple",C32="No cumple",C33="No cumple",C34="No cumple",C35="No cumple",C36="No cumple"),"No cumple variable","Cumple variable"))</f>
        <v>Valide todos los criterios</v>
      </c>
      <c r="E20" s="142" t="s">
        <v>42</v>
      </c>
      <c r="F20" s="142"/>
      <c r="G20" s="142"/>
      <c r="H20" s="142"/>
      <c r="I20" s="142"/>
      <c r="J20" s="143"/>
    </row>
    <row r="21" spans="1:10" ht="17.100000000000001" customHeight="1" x14ac:dyDescent="0.2">
      <c r="A21" s="114"/>
      <c r="B21" s="6" t="s">
        <v>34</v>
      </c>
      <c r="C21" s="7"/>
      <c r="D21" s="135"/>
      <c r="E21" s="128"/>
      <c r="F21" s="129"/>
      <c r="G21" s="129"/>
      <c r="H21" s="129"/>
      <c r="I21" s="129"/>
      <c r="J21" s="130"/>
    </row>
    <row r="22" spans="1:10" ht="17.100000000000001" customHeight="1" x14ac:dyDescent="0.2">
      <c r="A22" s="114"/>
      <c r="B22" s="6" t="s">
        <v>35</v>
      </c>
      <c r="C22" s="7"/>
      <c r="D22" s="135"/>
      <c r="E22" s="128"/>
      <c r="F22" s="129"/>
      <c r="G22" s="129"/>
      <c r="H22" s="129"/>
      <c r="I22" s="129"/>
      <c r="J22" s="130"/>
    </row>
    <row r="23" spans="1:10" ht="17.100000000000001" customHeight="1" x14ac:dyDescent="0.2">
      <c r="A23" s="114"/>
      <c r="B23" s="6" t="s">
        <v>36</v>
      </c>
      <c r="C23" s="7"/>
      <c r="D23" s="135"/>
      <c r="E23" s="128"/>
      <c r="F23" s="129"/>
      <c r="G23" s="129"/>
      <c r="H23" s="129"/>
      <c r="I23" s="129"/>
      <c r="J23" s="130"/>
    </row>
    <row r="24" spans="1:10" ht="17.100000000000001" customHeight="1" x14ac:dyDescent="0.2">
      <c r="A24" s="114"/>
      <c r="B24" s="6" t="s">
        <v>37</v>
      </c>
      <c r="C24" s="7"/>
      <c r="D24" s="135"/>
      <c r="E24" s="128"/>
      <c r="F24" s="129"/>
      <c r="G24" s="129"/>
      <c r="H24" s="129"/>
      <c r="I24" s="129"/>
      <c r="J24" s="130"/>
    </row>
    <row r="25" spans="1:10" ht="17.100000000000001" customHeight="1" x14ac:dyDescent="0.2">
      <c r="A25" s="114"/>
      <c r="B25" s="6" t="s">
        <v>38</v>
      </c>
      <c r="C25" s="7"/>
      <c r="D25" s="135"/>
      <c r="E25" s="128"/>
      <c r="F25" s="129"/>
      <c r="G25" s="129"/>
      <c r="H25" s="129"/>
      <c r="I25" s="129"/>
      <c r="J25" s="130"/>
    </row>
    <row r="26" spans="1:10" ht="17.100000000000001" customHeight="1" x14ac:dyDescent="0.2">
      <c r="A26" s="114"/>
      <c r="B26" s="6" t="s">
        <v>39</v>
      </c>
      <c r="C26" s="7"/>
      <c r="D26" s="135"/>
      <c r="E26" s="128"/>
      <c r="F26" s="129"/>
      <c r="G26" s="129"/>
      <c r="H26" s="129"/>
      <c r="I26" s="129"/>
      <c r="J26" s="130"/>
    </row>
    <row r="27" spans="1:10" ht="17.100000000000001" customHeight="1" x14ac:dyDescent="0.2">
      <c r="A27" s="114"/>
      <c r="B27" s="6" t="s">
        <v>40</v>
      </c>
      <c r="C27" s="7"/>
      <c r="D27" s="135"/>
      <c r="E27" s="128"/>
      <c r="F27" s="129"/>
      <c r="G27" s="129"/>
      <c r="H27" s="129"/>
      <c r="I27" s="129"/>
      <c r="J27" s="130"/>
    </row>
    <row r="28" spans="1:10" ht="17.100000000000001" customHeight="1" x14ac:dyDescent="0.2">
      <c r="A28" s="114"/>
      <c r="B28" s="6" t="s">
        <v>45</v>
      </c>
      <c r="C28" s="7"/>
      <c r="D28" s="135"/>
      <c r="E28" s="128"/>
      <c r="F28" s="129"/>
      <c r="G28" s="129"/>
      <c r="H28" s="129"/>
      <c r="I28" s="129"/>
      <c r="J28" s="130"/>
    </row>
    <row r="29" spans="1:10" ht="17.100000000000001" customHeight="1" x14ac:dyDescent="0.2">
      <c r="A29" s="114"/>
      <c r="B29" s="6" t="s">
        <v>46</v>
      </c>
      <c r="C29" s="7"/>
      <c r="D29" s="135"/>
      <c r="E29" s="128"/>
      <c r="F29" s="129"/>
      <c r="G29" s="129"/>
      <c r="H29" s="129"/>
      <c r="I29" s="129"/>
      <c r="J29" s="130"/>
    </row>
    <row r="30" spans="1:10" ht="17.100000000000001" customHeight="1" x14ac:dyDescent="0.2">
      <c r="A30" s="114"/>
      <c r="B30" s="6" t="s">
        <v>52</v>
      </c>
      <c r="C30" s="7"/>
      <c r="D30" s="135"/>
      <c r="E30" s="128"/>
      <c r="F30" s="129"/>
      <c r="G30" s="129"/>
      <c r="H30" s="129"/>
      <c r="I30" s="129"/>
      <c r="J30" s="130"/>
    </row>
    <row r="31" spans="1:10" ht="17.100000000000001" customHeight="1" x14ac:dyDescent="0.2">
      <c r="A31" s="114"/>
      <c r="B31" s="6" t="s">
        <v>95</v>
      </c>
      <c r="C31" s="7"/>
      <c r="D31" s="135"/>
      <c r="E31" s="128"/>
      <c r="F31" s="129"/>
      <c r="G31" s="129"/>
      <c r="H31" s="129"/>
      <c r="I31" s="129"/>
      <c r="J31" s="130"/>
    </row>
    <row r="32" spans="1:10" ht="17.100000000000001" customHeight="1" x14ac:dyDescent="0.2">
      <c r="A32" s="114"/>
      <c r="B32" s="6" t="s">
        <v>96</v>
      </c>
      <c r="C32" s="7"/>
      <c r="D32" s="135"/>
      <c r="E32" s="128"/>
      <c r="F32" s="129"/>
      <c r="G32" s="129"/>
      <c r="H32" s="129"/>
      <c r="I32" s="129"/>
      <c r="J32" s="130"/>
    </row>
    <row r="33" spans="1:10" ht="17.100000000000001" customHeight="1" x14ac:dyDescent="0.2">
      <c r="A33" s="114"/>
      <c r="B33" s="6" t="s">
        <v>97</v>
      </c>
      <c r="C33" s="7"/>
      <c r="D33" s="135"/>
      <c r="E33" s="128"/>
      <c r="F33" s="129"/>
      <c r="G33" s="129"/>
      <c r="H33" s="129"/>
      <c r="I33" s="129"/>
      <c r="J33" s="130"/>
    </row>
    <row r="34" spans="1:10" ht="17.100000000000001" customHeight="1" x14ac:dyDescent="0.2">
      <c r="A34" s="114"/>
      <c r="B34" s="6" t="s">
        <v>110</v>
      </c>
      <c r="C34" s="7"/>
      <c r="D34" s="135"/>
      <c r="E34" s="128"/>
      <c r="F34" s="129"/>
      <c r="G34" s="129"/>
      <c r="H34" s="129"/>
      <c r="I34" s="129"/>
      <c r="J34" s="130"/>
    </row>
    <row r="35" spans="1:10" ht="17.100000000000001" customHeight="1" x14ac:dyDescent="0.2">
      <c r="A35" s="114"/>
      <c r="B35" s="6" t="s">
        <v>131</v>
      </c>
      <c r="C35" s="7"/>
      <c r="D35" s="135"/>
      <c r="E35" s="128"/>
      <c r="F35" s="129"/>
      <c r="G35" s="129"/>
      <c r="H35" s="129"/>
      <c r="I35" s="129"/>
      <c r="J35" s="130"/>
    </row>
    <row r="36" spans="1:10" ht="17.100000000000001" customHeight="1" thickBot="1" x14ac:dyDescent="0.25">
      <c r="A36" s="114"/>
      <c r="B36" s="6" t="s">
        <v>132</v>
      </c>
      <c r="C36" s="7"/>
      <c r="D36" s="135"/>
      <c r="E36" s="128"/>
      <c r="F36" s="129"/>
      <c r="G36" s="129"/>
      <c r="H36" s="129"/>
      <c r="I36" s="129"/>
      <c r="J36" s="130"/>
    </row>
    <row r="37" spans="1:10" ht="20.100000000000001" customHeight="1" x14ac:dyDescent="0.2">
      <c r="A37" s="113" t="s">
        <v>228</v>
      </c>
      <c r="B37" s="8" t="s">
        <v>33</v>
      </c>
      <c r="C37" s="9"/>
      <c r="D37" s="134" t="str">
        <f>+IF(OR(C37="",C38="",C39="",C40="",C41="",C42="",C43="",C44="",C45=""),"Valide todos los criterios",IF(OR(C37="No cumple",C38="No cumple",C39="No cumple",C40="No cumple",C41="No cumple",C42="No cumple",C43="No cumple",C44="No cumple",C45="No cumple"),"No cumple variable","Cumple variable"))</f>
        <v>Valide todos los criterios</v>
      </c>
      <c r="E37" s="142" t="s">
        <v>42</v>
      </c>
      <c r="F37" s="142"/>
      <c r="G37" s="142"/>
      <c r="H37" s="142"/>
      <c r="I37" s="142"/>
      <c r="J37" s="143"/>
    </row>
    <row r="38" spans="1:10" ht="20.100000000000001" customHeight="1" x14ac:dyDescent="0.2">
      <c r="A38" s="114"/>
      <c r="B38" s="6" t="s">
        <v>34</v>
      </c>
      <c r="C38" s="7"/>
      <c r="D38" s="135"/>
      <c r="E38" s="128"/>
      <c r="F38" s="129"/>
      <c r="G38" s="129"/>
      <c r="H38" s="129"/>
      <c r="I38" s="129"/>
      <c r="J38" s="130"/>
    </row>
    <row r="39" spans="1:10" ht="20.100000000000001" customHeight="1" x14ac:dyDescent="0.2">
      <c r="A39" s="114"/>
      <c r="B39" s="6" t="s">
        <v>35</v>
      </c>
      <c r="C39" s="7"/>
      <c r="D39" s="135"/>
      <c r="E39" s="128"/>
      <c r="F39" s="129"/>
      <c r="G39" s="129"/>
      <c r="H39" s="129"/>
      <c r="I39" s="129"/>
      <c r="J39" s="130"/>
    </row>
    <row r="40" spans="1:10" ht="20.100000000000001" customHeight="1" x14ac:dyDescent="0.2">
      <c r="A40" s="114"/>
      <c r="B40" s="6" t="s">
        <v>36</v>
      </c>
      <c r="C40" s="7"/>
      <c r="D40" s="135"/>
      <c r="E40" s="128"/>
      <c r="F40" s="129"/>
      <c r="G40" s="129"/>
      <c r="H40" s="129"/>
      <c r="I40" s="129"/>
      <c r="J40" s="130"/>
    </row>
    <row r="41" spans="1:10" ht="20.100000000000001" customHeight="1" x14ac:dyDescent="0.2">
      <c r="A41" s="114"/>
      <c r="B41" s="6" t="s">
        <v>37</v>
      </c>
      <c r="C41" s="7"/>
      <c r="D41" s="135"/>
      <c r="E41" s="128"/>
      <c r="F41" s="129"/>
      <c r="G41" s="129"/>
      <c r="H41" s="129"/>
      <c r="I41" s="129"/>
      <c r="J41" s="130"/>
    </row>
    <row r="42" spans="1:10" ht="20.100000000000001" customHeight="1" x14ac:dyDescent="0.2">
      <c r="A42" s="114"/>
      <c r="B42" s="6" t="s">
        <v>38</v>
      </c>
      <c r="C42" s="7"/>
      <c r="D42" s="135"/>
      <c r="E42" s="128"/>
      <c r="F42" s="129"/>
      <c r="G42" s="129"/>
      <c r="H42" s="129"/>
      <c r="I42" s="129"/>
      <c r="J42" s="130"/>
    </row>
    <row r="43" spans="1:10" ht="20.100000000000001" customHeight="1" x14ac:dyDescent="0.2">
      <c r="A43" s="144"/>
      <c r="B43" s="6" t="s">
        <v>39</v>
      </c>
      <c r="C43" s="11"/>
      <c r="D43" s="163"/>
      <c r="E43" s="128"/>
      <c r="F43" s="129"/>
      <c r="G43" s="129"/>
      <c r="H43" s="129"/>
      <c r="I43" s="129"/>
      <c r="J43" s="130"/>
    </row>
    <row r="44" spans="1:10" ht="20.100000000000001" customHeight="1" x14ac:dyDescent="0.2">
      <c r="A44" s="144"/>
      <c r="B44" s="6" t="s">
        <v>40</v>
      </c>
      <c r="C44" s="11"/>
      <c r="D44" s="163"/>
      <c r="E44" s="128"/>
      <c r="F44" s="129"/>
      <c r="G44" s="129"/>
      <c r="H44" s="129"/>
      <c r="I44" s="129"/>
      <c r="J44" s="130"/>
    </row>
    <row r="45" spans="1:10" ht="20.100000000000001" customHeight="1" thickBot="1" x14ac:dyDescent="0.25">
      <c r="A45" s="115"/>
      <c r="B45" s="10" t="s">
        <v>45</v>
      </c>
      <c r="C45" s="16"/>
      <c r="D45" s="164"/>
      <c r="E45" s="131"/>
      <c r="F45" s="132"/>
      <c r="G45" s="132"/>
      <c r="H45" s="132"/>
      <c r="I45" s="132"/>
      <c r="J45" s="133"/>
    </row>
    <row r="46" spans="1:10" ht="20.100000000000001" customHeight="1" x14ac:dyDescent="0.2">
      <c r="A46" s="113" t="s">
        <v>229</v>
      </c>
      <c r="B46" s="8" t="s">
        <v>33</v>
      </c>
      <c r="C46" s="9"/>
      <c r="D46" s="134" t="str">
        <f>+IF(OR(C46="",C47="",C48="",C49="",C50="",C51=""),"Valide todos los criterios",IF(OR(C46="No cumple",C47="No cumple",C48="No cumple",C49="No cumple",C50="No cumple",C51="No cumple"),"No cumple variable","Cumple variable"))</f>
        <v>Valide todos los criterios</v>
      </c>
      <c r="E46" s="142" t="s">
        <v>42</v>
      </c>
      <c r="F46" s="142"/>
      <c r="G46" s="142"/>
      <c r="H46" s="142"/>
      <c r="I46" s="142"/>
      <c r="J46" s="143"/>
    </row>
    <row r="47" spans="1:10" ht="20.100000000000001" customHeight="1" x14ac:dyDescent="0.2">
      <c r="A47" s="114"/>
      <c r="B47" s="6" t="s">
        <v>34</v>
      </c>
      <c r="C47" s="7"/>
      <c r="D47" s="135"/>
      <c r="E47" s="128"/>
      <c r="F47" s="129"/>
      <c r="G47" s="129"/>
      <c r="H47" s="129"/>
      <c r="I47" s="129"/>
      <c r="J47" s="130"/>
    </row>
    <row r="48" spans="1:10" ht="20.100000000000001" customHeight="1" x14ac:dyDescent="0.2">
      <c r="A48" s="114"/>
      <c r="B48" s="6" t="s">
        <v>35</v>
      </c>
      <c r="C48" s="7"/>
      <c r="D48" s="135"/>
      <c r="E48" s="128"/>
      <c r="F48" s="129"/>
      <c r="G48" s="129"/>
      <c r="H48" s="129"/>
      <c r="I48" s="129"/>
      <c r="J48" s="130"/>
    </row>
    <row r="49" spans="1:10" ht="20.100000000000001" customHeight="1" x14ac:dyDescent="0.2">
      <c r="A49" s="144"/>
      <c r="B49" s="6" t="s">
        <v>36</v>
      </c>
      <c r="C49" s="11"/>
      <c r="D49" s="163"/>
      <c r="E49" s="128"/>
      <c r="F49" s="129"/>
      <c r="G49" s="129"/>
      <c r="H49" s="129"/>
      <c r="I49" s="129"/>
      <c r="J49" s="130"/>
    </row>
    <row r="50" spans="1:10" ht="20.100000000000001" customHeight="1" x14ac:dyDescent="0.2">
      <c r="A50" s="144"/>
      <c r="B50" s="6" t="s">
        <v>37</v>
      </c>
      <c r="C50" s="11"/>
      <c r="D50" s="163"/>
      <c r="E50" s="128"/>
      <c r="F50" s="129"/>
      <c r="G50" s="129"/>
      <c r="H50" s="129"/>
      <c r="I50" s="129"/>
      <c r="J50" s="130"/>
    </row>
    <row r="51" spans="1:10" ht="20.100000000000001" customHeight="1" thickBot="1" x14ac:dyDescent="0.25">
      <c r="A51" s="115"/>
      <c r="B51" s="10" t="s">
        <v>38</v>
      </c>
      <c r="C51" s="16"/>
      <c r="D51" s="164"/>
      <c r="E51" s="131"/>
      <c r="F51" s="132"/>
      <c r="G51" s="132"/>
      <c r="H51" s="132"/>
      <c r="I51" s="132"/>
      <c r="J51" s="133"/>
    </row>
    <row r="52" spans="1:10" ht="20.100000000000001" customHeight="1" x14ac:dyDescent="0.2">
      <c r="A52" s="113" t="s">
        <v>230</v>
      </c>
      <c r="B52" s="8" t="s">
        <v>33</v>
      </c>
      <c r="C52" s="9"/>
      <c r="D52" s="134" t="str">
        <f>+IF(C64="X","Variable no aplica",IF(OR(C52="",C53="",C54="",C55="",C56="",C57="",C58="",C59="",C60="",C61="",C62="",C63=""),"Valide todos los criterios",IF(OR(C52="No cumple",C53="No cumple",C54="No cumple",C55="No cumple",C56="No cumple",C57="No cumple",C58="No cumple",C59="No cumple",C60="No cumple",C61="No cumple",C62="No cumple",C63="No cumple"),"No cumple variable","Cumple variable")))</f>
        <v>Valide todos los criterios</v>
      </c>
      <c r="E52" s="142" t="s">
        <v>42</v>
      </c>
      <c r="F52" s="142"/>
      <c r="G52" s="142"/>
      <c r="H52" s="142"/>
      <c r="I52" s="142"/>
      <c r="J52" s="143"/>
    </row>
    <row r="53" spans="1:10" ht="18.95" customHeight="1" x14ac:dyDescent="0.2">
      <c r="A53" s="114"/>
      <c r="B53" s="6" t="s">
        <v>34</v>
      </c>
      <c r="C53" s="7"/>
      <c r="D53" s="135"/>
      <c r="E53" s="128"/>
      <c r="F53" s="129"/>
      <c r="G53" s="129"/>
      <c r="H53" s="129"/>
      <c r="I53" s="129"/>
      <c r="J53" s="130"/>
    </row>
    <row r="54" spans="1:10" ht="18.95" customHeight="1" x14ac:dyDescent="0.2">
      <c r="A54" s="114"/>
      <c r="B54" s="6" t="s">
        <v>35</v>
      </c>
      <c r="C54" s="7"/>
      <c r="D54" s="135"/>
      <c r="E54" s="128"/>
      <c r="F54" s="129"/>
      <c r="G54" s="129"/>
      <c r="H54" s="129"/>
      <c r="I54" s="129"/>
      <c r="J54" s="130"/>
    </row>
    <row r="55" spans="1:10" ht="18.95" customHeight="1" x14ac:dyDescent="0.2">
      <c r="A55" s="114"/>
      <c r="B55" s="6" t="s">
        <v>36</v>
      </c>
      <c r="C55" s="7"/>
      <c r="D55" s="135"/>
      <c r="E55" s="128"/>
      <c r="F55" s="129"/>
      <c r="G55" s="129"/>
      <c r="H55" s="129"/>
      <c r="I55" s="129"/>
      <c r="J55" s="130"/>
    </row>
    <row r="56" spans="1:10" ht="18.95" customHeight="1" x14ac:dyDescent="0.2">
      <c r="A56" s="114"/>
      <c r="B56" s="6" t="s">
        <v>37</v>
      </c>
      <c r="C56" s="7"/>
      <c r="D56" s="135"/>
      <c r="E56" s="128"/>
      <c r="F56" s="129"/>
      <c r="G56" s="129"/>
      <c r="H56" s="129"/>
      <c r="I56" s="129"/>
      <c r="J56" s="130"/>
    </row>
    <row r="57" spans="1:10" ht="18.95" customHeight="1" x14ac:dyDescent="0.2">
      <c r="A57" s="114"/>
      <c r="B57" s="6" t="s">
        <v>38</v>
      </c>
      <c r="C57" s="7"/>
      <c r="D57" s="135"/>
      <c r="E57" s="128"/>
      <c r="F57" s="129"/>
      <c r="G57" s="129"/>
      <c r="H57" s="129"/>
      <c r="I57" s="129"/>
      <c r="J57" s="130"/>
    </row>
    <row r="58" spans="1:10" ht="18.95" customHeight="1" x14ac:dyDescent="0.2">
      <c r="A58" s="114"/>
      <c r="B58" s="6" t="s">
        <v>39</v>
      </c>
      <c r="C58" s="7"/>
      <c r="D58" s="135"/>
      <c r="E58" s="128"/>
      <c r="F58" s="129"/>
      <c r="G58" s="129"/>
      <c r="H58" s="129"/>
      <c r="I58" s="129"/>
      <c r="J58" s="130"/>
    </row>
    <row r="59" spans="1:10" ht="18.95" customHeight="1" x14ac:dyDescent="0.2">
      <c r="A59" s="114"/>
      <c r="B59" s="6" t="s">
        <v>40</v>
      </c>
      <c r="C59" s="7"/>
      <c r="D59" s="135"/>
      <c r="E59" s="128"/>
      <c r="F59" s="129"/>
      <c r="G59" s="129"/>
      <c r="H59" s="129"/>
      <c r="I59" s="129"/>
      <c r="J59" s="130"/>
    </row>
    <row r="60" spans="1:10" ht="18.95" customHeight="1" x14ac:dyDescent="0.2">
      <c r="A60" s="114"/>
      <c r="B60" s="6" t="s">
        <v>45</v>
      </c>
      <c r="C60" s="7"/>
      <c r="D60" s="135"/>
      <c r="E60" s="128"/>
      <c r="F60" s="129"/>
      <c r="G60" s="129"/>
      <c r="H60" s="129"/>
      <c r="I60" s="129"/>
      <c r="J60" s="130"/>
    </row>
    <row r="61" spans="1:10" ht="18.95" customHeight="1" x14ac:dyDescent="0.2">
      <c r="A61" s="114"/>
      <c r="B61" s="6" t="s">
        <v>46</v>
      </c>
      <c r="C61" s="7"/>
      <c r="D61" s="135"/>
      <c r="E61" s="128"/>
      <c r="F61" s="129"/>
      <c r="G61" s="129"/>
      <c r="H61" s="129"/>
      <c r="I61" s="129"/>
      <c r="J61" s="130"/>
    </row>
    <row r="62" spans="1:10" ht="18.95" customHeight="1" x14ac:dyDescent="0.2">
      <c r="A62" s="114"/>
      <c r="B62" s="6" t="s">
        <v>52</v>
      </c>
      <c r="C62" s="7"/>
      <c r="D62" s="135"/>
      <c r="E62" s="128"/>
      <c r="F62" s="129"/>
      <c r="G62" s="129"/>
      <c r="H62" s="129"/>
      <c r="I62" s="129"/>
      <c r="J62" s="130"/>
    </row>
    <row r="63" spans="1:10" ht="18.95" customHeight="1" x14ac:dyDescent="0.2">
      <c r="A63" s="114"/>
      <c r="B63" s="6" t="s">
        <v>95</v>
      </c>
      <c r="C63" s="7"/>
      <c r="D63" s="135"/>
      <c r="E63" s="128"/>
      <c r="F63" s="129"/>
      <c r="G63" s="129"/>
      <c r="H63" s="129"/>
      <c r="I63" s="129"/>
      <c r="J63" s="130"/>
    </row>
    <row r="64" spans="1:10" ht="20.100000000000001" customHeight="1" thickBot="1" x14ac:dyDescent="0.25">
      <c r="A64" s="114"/>
      <c r="B64" s="12" t="s">
        <v>44</v>
      </c>
      <c r="C64" s="13"/>
      <c r="D64" s="135"/>
      <c r="E64" s="128"/>
      <c r="F64" s="129"/>
      <c r="G64" s="129"/>
      <c r="H64" s="129"/>
      <c r="I64" s="129"/>
      <c r="J64" s="130"/>
    </row>
    <row r="65" spans="1:10" ht="20.100000000000001" customHeight="1" x14ac:dyDescent="0.2">
      <c r="A65" s="113" t="s">
        <v>254</v>
      </c>
      <c r="B65" s="8" t="s">
        <v>33</v>
      </c>
      <c r="C65" s="9"/>
      <c r="D65" s="134" t="str">
        <f>+IF(C80="X","Variable no aplica",IF(OR(C65="",C66="",C67="",C68="",C69="",C70="",C71="",C72="",C73="",C74="",C75="",C76="",C77="",C78="",C79=""),"Valide todos los criterios",IF(OR(C65="No cumple",C66="No cumple",C67="No cumple",C68="No cumple",C69="No cumple",C70="No cumple",C71="No cumple",C72="No cumple",C73="No cumple",C74="No cumple",C75="No cumple",C76="No cumple",C77="No cumple",C78="No cumple",C79="No cumple"),"No cumple variable","Cumple variable")))</f>
        <v>Valide todos los criterios</v>
      </c>
      <c r="E65" s="142" t="s">
        <v>42</v>
      </c>
      <c r="F65" s="142"/>
      <c r="G65" s="142"/>
      <c r="H65" s="142"/>
      <c r="I65" s="142"/>
      <c r="J65" s="143"/>
    </row>
    <row r="66" spans="1:10" ht="20.100000000000001" customHeight="1" x14ac:dyDescent="0.2">
      <c r="A66" s="114"/>
      <c r="B66" s="6" t="s">
        <v>34</v>
      </c>
      <c r="C66" s="7"/>
      <c r="D66" s="135"/>
      <c r="E66" s="128"/>
      <c r="F66" s="129"/>
      <c r="G66" s="129"/>
      <c r="H66" s="129"/>
      <c r="I66" s="129"/>
      <c r="J66" s="130"/>
    </row>
    <row r="67" spans="1:10" ht="20.100000000000001" customHeight="1" x14ac:dyDescent="0.2">
      <c r="A67" s="114"/>
      <c r="B67" s="6" t="s">
        <v>35</v>
      </c>
      <c r="C67" s="7"/>
      <c r="D67" s="135"/>
      <c r="E67" s="128"/>
      <c r="F67" s="129"/>
      <c r="G67" s="129"/>
      <c r="H67" s="129"/>
      <c r="I67" s="129"/>
      <c r="J67" s="130"/>
    </row>
    <row r="68" spans="1:10" ht="20.100000000000001" customHeight="1" x14ac:dyDescent="0.2">
      <c r="A68" s="114"/>
      <c r="B68" s="6" t="s">
        <v>36</v>
      </c>
      <c r="C68" s="7"/>
      <c r="D68" s="135"/>
      <c r="E68" s="128"/>
      <c r="F68" s="129"/>
      <c r="G68" s="129"/>
      <c r="H68" s="129"/>
      <c r="I68" s="129"/>
      <c r="J68" s="130"/>
    </row>
    <row r="69" spans="1:10" ht="20.100000000000001" customHeight="1" x14ac:dyDescent="0.2">
      <c r="A69" s="114"/>
      <c r="B69" s="6" t="s">
        <v>37</v>
      </c>
      <c r="C69" s="7"/>
      <c r="D69" s="135"/>
      <c r="E69" s="128"/>
      <c r="F69" s="129"/>
      <c r="G69" s="129"/>
      <c r="H69" s="129"/>
      <c r="I69" s="129"/>
      <c r="J69" s="130"/>
    </row>
    <row r="70" spans="1:10" ht="20.100000000000001" customHeight="1" x14ac:dyDescent="0.2">
      <c r="A70" s="114"/>
      <c r="B70" s="6" t="s">
        <v>38</v>
      </c>
      <c r="C70" s="7"/>
      <c r="D70" s="135"/>
      <c r="E70" s="128"/>
      <c r="F70" s="129"/>
      <c r="G70" s="129"/>
      <c r="H70" s="129"/>
      <c r="I70" s="129"/>
      <c r="J70" s="130"/>
    </row>
    <row r="71" spans="1:10" ht="20.100000000000001" customHeight="1" x14ac:dyDescent="0.2">
      <c r="A71" s="114"/>
      <c r="B71" s="6" t="s">
        <v>39</v>
      </c>
      <c r="C71" s="7"/>
      <c r="D71" s="135"/>
      <c r="E71" s="128"/>
      <c r="F71" s="129"/>
      <c r="G71" s="129"/>
      <c r="H71" s="129"/>
      <c r="I71" s="129"/>
      <c r="J71" s="130"/>
    </row>
    <row r="72" spans="1:10" ht="20.100000000000001" customHeight="1" x14ac:dyDescent="0.2">
      <c r="A72" s="114"/>
      <c r="B72" s="6" t="s">
        <v>40</v>
      </c>
      <c r="C72" s="7"/>
      <c r="D72" s="135"/>
      <c r="E72" s="128"/>
      <c r="F72" s="129"/>
      <c r="G72" s="129"/>
      <c r="H72" s="129"/>
      <c r="I72" s="129"/>
      <c r="J72" s="130"/>
    </row>
    <row r="73" spans="1:10" ht="20.100000000000001" customHeight="1" x14ac:dyDescent="0.2">
      <c r="A73" s="114"/>
      <c r="B73" s="6" t="s">
        <v>45</v>
      </c>
      <c r="C73" s="7"/>
      <c r="D73" s="135"/>
      <c r="E73" s="128"/>
      <c r="F73" s="129"/>
      <c r="G73" s="129"/>
      <c r="H73" s="129"/>
      <c r="I73" s="129"/>
      <c r="J73" s="130"/>
    </row>
    <row r="74" spans="1:10" ht="20.100000000000001" customHeight="1" x14ac:dyDescent="0.2">
      <c r="A74" s="114"/>
      <c r="B74" s="6" t="s">
        <v>46</v>
      </c>
      <c r="C74" s="7"/>
      <c r="D74" s="135"/>
      <c r="E74" s="128"/>
      <c r="F74" s="129"/>
      <c r="G74" s="129"/>
      <c r="H74" s="129"/>
      <c r="I74" s="129"/>
      <c r="J74" s="130"/>
    </row>
    <row r="75" spans="1:10" ht="20.100000000000001" customHeight="1" x14ac:dyDescent="0.2">
      <c r="A75" s="114"/>
      <c r="B75" s="6" t="s">
        <v>52</v>
      </c>
      <c r="C75" s="7"/>
      <c r="D75" s="135"/>
      <c r="E75" s="128"/>
      <c r="F75" s="129"/>
      <c r="G75" s="129"/>
      <c r="H75" s="129"/>
      <c r="I75" s="129"/>
      <c r="J75" s="130"/>
    </row>
    <row r="76" spans="1:10" ht="20.100000000000001" customHeight="1" x14ac:dyDescent="0.2">
      <c r="A76" s="114"/>
      <c r="B76" s="6" t="s">
        <v>95</v>
      </c>
      <c r="C76" s="7"/>
      <c r="D76" s="135"/>
      <c r="E76" s="128"/>
      <c r="F76" s="129"/>
      <c r="G76" s="129"/>
      <c r="H76" s="129"/>
      <c r="I76" s="129"/>
      <c r="J76" s="130"/>
    </row>
    <row r="77" spans="1:10" ht="20.100000000000001" customHeight="1" x14ac:dyDescent="0.2">
      <c r="A77" s="114"/>
      <c r="B77" s="6" t="s">
        <v>96</v>
      </c>
      <c r="C77" s="7"/>
      <c r="D77" s="135"/>
      <c r="E77" s="128"/>
      <c r="F77" s="129"/>
      <c r="G77" s="129"/>
      <c r="H77" s="129"/>
      <c r="I77" s="129"/>
      <c r="J77" s="130"/>
    </row>
    <row r="78" spans="1:10" ht="20.100000000000001" customHeight="1" x14ac:dyDescent="0.2">
      <c r="A78" s="114"/>
      <c r="B78" s="6" t="s">
        <v>97</v>
      </c>
      <c r="C78" s="7"/>
      <c r="D78" s="135"/>
      <c r="E78" s="128"/>
      <c r="F78" s="129"/>
      <c r="G78" s="129"/>
      <c r="H78" s="129"/>
      <c r="I78" s="129"/>
      <c r="J78" s="130"/>
    </row>
    <row r="79" spans="1:10" ht="20.100000000000001" customHeight="1" x14ac:dyDescent="0.2">
      <c r="A79" s="114"/>
      <c r="B79" s="6" t="s">
        <v>110</v>
      </c>
      <c r="C79" s="7"/>
      <c r="D79" s="135"/>
      <c r="E79" s="128"/>
      <c r="F79" s="129"/>
      <c r="G79" s="129"/>
      <c r="H79" s="129"/>
      <c r="I79" s="129"/>
      <c r="J79" s="130"/>
    </row>
    <row r="80" spans="1:10" ht="20.100000000000001" customHeight="1" thickBot="1" x14ac:dyDescent="0.25">
      <c r="A80" s="114"/>
      <c r="B80" s="12" t="s">
        <v>44</v>
      </c>
      <c r="C80" s="13"/>
      <c r="D80" s="135"/>
      <c r="E80" s="128"/>
      <c r="F80" s="129"/>
      <c r="G80" s="129"/>
      <c r="H80" s="129"/>
      <c r="I80" s="129"/>
      <c r="J80" s="130"/>
    </row>
    <row r="81" spans="1:10" ht="20.100000000000001" customHeight="1" x14ac:dyDescent="0.2">
      <c r="A81" s="113" t="s">
        <v>253</v>
      </c>
      <c r="B81" s="8" t="s">
        <v>33</v>
      </c>
      <c r="C81" s="9"/>
      <c r="D81" s="134" t="str">
        <f>+IF(C91="X","Variable no aplica",IF(OR(C81="",C82="",C83="",C84="",C85="",C86="",C87="",C88="",C89="",C90=""),"Valide todos los criterios",IF(OR(C81="No cumple",C82="No cumple",C83="No cumple",C84="No cumple",C85="No cumple",C86="No cumple",C87="No cumple",C88="No cumple",C89="No cumple",C90="No cumple"),"No cumple variable","Cumple variable")))</f>
        <v>Valide todos los criterios</v>
      </c>
      <c r="E81" s="142" t="s">
        <v>42</v>
      </c>
      <c r="F81" s="142"/>
      <c r="G81" s="142"/>
      <c r="H81" s="142"/>
      <c r="I81" s="142"/>
      <c r="J81" s="143"/>
    </row>
    <row r="82" spans="1:10" ht="20.100000000000001" customHeight="1" x14ac:dyDescent="0.2">
      <c r="A82" s="114"/>
      <c r="B82" s="6" t="s">
        <v>34</v>
      </c>
      <c r="C82" s="7"/>
      <c r="D82" s="135"/>
      <c r="E82" s="128"/>
      <c r="F82" s="129"/>
      <c r="G82" s="129"/>
      <c r="H82" s="129"/>
      <c r="I82" s="129"/>
      <c r="J82" s="130"/>
    </row>
    <row r="83" spans="1:10" ht="20.100000000000001" customHeight="1" x14ac:dyDescent="0.2">
      <c r="A83" s="114"/>
      <c r="B83" s="6" t="s">
        <v>35</v>
      </c>
      <c r="C83" s="7"/>
      <c r="D83" s="135"/>
      <c r="E83" s="128"/>
      <c r="F83" s="129"/>
      <c r="G83" s="129"/>
      <c r="H83" s="129"/>
      <c r="I83" s="129"/>
      <c r="J83" s="130"/>
    </row>
    <row r="84" spans="1:10" ht="20.100000000000001" customHeight="1" x14ac:dyDescent="0.2">
      <c r="A84" s="114"/>
      <c r="B84" s="6" t="s">
        <v>36</v>
      </c>
      <c r="C84" s="7"/>
      <c r="D84" s="135"/>
      <c r="E84" s="128"/>
      <c r="F84" s="129"/>
      <c r="G84" s="129"/>
      <c r="H84" s="129"/>
      <c r="I84" s="129"/>
      <c r="J84" s="130"/>
    </row>
    <row r="85" spans="1:10" ht="20.100000000000001" customHeight="1" x14ac:dyDescent="0.2">
      <c r="A85" s="114"/>
      <c r="B85" s="6" t="s">
        <v>37</v>
      </c>
      <c r="C85" s="7"/>
      <c r="D85" s="135"/>
      <c r="E85" s="128"/>
      <c r="F85" s="129"/>
      <c r="G85" s="129"/>
      <c r="H85" s="129"/>
      <c r="I85" s="129"/>
      <c r="J85" s="130"/>
    </row>
    <row r="86" spans="1:10" ht="20.100000000000001" customHeight="1" x14ac:dyDescent="0.2">
      <c r="A86" s="114"/>
      <c r="B86" s="6" t="s">
        <v>38</v>
      </c>
      <c r="C86" s="7"/>
      <c r="D86" s="135"/>
      <c r="E86" s="128"/>
      <c r="F86" s="129"/>
      <c r="G86" s="129"/>
      <c r="H86" s="129"/>
      <c r="I86" s="129"/>
      <c r="J86" s="130"/>
    </row>
    <row r="87" spans="1:10" ht="20.100000000000001" customHeight="1" x14ac:dyDescent="0.2">
      <c r="A87" s="114"/>
      <c r="B87" s="6" t="s">
        <v>39</v>
      </c>
      <c r="C87" s="7"/>
      <c r="D87" s="135"/>
      <c r="E87" s="128"/>
      <c r="F87" s="129"/>
      <c r="G87" s="129"/>
      <c r="H87" s="129"/>
      <c r="I87" s="129"/>
      <c r="J87" s="130"/>
    </row>
    <row r="88" spans="1:10" ht="20.100000000000001" customHeight="1" x14ac:dyDescent="0.2">
      <c r="A88" s="114"/>
      <c r="B88" s="6" t="s">
        <v>40</v>
      </c>
      <c r="C88" s="7"/>
      <c r="D88" s="135"/>
      <c r="E88" s="128"/>
      <c r="F88" s="129"/>
      <c r="G88" s="129"/>
      <c r="H88" s="129"/>
      <c r="I88" s="129"/>
      <c r="J88" s="130"/>
    </row>
    <row r="89" spans="1:10" ht="20.100000000000001" customHeight="1" x14ac:dyDescent="0.2">
      <c r="A89" s="114"/>
      <c r="B89" s="6" t="s">
        <v>45</v>
      </c>
      <c r="C89" s="7"/>
      <c r="D89" s="135"/>
      <c r="E89" s="128"/>
      <c r="F89" s="129"/>
      <c r="G89" s="129"/>
      <c r="H89" s="129"/>
      <c r="I89" s="129"/>
      <c r="J89" s="130"/>
    </row>
    <row r="90" spans="1:10" ht="20.100000000000001" customHeight="1" x14ac:dyDescent="0.2">
      <c r="A90" s="114"/>
      <c r="B90" s="6" t="s">
        <v>46</v>
      </c>
      <c r="C90" s="7"/>
      <c r="D90" s="135"/>
      <c r="E90" s="128"/>
      <c r="F90" s="129"/>
      <c r="G90" s="129"/>
      <c r="H90" s="129"/>
      <c r="I90" s="129"/>
      <c r="J90" s="130"/>
    </row>
    <row r="91" spans="1:10" ht="20.100000000000001" customHeight="1" thickBot="1" x14ac:dyDescent="0.25">
      <c r="A91" s="114"/>
      <c r="B91" s="12" t="s">
        <v>44</v>
      </c>
      <c r="C91" s="13"/>
      <c r="D91" s="135"/>
      <c r="E91" s="128"/>
      <c r="F91" s="129"/>
      <c r="G91" s="129"/>
      <c r="H91" s="129"/>
      <c r="I91" s="129"/>
      <c r="J91" s="130"/>
    </row>
    <row r="92" spans="1:10" ht="20.100000000000001" customHeight="1" x14ac:dyDescent="0.2">
      <c r="A92" s="113" t="s">
        <v>294</v>
      </c>
      <c r="B92" s="8" t="s">
        <v>33</v>
      </c>
      <c r="C92" s="9"/>
      <c r="D92" s="134" t="str">
        <f>+IF(C100="X","Variable no aplica",IF(OR(C92="",C93="",C94="",C95="",C96="",C97="",C98="",C99=""),"Valide todos los criterios",IF(OR(C92="No cumple",C93="No cumple",C94="No cumple",C95="No cumple",C96="No cumple",C97="No cumple",C98="No cumple",C99="No cumple"),"No cumple variable","Cumple variable")))</f>
        <v>Valide todos los criterios</v>
      </c>
      <c r="E92" s="142" t="s">
        <v>42</v>
      </c>
      <c r="F92" s="142"/>
      <c r="G92" s="142"/>
      <c r="H92" s="142"/>
      <c r="I92" s="142"/>
      <c r="J92" s="143"/>
    </row>
    <row r="93" spans="1:10" ht="18.95" customHeight="1" x14ac:dyDescent="0.2">
      <c r="A93" s="114"/>
      <c r="B93" s="6" t="s">
        <v>34</v>
      </c>
      <c r="C93" s="7"/>
      <c r="D93" s="135"/>
      <c r="E93" s="128"/>
      <c r="F93" s="129"/>
      <c r="G93" s="129"/>
      <c r="H93" s="129"/>
      <c r="I93" s="129"/>
      <c r="J93" s="130"/>
    </row>
    <row r="94" spans="1:10" ht="18.95" customHeight="1" x14ac:dyDescent="0.2">
      <c r="A94" s="114"/>
      <c r="B94" s="6" t="s">
        <v>35</v>
      </c>
      <c r="C94" s="7"/>
      <c r="D94" s="135"/>
      <c r="E94" s="128"/>
      <c r="F94" s="129"/>
      <c r="G94" s="129"/>
      <c r="H94" s="129"/>
      <c r="I94" s="129"/>
      <c r="J94" s="130"/>
    </row>
    <row r="95" spans="1:10" ht="18.95" customHeight="1" x14ac:dyDescent="0.2">
      <c r="A95" s="114"/>
      <c r="B95" s="6" t="s">
        <v>36</v>
      </c>
      <c r="C95" s="7"/>
      <c r="D95" s="135"/>
      <c r="E95" s="128"/>
      <c r="F95" s="129"/>
      <c r="G95" s="129"/>
      <c r="H95" s="129"/>
      <c r="I95" s="129"/>
      <c r="J95" s="130"/>
    </row>
    <row r="96" spans="1:10" ht="18.95" customHeight="1" x14ac:dyDescent="0.2">
      <c r="A96" s="114"/>
      <c r="B96" s="6" t="s">
        <v>37</v>
      </c>
      <c r="C96" s="7"/>
      <c r="D96" s="135"/>
      <c r="E96" s="128"/>
      <c r="F96" s="129"/>
      <c r="G96" s="129"/>
      <c r="H96" s="129"/>
      <c r="I96" s="129"/>
      <c r="J96" s="130"/>
    </row>
    <row r="97" spans="1:10" ht="18.95" customHeight="1" x14ac:dyDescent="0.2">
      <c r="A97" s="114"/>
      <c r="B97" s="6" t="s">
        <v>38</v>
      </c>
      <c r="C97" s="7"/>
      <c r="D97" s="135"/>
      <c r="E97" s="128"/>
      <c r="F97" s="129"/>
      <c r="G97" s="129"/>
      <c r="H97" s="129"/>
      <c r="I97" s="129"/>
      <c r="J97" s="130"/>
    </row>
    <row r="98" spans="1:10" ht="18.95" customHeight="1" x14ac:dyDescent="0.2">
      <c r="A98" s="114"/>
      <c r="B98" s="6" t="s">
        <v>39</v>
      </c>
      <c r="C98" s="7"/>
      <c r="D98" s="135"/>
      <c r="E98" s="128"/>
      <c r="F98" s="129"/>
      <c r="G98" s="129"/>
      <c r="H98" s="129"/>
      <c r="I98" s="129"/>
      <c r="J98" s="130"/>
    </row>
    <row r="99" spans="1:10" ht="18.95" customHeight="1" x14ac:dyDescent="0.2">
      <c r="A99" s="114"/>
      <c r="B99" s="6" t="s">
        <v>40</v>
      </c>
      <c r="C99" s="7"/>
      <c r="D99" s="135"/>
      <c r="E99" s="128"/>
      <c r="F99" s="129"/>
      <c r="G99" s="129"/>
      <c r="H99" s="129"/>
      <c r="I99" s="129"/>
      <c r="J99" s="130"/>
    </row>
    <row r="100" spans="1:10" ht="20.100000000000001" customHeight="1" thickBot="1" x14ac:dyDescent="0.25">
      <c r="A100" s="114"/>
      <c r="B100" s="12" t="s">
        <v>44</v>
      </c>
      <c r="C100" s="13"/>
      <c r="D100" s="135"/>
      <c r="E100" s="128"/>
      <c r="F100" s="129"/>
      <c r="G100" s="129"/>
      <c r="H100" s="129"/>
      <c r="I100" s="129"/>
      <c r="J100" s="130"/>
    </row>
    <row r="101" spans="1:10" ht="20.100000000000001" customHeight="1" x14ac:dyDescent="0.2">
      <c r="A101" s="113" t="s">
        <v>295</v>
      </c>
      <c r="B101" s="8" t="s">
        <v>33</v>
      </c>
      <c r="C101" s="9"/>
      <c r="D101" s="134" t="str">
        <f>+IF(C105="X","Variable no aplica",IF(OR(C101="",C102="",C103="",C104=""),"Valide todos los criterios",IF(OR(C101="No cumple",C102="No cumple",C103="No cumple",C104="No cumple"),"No cumple variable","Cumple variable")))</f>
        <v>Valide todos los criterios</v>
      </c>
      <c r="E101" s="142" t="s">
        <v>42</v>
      </c>
      <c r="F101" s="142"/>
      <c r="G101" s="142"/>
      <c r="H101" s="142"/>
      <c r="I101" s="142"/>
      <c r="J101" s="143"/>
    </row>
    <row r="102" spans="1:10" ht="45" customHeight="1" x14ac:dyDescent="0.2">
      <c r="A102" s="114"/>
      <c r="B102" s="6" t="s">
        <v>34</v>
      </c>
      <c r="C102" s="7"/>
      <c r="D102" s="135"/>
      <c r="E102" s="128"/>
      <c r="F102" s="129"/>
      <c r="G102" s="129"/>
      <c r="H102" s="129"/>
      <c r="I102" s="129"/>
      <c r="J102" s="130"/>
    </row>
    <row r="103" spans="1:10" ht="45" customHeight="1" x14ac:dyDescent="0.2">
      <c r="A103" s="114"/>
      <c r="B103" s="6" t="s">
        <v>35</v>
      </c>
      <c r="C103" s="7"/>
      <c r="D103" s="163"/>
      <c r="E103" s="128"/>
      <c r="F103" s="129"/>
      <c r="G103" s="129"/>
      <c r="H103" s="129"/>
      <c r="I103" s="129"/>
      <c r="J103" s="130"/>
    </row>
    <row r="104" spans="1:10" ht="45" customHeight="1" x14ac:dyDescent="0.2">
      <c r="A104" s="114"/>
      <c r="B104" s="6" t="s">
        <v>36</v>
      </c>
      <c r="C104" s="7"/>
      <c r="D104" s="163"/>
      <c r="E104" s="128"/>
      <c r="F104" s="129"/>
      <c r="G104" s="129"/>
      <c r="H104" s="129"/>
      <c r="I104" s="129"/>
      <c r="J104" s="130"/>
    </row>
    <row r="105" spans="1:10" ht="20.100000000000001" customHeight="1" thickBot="1" x14ac:dyDescent="0.25">
      <c r="A105" s="115"/>
      <c r="B105" s="12" t="s">
        <v>44</v>
      </c>
      <c r="C105" s="13"/>
      <c r="D105" s="164"/>
      <c r="E105" s="131"/>
      <c r="F105" s="132"/>
      <c r="G105" s="132"/>
      <c r="H105" s="132"/>
      <c r="I105" s="132"/>
      <c r="J105" s="133"/>
    </row>
    <row r="106" spans="1:10" ht="39.950000000000003" customHeight="1" thickBot="1" x14ac:dyDescent="0.25">
      <c r="A106" s="139" t="s">
        <v>243</v>
      </c>
      <c r="B106" s="140"/>
      <c r="C106" s="140"/>
      <c r="D106" s="140"/>
      <c r="E106" s="140"/>
      <c r="F106" s="140"/>
      <c r="G106" s="140"/>
      <c r="H106" s="141"/>
      <c r="I106" s="111" t="str">
        <f>+IF(OR(D107="Valide todos los criterios"),"Valide todas las variables",IF(OR(D107="No cumple variable"),"No cumple obligación","Cumple obligación"))</f>
        <v>Valide todas las variables</v>
      </c>
      <c r="J106" s="112"/>
    </row>
    <row r="107" spans="1:10" ht="20.100000000000001" customHeight="1" x14ac:dyDescent="0.2">
      <c r="A107" s="113" t="s">
        <v>298</v>
      </c>
      <c r="B107" s="8" t="s">
        <v>33</v>
      </c>
      <c r="C107" s="9"/>
      <c r="D107" s="134" t="str">
        <f>+IF(OR(C107="",C108="",C109="",C110="",C111=""),"Valide todos los criterios",IF(OR(C107="No cumple",C108="No cumple",C109="No cumple",C110="No cumple",C111="No cumple"),"No cumple variable","Cumple variable"))</f>
        <v>Valide todos los criterios</v>
      </c>
      <c r="E107" s="142" t="s">
        <v>42</v>
      </c>
      <c r="F107" s="142"/>
      <c r="G107" s="142"/>
      <c r="H107" s="142"/>
      <c r="I107" s="142"/>
      <c r="J107" s="143"/>
    </row>
    <row r="108" spans="1:10" ht="32.1" customHeight="1" x14ac:dyDescent="0.2">
      <c r="A108" s="114"/>
      <c r="B108" s="6" t="s">
        <v>34</v>
      </c>
      <c r="C108" s="7"/>
      <c r="D108" s="135"/>
      <c r="E108" s="128"/>
      <c r="F108" s="129"/>
      <c r="G108" s="129"/>
      <c r="H108" s="129"/>
      <c r="I108" s="129"/>
      <c r="J108" s="130"/>
    </row>
    <row r="109" spans="1:10" ht="32.1" customHeight="1" x14ac:dyDescent="0.2">
      <c r="A109" s="114"/>
      <c r="B109" s="6" t="s">
        <v>35</v>
      </c>
      <c r="C109" s="7"/>
      <c r="D109" s="135"/>
      <c r="E109" s="128"/>
      <c r="F109" s="129"/>
      <c r="G109" s="129"/>
      <c r="H109" s="129"/>
      <c r="I109" s="129"/>
      <c r="J109" s="130"/>
    </row>
    <row r="110" spans="1:10" ht="32.1" customHeight="1" x14ac:dyDescent="0.2">
      <c r="A110" s="114"/>
      <c r="B110" s="6" t="s">
        <v>36</v>
      </c>
      <c r="C110" s="7"/>
      <c r="D110" s="135"/>
      <c r="E110" s="128"/>
      <c r="F110" s="129"/>
      <c r="G110" s="129"/>
      <c r="H110" s="129"/>
      <c r="I110" s="129"/>
      <c r="J110" s="130"/>
    </row>
    <row r="111" spans="1:10" ht="32.1" customHeight="1" thickBot="1" x14ac:dyDescent="0.25">
      <c r="A111" s="114"/>
      <c r="B111" s="6" t="s">
        <v>37</v>
      </c>
      <c r="C111" s="7"/>
      <c r="D111" s="135"/>
      <c r="E111" s="128"/>
      <c r="F111" s="129"/>
      <c r="G111" s="129"/>
      <c r="H111" s="129"/>
      <c r="I111" s="129"/>
      <c r="J111" s="130"/>
    </row>
    <row r="112" spans="1:10" ht="39.950000000000003" customHeight="1" thickBot="1" x14ac:dyDescent="0.25">
      <c r="A112" s="181" t="s">
        <v>244</v>
      </c>
      <c r="B112" s="182"/>
      <c r="C112" s="182"/>
      <c r="D112" s="182"/>
      <c r="E112" s="182"/>
      <c r="F112" s="182"/>
      <c r="G112" s="182"/>
      <c r="H112" s="183"/>
      <c r="I112" s="111" t="str">
        <f>+IF(OR(D113="",D121=""),"Valide todas las variables",IF(OR(D113="No cumple variable",D121="No cumple variable"),"No cumple obligación","Cumple obligación"))</f>
        <v>Valide todas las variables</v>
      </c>
      <c r="J112" s="112"/>
    </row>
    <row r="113" spans="1:10" ht="20.100000000000001" customHeight="1" x14ac:dyDescent="0.2">
      <c r="A113" s="178" t="s">
        <v>252</v>
      </c>
      <c r="B113" s="116" t="s">
        <v>111</v>
      </c>
      <c r="C113" s="116"/>
      <c r="D113" s="119"/>
      <c r="E113" s="122" t="s">
        <v>42</v>
      </c>
      <c r="F113" s="123"/>
      <c r="G113" s="123"/>
      <c r="H113" s="123"/>
      <c r="I113" s="123"/>
      <c r="J113" s="124"/>
    </row>
    <row r="114" spans="1:10" ht="20.100000000000001" customHeight="1" x14ac:dyDescent="0.2">
      <c r="A114" s="179"/>
      <c r="B114" s="117"/>
      <c r="C114" s="117"/>
      <c r="D114" s="120"/>
      <c r="E114" s="125"/>
      <c r="F114" s="126"/>
      <c r="G114" s="126"/>
      <c r="H114" s="126"/>
      <c r="I114" s="126"/>
      <c r="J114" s="127"/>
    </row>
    <row r="115" spans="1:10" ht="20.100000000000001" customHeight="1" x14ac:dyDescent="0.2">
      <c r="A115" s="179"/>
      <c r="B115" s="117"/>
      <c r="C115" s="117"/>
      <c r="D115" s="120"/>
      <c r="E115" s="128"/>
      <c r="F115" s="129"/>
      <c r="G115" s="129"/>
      <c r="H115" s="129"/>
      <c r="I115" s="129"/>
      <c r="J115" s="130"/>
    </row>
    <row r="116" spans="1:10" ht="20.100000000000001" customHeight="1" x14ac:dyDescent="0.2">
      <c r="A116" s="179"/>
      <c r="B116" s="117"/>
      <c r="C116" s="117"/>
      <c r="D116" s="120"/>
      <c r="E116" s="128"/>
      <c r="F116" s="129"/>
      <c r="G116" s="129"/>
      <c r="H116" s="129"/>
      <c r="I116" s="129"/>
      <c r="J116" s="130"/>
    </row>
    <row r="117" spans="1:10" ht="20.100000000000001" customHeight="1" x14ac:dyDescent="0.2">
      <c r="A117" s="179"/>
      <c r="B117" s="117"/>
      <c r="C117" s="117"/>
      <c r="D117" s="120"/>
      <c r="E117" s="128"/>
      <c r="F117" s="129"/>
      <c r="G117" s="129"/>
      <c r="H117" s="129"/>
      <c r="I117" s="129"/>
      <c r="J117" s="130"/>
    </row>
    <row r="118" spans="1:10" ht="20.100000000000001" customHeight="1" x14ac:dyDescent="0.2">
      <c r="A118" s="179"/>
      <c r="B118" s="117"/>
      <c r="C118" s="117"/>
      <c r="D118" s="120"/>
      <c r="E118" s="128"/>
      <c r="F118" s="129"/>
      <c r="G118" s="129"/>
      <c r="H118" s="129"/>
      <c r="I118" s="129"/>
      <c r="J118" s="130"/>
    </row>
    <row r="119" spans="1:10" ht="20.100000000000001" customHeight="1" x14ac:dyDescent="0.2">
      <c r="A119" s="179"/>
      <c r="B119" s="117"/>
      <c r="C119" s="117"/>
      <c r="D119" s="120"/>
      <c r="E119" s="128"/>
      <c r="F119" s="129"/>
      <c r="G119" s="129"/>
      <c r="H119" s="129"/>
      <c r="I119" s="129"/>
      <c r="J119" s="130"/>
    </row>
    <row r="120" spans="1:10" ht="20.100000000000001" customHeight="1" thickBot="1" x14ac:dyDescent="0.25">
      <c r="A120" s="180"/>
      <c r="B120" s="118"/>
      <c r="C120" s="118"/>
      <c r="D120" s="121"/>
      <c r="E120" s="131"/>
      <c r="F120" s="132"/>
      <c r="G120" s="132"/>
      <c r="H120" s="132"/>
      <c r="I120" s="132"/>
      <c r="J120" s="133"/>
    </row>
    <row r="121" spans="1:10" ht="20.100000000000001" customHeight="1" x14ac:dyDescent="0.2">
      <c r="A121" s="178" t="s">
        <v>251</v>
      </c>
      <c r="B121" s="116" t="s">
        <v>111</v>
      </c>
      <c r="C121" s="116"/>
      <c r="D121" s="119"/>
      <c r="E121" s="122" t="s">
        <v>42</v>
      </c>
      <c r="F121" s="123"/>
      <c r="G121" s="123"/>
      <c r="H121" s="123"/>
      <c r="I121" s="123"/>
      <c r="J121" s="124"/>
    </row>
    <row r="122" spans="1:10" ht="20.100000000000001" customHeight="1" x14ac:dyDescent="0.2">
      <c r="A122" s="179"/>
      <c r="B122" s="117"/>
      <c r="C122" s="117"/>
      <c r="D122" s="120"/>
      <c r="E122" s="125"/>
      <c r="F122" s="126"/>
      <c r="G122" s="126"/>
      <c r="H122" s="126"/>
      <c r="I122" s="126"/>
      <c r="J122" s="127"/>
    </row>
    <row r="123" spans="1:10" ht="20.100000000000001" customHeight="1" x14ac:dyDescent="0.2">
      <c r="A123" s="179"/>
      <c r="B123" s="117"/>
      <c r="C123" s="117"/>
      <c r="D123" s="120"/>
      <c r="E123" s="128"/>
      <c r="F123" s="129"/>
      <c r="G123" s="129"/>
      <c r="H123" s="129"/>
      <c r="I123" s="129"/>
      <c r="J123" s="130"/>
    </row>
    <row r="124" spans="1:10" ht="20.100000000000001" customHeight="1" x14ac:dyDescent="0.2">
      <c r="A124" s="179"/>
      <c r="B124" s="117"/>
      <c r="C124" s="117"/>
      <c r="D124" s="120"/>
      <c r="E124" s="128"/>
      <c r="F124" s="129"/>
      <c r="G124" s="129"/>
      <c r="H124" s="129"/>
      <c r="I124" s="129"/>
      <c r="J124" s="130"/>
    </row>
    <row r="125" spans="1:10" ht="20.100000000000001" customHeight="1" x14ac:dyDescent="0.2">
      <c r="A125" s="179"/>
      <c r="B125" s="117"/>
      <c r="C125" s="117"/>
      <c r="D125" s="120"/>
      <c r="E125" s="128"/>
      <c r="F125" s="129"/>
      <c r="G125" s="129"/>
      <c r="H125" s="129"/>
      <c r="I125" s="129"/>
      <c r="J125" s="130"/>
    </row>
    <row r="126" spans="1:10" ht="20.100000000000001" customHeight="1" x14ac:dyDescent="0.2">
      <c r="A126" s="179"/>
      <c r="B126" s="117"/>
      <c r="C126" s="117"/>
      <c r="D126" s="120"/>
      <c r="E126" s="128"/>
      <c r="F126" s="129"/>
      <c r="G126" s="129"/>
      <c r="H126" s="129"/>
      <c r="I126" s="129"/>
      <c r="J126" s="130"/>
    </row>
    <row r="127" spans="1:10" ht="20.100000000000001" customHeight="1" x14ac:dyDescent="0.2">
      <c r="A127" s="179"/>
      <c r="B127" s="117"/>
      <c r="C127" s="117"/>
      <c r="D127" s="120"/>
      <c r="E127" s="128"/>
      <c r="F127" s="129"/>
      <c r="G127" s="129"/>
      <c r="H127" s="129"/>
      <c r="I127" s="129"/>
      <c r="J127" s="130"/>
    </row>
    <row r="128" spans="1:10" ht="20.100000000000001" customHeight="1" thickBot="1" x14ac:dyDescent="0.25">
      <c r="A128" s="180"/>
      <c r="B128" s="118"/>
      <c r="C128" s="118"/>
      <c r="D128" s="121"/>
      <c r="E128" s="131"/>
      <c r="F128" s="132"/>
      <c r="G128" s="132"/>
      <c r="H128" s="132"/>
      <c r="I128" s="132"/>
      <c r="J128" s="133"/>
    </row>
    <row r="129" spans="1:10" ht="39.950000000000003" customHeight="1" thickBot="1" x14ac:dyDescent="0.25">
      <c r="A129" s="139" t="s">
        <v>245</v>
      </c>
      <c r="B129" s="140"/>
      <c r="C129" s="140"/>
      <c r="D129" s="140"/>
      <c r="E129" s="140"/>
      <c r="F129" s="140"/>
      <c r="G129" s="140"/>
      <c r="H129" s="141"/>
      <c r="I129" s="111" t="str">
        <f>+IF(AND(D130="Variable no aplica"),"Obligación no aplica",IF(OR(D130="Valide todos los criterios"),"Valide todas las variables",IF(OR(D130="No cumple variable"),"No cumple obligación","Cumple obligación")))</f>
        <v>Valide todas las variables</v>
      </c>
      <c r="J129" s="112"/>
    </row>
    <row r="130" spans="1:10" ht="20.100000000000001" customHeight="1" x14ac:dyDescent="0.2">
      <c r="A130" s="113" t="s">
        <v>245</v>
      </c>
      <c r="B130" s="8" t="s">
        <v>33</v>
      </c>
      <c r="C130" s="9"/>
      <c r="D130" s="134" t="str">
        <f>+IF(C137="X","Variable no aplica",IF(OR(C130="",C131="",C132="",C133="",C134="",C135="",C136=""),"Valide todos los criterios",IF(OR(C130="No cumple",C131="No cumple",C132="No cumple",C133="No cumple",C134="No cumple",C135="No cumple",C136="No cumple"),"No cumple variable","Cumple variable")))</f>
        <v>Valide todos los criterios</v>
      </c>
      <c r="E130" s="142" t="s">
        <v>42</v>
      </c>
      <c r="F130" s="142"/>
      <c r="G130" s="142"/>
      <c r="H130" s="142"/>
      <c r="I130" s="142"/>
      <c r="J130" s="143"/>
    </row>
    <row r="131" spans="1:10" ht="24.95" customHeight="1" x14ac:dyDescent="0.2">
      <c r="A131" s="114"/>
      <c r="B131" s="6" t="s">
        <v>34</v>
      </c>
      <c r="C131" s="7"/>
      <c r="D131" s="135"/>
      <c r="E131" s="128"/>
      <c r="F131" s="129"/>
      <c r="G131" s="129"/>
      <c r="H131" s="129"/>
      <c r="I131" s="129"/>
      <c r="J131" s="130"/>
    </row>
    <row r="132" spans="1:10" ht="24.95" customHeight="1" x14ac:dyDescent="0.2">
      <c r="A132" s="114"/>
      <c r="B132" s="6" t="s">
        <v>35</v>
      </c>
      <c r="C132" s="7"/>
      <c r="D132" s="163"/>
      <c r="E132" s="128"/>
      <c r="F132" s="129"/>
      <c r="G132" s="129"/>
      <c r="H132" s="129"/>
      <c r="I132" s="129"/>
      <c r="J132" s="130"/>
    </row>
    <row r="133" spans="1:10" ht="24.95" customHeight="1" x14ac:dyDescent="0.2">
      <c r="A133" s="114"/>
      <c r="B133" s="6" t="s">
        <v>36</v>
      </c>
      <c r="C133" s="7"/>
      <c r="D133" s="163"/>
      <c r="E133" s="128"/>
      <c r="F133" s="129"/>
      <c r="G133" s="129"/>
      <c r="H133" s="129"/>
      <c r="I133" s="129"/>
      <c r="J133" s="130"/>
    </row>
    <row r="134" spans="1:10" ht="24.95" customHeight="1" x14ac:dyDescent="0.2">
      <c r="A134" s="114"/>
      <c r="B134" s="6" t="s">
        <v>37</v>
      </c>
      <c r="C134" s="7"/>
      <c r="D134" s="163"/>
      <c r="E134" s="128"/>
      <c r="F134" s="129"/>
      <c r="G134" s="129"/>
      <c r="H134" s="129"/>
      <c r="I134" s="129"/>
      <c r="J134" s="130"/>
    </row>
    <row r="135" spans="1:10" ht="24.95" customHeight="1" x14ac:dyDescent="0.2">
      <c r="A135" s="114"/>
      <c r="B135" s="6" t="s">
        <v>38</v>
      </c>
      <c r="C135" s="7"/>
      <c r="D135" s="163"/>
      <c r="E135" s="128"/>
      <c r="F135" s="129"/>
      <c r="G135" s="129"/>
      <c r="H135" s="129"/>
      <c r="I135" s="129"/>
      <c r="J135" s="130"/>
    </row>
    <row r="136" spans="1:10" ht="24.95" customHeight="1" x14ac:dyDescent="0.2">
      <c r="A136" s="144"/>
      <c r="B136" s="6" t="s">
        <v>39</v>
      </c>
      <c r="C136" s="11"/>
      <c r="D136" s="163"/>
      <c r="E136" s="128"/>
      <c r="F136" s="129"/>
      <c r="G136" s="129"/>
      <c r="H136" s="129"/>
      <c r="I136" s="129"/>
      <c r="J136" s="130"/>
    </row>
    <row r="137" spans="1:10" ht="20.100000000000001" customHeight="1" thickBot="1" x14ac:dyDescent="0.25">
      <c r="A137" s="115"/>
      <c r="B137" s="12" t="s">
        <v>44</v>
      </c>
      <c r="C137" s="13"/>
      <c r="D137" s="164"/>
      <c r="E137" s="131"/>
      <c r="F137" s="132"/>
      <c r="G137" s="132"/>
      <c r="H137" s="132"/>
      <c r="I137" s="132"/>
      <c r="J137" s="133"/>
    </row>
    <row r="138" spans="1:10" ht="39.950000000000003" customHeight="1" thickBot="1" x14ac:dyDescent="0.25">
      <c r="A138" s="139" t="s">
        <v>246</v>
      </c>
      <c r="B138" s="140"/>
      <c r="C138" s="140"/>
      <c r="D138" s="140"/>
      <c r="E138" s="140"/>
      <c r="F138" s="140"/>
      <c r="G138" s="140"/>
      <c r="H138" s="141"/>
      <c r="I138" s="111" t="str">
        <f>+IF(AND(D139="Variable no aplica",D147="Variable no aplica"),"Obligación no aplica",IF(OR(D139="Valide todos los criterios",D147="Valide todos los criterios"),"Valide todas las variables",IF(OR(D139="No cumple variable",D147="No cumple variable"),"No cumple obligación","Cumple obligación")))</f>
        <v>Valide todas las variables</v>
      </c>
      <c r="J138" s="112"/>
    </row>
    <row r="139" spans="1:10" ht="20.100000000000001" customHeight="1" x14ac:dyDescent="0.2">
      <c r="A139" s="113" t="s">
        <v>250</v>
      </c>
      <c r="B139" s="8" t="s">
        <v>33</v>
      </c>
      <c r="C139" s="9"/>
      <c r="D139" s="134" t="str">
        <f>+IF(C146="X","Variable no aplica",IF(OR(C139="",C140="",C141="",C142="",C143="",C144="",C145=""),"Valide todos los criterios",IF(OR(C139="No cumple",C140="No cumple",C141="No cumple",C142="No cumple",C143="No cumple",C144="No cumple",C145="No cumple"),"No cumple variable","Cumple variable")))</f>
        <v>Valide todos los criterios</v>
      </c>
      <c r="E139" s="142" t="s">
        <v>42</v>
      </c>
      <c r="F139" s="142"/>
      <c r="G139" s="142"/>
      <c r="H139" s="142"/>
      <c r="I139" s="142"/>
      <c r="J139" s="143"/>
    </row>
    <row r="140" spans="1:10" ht="30" customHeight="1" x14ac:dyDescent="0.2">
      <c r="A140" s="114"/>
      <c r="B140" s="6" t="s">
        <v>34</v>
      </c>
      <c r="C140" s="7"/>
      <c r="D140" s="135"/>
      <c r="E140" s="128"/>
      <c r="F140" s="129"/>
      <c r="G140" s="129"/>
      <c r="H140" s="129"/>
      <c r="I140" s="129"/>
      <c r="J140" s="130"/>
    </row>
    <row r="141" spans="1:10" ht="30" customHeight="1" x14ac:dyDescent="0.2">
      <c r="A141" s="114"/>
      <c r="B141" s="6" t="s">
        <v>35</v>
      </c>
      <c r="C141" s="7"/>
      <c r="D141" s="163"/>
      <c r="E141" s="128"/>
      <c r="F141" s="129"/>
      <c r="G141" s="129"/>
      <c r="H141" s="129"/>
      <c r="I141" s="129"/>
      <c r="J141" s="130"/>
    </row>
    <row r="142" spans="1:10" ht="30" customHeight="1" x14ac:dyDescent="0.2">
      <c r="A142" s="114"/>
      <c r="B142" s="6" t="s">
        <v>36</v>
      </c>
      <c r="C142" s="7"/>
      <c r="D142" s="163"/>
      <c r="E142" s="128"/>
      <c r="F142" s="129"/>
      <c r="G142" s="129"/>
      <c r="H142" s="129"/>
      <c r="I142" s="129"/>
      <c r="J142" s="130"/>
    </row>
    <row r="143" spans="1:10" ht="30" customHeight="1" x14ac:dyDescent="0.2">
      <c r="A143" s="114"/>
      <c r="B143" s="6" t="s">
        <v>37</v>
      </c>
      <c r="C143" s="7"/>
      <c r="D143" s="163"/>
      <c r="E143" s="128"/>
      <c r="F143" s="129"/>
      <c r="G143" s="129"/>
      <c r="H143" s="129"/>
      <c r="I143" s="129"/>
      <c r="J143" s="130"/>
    </row>
    <row r="144" spans="1:10" ht="30" customHeight="1" x14ac:dyDescent="0.2">
      <c r="A144" s="114"/>
      <c r="B144" s="6" t="s">
        <v>38</v>
      </c>
      <c r="C144" s="7"/>
      <c r="D144" s="163"/>
      <c r="E144" s="128"/>
      <c r="F144" s="129"/>
      <c r="G144" s="129"/>
      <c r="H144" s="129"/>
      <c r="I144" s="129"/>
      <c r="J144" s="130"/>
    </row>
    <row r="145" spans="1:10" ht="30" customHeight="1" x14ac:dyDescent="0.2">
      <c r="A145" s="114"/>
      <c r="B145" s="6" t="s">
        <v>39</v>
      </c>
      <c r="C145" s="7"/>
      <c r="D145" s="163"/>
      <c r="E145" s="128"/>
      <c r="F145" s="129"/>
      <c r="G145" s="129"/>
      <c r="H145" s="129"/>
      <c r="I145" s="129"/>
      <c r="J145" s="130"/>
    </row>
    <row r="146" spans="1:10" ht="20.100000000000001" customHeight="1" thickBot="1" x14ac:dyDescent="0.25">
      <c r="A146" s="115"/>
      <c r="B146" s="12" t="s">
        <v>44</v>
      </c>
      <c r="C146" s="13"/>
      <c r="D146" s="164"/>
      <c r="E146" s="131"/>
      <c r="F146" s="132"/>
      <c r="G146" s="132"/>
      <c r="H146" s="132"/>
      <c r="I146" s="132"/>
      <c r="J146" s="133"/>
    </row>
    <row r="147" spans="1:10" ht="20.100000000000001" customHeight="1" x14ac:dyDescent="0.2">
      <c r="A147" s="113" t="s">
        <v>249</v>
      </c>
      <c r="B147" s="8" t="s">
        <v>33</v>
      </c>
      <c r="C147" s="9"/>
      <c r="D147" s="134" t="str">
        <f>+IF(C151="X","Variable no aplica",IF(OR(C147="",C148="",C149="",C150=""),"Valide todos los criterios",IF(OR(C147="No cumple",C148="No cumple",C149="No cumple",C150="No cumple"),"No cumple variable","Cumple variable")))</f>
        <v>Valide todos los criterios</v>
      </c>
      <c r="E147" s="142" t="s">
        <v>42</v>
      </c>
      <c r="F147" s="142"/>
      <c r="G147" s="142"/>
      <c r="H147" s="142"/>
      <c r="I147" s="142"/>
      <c r="J147" s="143"/>
    </row>
    <row r="148" spans="1:10" ht="50.1" customHeight="1" x14ac:dyDescent="0.2">
      <c r="A148" s="114"/>
      <c r="B148" s="6" t="s">
        <v>34</v>
      </c>
      <c r="C148" s="7"/>
      <c r="D148" s="135"/>
      <c r="E148" s="128"/>
      <c r="F148" s="129"/>
      <c r="G148" s="129"/>
      <c r="H148" s="129"/>
      <c r="I148" s="129"/>
      <c r="J148" s="130"/>
    </row>
    <row r="149" spans="1:10" ht="50.1" customHeight="1" x14ac:dyDescent="0.2">
      <c r="A149" s="114"/>
      <c r="B149" s="6" t="s">
        <v>35</v>
      </c>
      <c r="C149" s="7"/>
      <c r="D149" s="163"/>
      <c r="E149" s="128"/>
      <c r="F149" s="129"/>
      <c r="G149" s="129"/>
      <c r="H149" s="129"/>
      <c r="I149" s="129"/>
      <c r="J149" s="130"/>
    </row>
    <row r="150" spans="1:10" ht="50.1" customHeight="1" x14ac:dyDescent="0.2">
      <c r="A150" s="114"/>
      <c r="B150" s="6" t="s">
        <v>36</v>
      </c>
      <c r="C150" s="7"/>
      <c r="D150" s="163"/>
      <c r="E150" s="128"/>
      <c r="F150" s="129"/>
      <c r="G150" s="129"/>
      <c r="H150" s="129"/>
      <c r="I150" s="129"/>
      <c r="J150" s="130"/>
    </row>
    <row r="151" spans="1:10" ht="20.100000000000001" customHeight="1" thickBot="1" x14ac:dyDescent="0.25">
      <c r="A151" s="115"/>
      <c r="B151" s="12" t="s">
        <v>44</v>
      </c>
      <c r="C151" s="13"/>
      <c r="D151" s="164"/>
      <c r="E151" s="131"/>
      <c r="F151" s="132"/>
      <c r="G151" s="132"/>
      <c r="H151" s="132"/>
      <c r="I151" s="132"/>
      <c r="J151" s="133"/>
    </row>
    <row r="152" spans="1:10" ht="24.95" customHeight="1" thickBot="1" x14ac:dyDescent="0.25">
      <c r="A152" s="136" t="s">
        <v>113</v>
      </c>
      <c r="B152" s="137"/>
      <c r="C152" s="137"/>
      <c r="D152" s="137"/>
      <c r="E152" s="137"/>
      <c r="F152" s="137"/>
      <c r="G152" s="137"/>
      <c r="H152" s="137"/>
      <c r="I152" s="137"/>
      <c r="J152" s="138"/>
    </row>
    <row r="153" spans="1:10" ht="39.950000000000003" customHeight="1" thickBot="1" x14ac:dyDescent="0.25">
      <c r="A153" s="139" t="s">
        <v>247</v>
      </c>
      <c r="B153" s="140"/>
      <c r="C153" s="140"/>
      <c r="D153" s="140"/>
      <c r="E153" s="140"/>
      <c r="F153" s="140"/>
      <c r="G153" s="140"/>
      <c r="H153" s="141"/>
      <c r="I153" s="111" t="str">
        <f>+IF(OR(D154="Valide todos los criterios"),"Valide todas las variables",IF(AND(D154="Cumple variable"),"Cumple obligación","No cumple obligación"))</f>
        <v>Valide todas las variables</v>
      </c>
      <c r="J153" s="112"/>
    </row>
    <row r="154" spans="1:10" ht="20.100000000000001" customHeight="1" x14ac:dyDescent="0.2">
      <c r="A154" s="113" t="s">
        <v>247</v>
      </c>
      <c r="B154" s="8" t="s">
        <v>33</v>
      </c>
      <c r="C154" s="9"/>
      <c r="D154" s="134" t="str">
        <f>+IF(OR(C154="",C155="",C156="",C157="",C158="",C159="",C160="",C161="",C162=""),"Valide todos los criterios",IF(OR(C154="No cumple",C155="No cumple",C156="No cumple",C157="No cumple",C158="No cumple",C159="No cumple",C160="No cumple",C161="No cumple",C162="No cumple"),"No cumple variable","Cumple variable"))</f>
        <v>Valide todos los criterios</v>
      </c>
      <c r="E154" s="142" t="s">
        <v>42</v>
      </c>
      <c r="F154" s="142"/>
      <c r="G154" s="142"/>
      <c r="H154" s="142"/>
      <c r="I154" s="142"/>
      <c r="J154" s="143"/>
    </row>
    <row r="155" spans="1:10" ht="20.100000000000001" customHeight="1" x14ac:dyDescent="0.2">
      <c r="A155" s="114"/>
      <c r="B155" s="6" t="s">
        <v>34</v>
      </c>
      <c r="C155" s="7"/>
      <c r="D155" s="135"/>
      <c r="E155" s="128"/>
      <c r="F155" s="129"/>
      <c r="G155" s="129"/>
      <c r="H155" s="129"/>
      <c r="I155" s="129"/>
      <c r="J155" s="130"/>
    </row>
    <row r="156" spans="1:10" ht="20.100000000000001" customHeight="1" x14ac:dyDescent="0.2">
      <c r="A156" s="114"/>
      <c r="B156" s="6" t="s">
        <v>35</v>
      </c>
      <c r="C156" s="7"/>
      <c r="D156" s="135"/>
      <c r="E156" s="128"/>
      <c r="F156" s="129"/>
      <c r="G156" s="129"/>
      <c r="H156" s="129"/>
      <c r="I156" s="129"/>
      <c r="J156" s="130"/>
    </row>
    <row r="157" spans="1:10" ht="20.100000000000001" customHeight="1" x14ac:dyDescent="0.2">
      <c r="A157" s="114"/>
      <c r="B157" s="6" t="s">
        <v>36</v>
      </c>
      <c r="C157" s="7"/>
      <c r="D157" s="135"/>
      <c r="E157" s="128"/>
      <c r="F157" s="129"/>
      <c r="G157" s="129"/>
      <c r="H157" s="129"/>
      <c r="I157" s="129"/>
      <c r="J157" s="130"/>
    </row>
    <row r="158" spans="1:10" ht="20.100000000000001" customHeight="1" x14ac:dyDescent="0.2">
      <c r="A158" s="114"/>
      <c r="B158" s="6" t="s">
        <v>37</v>
      </c>
      <c r="C158" s="7"/>
      <c r="D158" s="135"/>
      <c r="E158" s="128"/>
      <c r="F158" s="129"/>
      <c r="G158" s="129"/>
      <c r="H158" s="129"/>
      <c r="I158" s="129"/>
      <c r="J158" s="130"/>
    </row>
    <row r="159" spans="1:10" ht="20.100000000000001" customHeight="1" x14ac:dyDescent="0.2">
      <c r="A159" s="114"/>
      <c r="B159" s="6" t="s">
        <v>38</v>
      </c>
      <c r="C159" s="7"/>
      <c r="D159" s="135"/>
      <c r="E159" s="128"/>
      <c r="F159" s="129"/>
      <c r="G159" s="129"/>
      <c r="H159" s="129"/>
      <c r="I159" s="129"/>
      <c r="J159" s="130"/>
    </row>
    <row r="160" spans="1:10" ht="20.100000000000001" customHeight="1" x14ac:dyDescent="0.2">
      <c r="A160" s="114"/>
      <c r="B160" s="6" t="s">
        <v>39</v>
      </c>
      <c r="C160" s="7"/>
      <c r="D160" s="135"/>
      <c r="E160" s="128"/>
      <c r="F160" s="129"/>
      <c r="G160" s="129"/>
      <c r="H160" s="129"/>
      <c r="I160" s="129"/>
      <c r="J160" s="130"/>
    </row>
    <row r="161" spans="1:10" ht="20.100000000000001" customHeight="1" x14ac:dyDescent="0.2">
      <c r="A161" s="114"/>
      <c r="B161" s="6" t="s">
        <v>40</v>
      </c>
      <c r="C161" s="7"/>
      <c r="D161" s="135"/>
      <c r="E161" s="128"/>
      <c r="F161" s="129"/>
      <c r="G161" s="129"/>
      <c r="H161" s="129"/>
      <c r="I161" s="129"/>
      <c r="J161" s="130"/>
    </row>
    <row r="162" spans="1:10" ht="20.100000000000001" customHeight="1" thickBot="1" x14ac:dyDescent="0.25">
      <c r="A162" s="114"/>
      <c r="B162" s="6" t="s">
        <v>45</v>
      </c>
      <c r="C162" s="7"/>
      <c r="D162" s="135"/>
      <c r="E162" s="128"/>
      <c r="F162" s="129"/>
      <c r="G162" s="129"/>
      <c r="H162" s="129"/>
      <c r="I162" s="129"/>
      <c r="J162" s="130"/>
    </row>
    <row r="163" spans="1:10" ht="39.950000000000003" customHeight="1" thickBot="1" x14ac:dyDescent="0.25">
      <c r="A163" s="139" t="s">
        <v>248</v>
      </c>
      <c r="B163" s="140"/>
      <c r="C163" s="140"/>
      <c r="D163" s="140"/>
      <c r="E163" s="140"/>
      <c r="F163" s="140"/>
      <c r="G163" s="140"/>
      <c r="H163" s="141"/>
      <c r="I163" s="111" t="str">
        <f>+IF(OR(D164="Valide todos los criterios"),"Valide todas las variables",IF(AND(D164="Cumple variable"),"Cumple obligación","No cumple obligación"))</f>
        <v>Valide todas las variables</v>
      </c>
      <c r="J163" s="112"/>
    </row>
    <row r="164" spans="1:10" ht="20.100000000000001" customHeight="1" x14ac:dyDescent="0.2">
      <c r="A164" s="113" t="s">
        <v>248</v>
      </c>
      <c r="B164" s="8" t="s">
        <v>33</v>
      </c>
      <c r="C164" s="9"/>
      <c r="D164" s="134" t="str">
        <f>+IF(OR(C164="",C165="",C166="",C167="",C168="",C169="",C170="",C171="",C172="",C173="",C174=""),"Valide todos los criterios",IF(OR(C164="No cumple",C165="No cumple",C166="No cumple",C167="No cumple",C168="No cumple",C169="No cumple",C170="No cumple",C171="No cumple",C172="No cumple",C173="No cumple",C174="No cumple"),"No cumple variable","Cumple variable"))</f>
        <v>Valide todos los criterios</v>
      </c>
      <c r="E164" s="142" t="s">
        <v>42</v>
      </c>
      <c r="F164" s="142"/>
      <c r="G164" s="142"/>
      <c r="H164" s="142"/>
      <c r="I164" s="142"/>
      <c r="J164" s="143"/>
    </row>
    <row r="165" spans="1:10" ht="20.100000000000001" customHeight="1" x14ac:dyDescent="0.2">
      <c r="A165" s="114"/>
      <c r="B165" s="6" t="s">
        <v>34</v>
      </c>
      <c r="C165" s="7"/>
      <c r="D165" s="135"/>
      <c r="E165" s="128"/>
      <c r="F165" s="129"/>
      <c r="G165" s="129"/>
      <c r="H165" s="129"/>
      <c r="I165" s="129"/>
      <c r="J165" s="130"/>
    </row>
    <row r="166" spans="1:10" ht="20.100000000000001" customHeight="1" x14ac:dyDescent="0.2">
      <c r="A166" s="114"/>
      <c r="B166" s="6" t="s">
        <v>35</v>
      </c>
      <c r="C166" s="7"/>
      <c r="D166" s="135"/>
      <c r="E166" s="128"/>
      <c r="F166" s="129"/>
      <c r="G166" s="129"/>
      <c r="H166" s="129"/>
      <c r="I166" s="129"/>
      <c r="J166" s="130"/>
    </row>
    <row r="167" spans="1:10" ht="20.100000000000001" customHeight="1" x14ac:dyDescent="0.2">
      <c r="A167" s="114"/>
      <c r="B167" s="6" t="s">
        <v>36</v>
      </c>
      <c r="C167" s="7"/>
      <c r="D167" s="135"/>
      <c r="E167" s="128"/>
      <c r="F167" s="129"/>
      <c r="G167" s="129"/>
      <c r="H167" s="129"/>
      <c r="I167" s="129"/>
      <c r="J167" s="130"/>
    </row>
    <row r="168" spans="1:10" ht="20.100000000000001" customHeight="1" x14ac:dyDescent="0.2">
      <c r="A168" s="114"/>
      <c r="B168" s="6" t="s">
        <v>37</v>
      </c>
      <c r="C168" s="7"/>
      <c r="D168" s="135"/>
      <c r="E168" s="128"/>
      <c r="F168" s="129"/>
      <c r="G168" s="129"/>
      <c r="H168" s="129"/>
      <c r="I168" s="129"/>
      <c r="J168" s="130"/>
    </row>
    <row r="169" spans="1:10" ht="20.100000000000001" customHeight="1" x14ac:dyDescent="0.2">
      <c r="A169" s="114"/>
      <c r="B169" s="6" t="s">
        <v>38</v>
      </c>
      <c r="C169" s="7"/>
      <c r="D169" s="135"/>
      <c r="E169" s="128"/>
      <c r="F169" s="129"/>
      <c r="G169" s="129"/>
      <c r="H169" s="129"/>
      <c r="I169" s="129"/>
      <c r="J169" s="130"/>
    </row>
    <row r="170" spans="1:10" ht="20.100000000000001" customHeight="1" x14ac:dyDescent="0.2">
      <c r="A170" s="114"/>
      <c r="B170" s="6" t="s">
        <v>39</v>
      </c>
      <c r="C170" s="7"/>
      <c r="D170" s="135"/>
      <c r="E170" s="128"/>
      <c r="F170" s="129"/>
      <c r="G170" s="129"/>
      <c r="H170" s="129"/>
      <c r="I170" s="129"/>
      <c r="J170" s="130"/>
    </row>
    <row r="171" spans="1:10" ht="20.100000000000001" customHeight="1" x14ac:dyDescent="0.2">
      <c r="A171" s="114"/>
      <c r="B171" s="6" t="s">
        <v>40</v>
      </c>
      <c r="C171" s="7"/>
      <c r="D171" s="135"/>
      <c r="E171" s="128"/>
      <c r="F171" s="129"/>
      <c r="G171" s="129"/>
      <c r="H171" s="129"/>
      <c r="I171" s="129"/>
      <c r="J171" s="130"/>
    </row>
    <row r="172" spans="1:10" ht="20.100000000000001" customHeight="1" x14ac:dyDescent="0.2">
      <c r="A172" s="114"/>
      <c r="B172" s="6" t="s">
        <v>45</v>
      </c>
      <c r="C172" s="7"/>
      <c r="D172" s="135"/>
      <c r="E172" s="128"/>
      <c r="F172" s="129"/>
      <c r="G172" s="129"/>
      <c r="H172" s="129"/>
      <c r="I172" s="129"/>
      <c r="J172" s="130"/>
    </row>
    <row r="173" spans="1:10" ht="20.100000000000001" customHeight="1" x14ac:dyDescent="0.2">
      <c r="A173" s="114"/>
      <c r="B173" s="6" t="s">
        <v>46</v>
      </c>
      <c r="C173" s="7"/>
      <c r="D173" s="135"/>
      <c r="E173" s="128"/>
      <c r="F173" s="129"/>
      <c r="G173" s="129"/>
      <c r="H173" s="129"/>
      <c r="I173" s="129"/>
      <c r="J173" s="130"/>
    </row>
    <row r="174" spans="1:10" ht="20.100000000000001" customHeight="1" thickBot="1" x14ac:dyDescent="0.25">
      <c r="A174" s="114"/>
      <c r="B174" s="6" t="s">
        <v>52</v>
      </c>
      <c r="C174" s="7"/>
      <c r="D174" s="135"/>
      <c r="E174" s="128"/>
      <c r="F174" s="129"/>
      <c r="G174" s="129"/>
      <c r="H174" s="129"/>
      <c r="I174" s="129"/>
      <c r="J174" s="130"/>
    </row>
    <row r="175" spans="1:10" ht="24.95" customHeight="1" thickBot="1" x14ac:dyDescent="0.25">
      <c r="A175" s="136" t="s">
        <v>114</v>
      </c>
      <c r="B175" s="137"/>
      <c r="C175" s="137"/>
      <c r="D175" s="137"/>
      <c r="E175" s="137"/>
      <c r="F175" s="137"/>
      <c r="G175" s="137"/>
      <c r="H175" s="137"/>
      <c r="I175" s="137"/>
      <c r="J175" s="138"/>
    </row>
    <row r="176" spans="1:10" ht="39.950000000000003" customHeight="1" thickBot="1" x14ac:dyDescent="0.25">
      <c r="A176" s="139" t="s">
        <v>299</v>
      </c>
      <c r="B176" s="140"/>
      <c r="C176" s="140"/>
      <c r="D176" s="140"/>
      <c r="E176" s="140"/>
      <c r="F176" s="140"/>
      <c r="G176" s="140"/>
      <c r="H176" s="141"/>
      <c r="I176" s="111" t="str">
        <f>+IF(OR(D177="Valide todos los criterios"),"Valide todas las variables",IF(AND(D177="Cumple variable"),"Cumple obligación","No cumple obligación"))</f>
        <v>Valide todas las variables</v>
      </c>
      <c r="J176" s="112"/>
    </row>
    <row r="177" spans="1:10" ht="20.100000000000001" customHeight="1" x14ac:dyDescent="0.2">
      <c r="A177" s="113" t="s">
        <v>299</v>
      </c>
      <c r="B177" s="8" t="s">
        <v>33</v>
      </c>
      <c r="C177" s="9"/>
      <c r="D177" s="134" t="str">
        <f>+IF(OR(C177="",C178="",C179="",C180="",C181=""),"Valide todos los criterios",IF(AND(C177="Cumple",C178="Cumple",C179="Cumple",C180="Cumple",C181="Cumple"),"Cumple variable","No cumple variable"))</f>
        <v>Valide todos los criterios</v>
      </c>
      <c r="E177" s="142" t="s">
        <v>42</v>
      </c>
      <c r="F177" s="142"/>
      <c r="G177" s="142"/>
      <c r="H177" s="142"/>
      <c r="I177" s="142"/>
      <c r="J177" s="143"/>
    </row>
    <row r="178" spans="1:10" ht="45" customHeight="1" x14ac:dyDescent="0.2">
      <c r="A178" s="114"/>
      <c r="B178" s="6" t="s">
        <v>34</v>
      </c>
      <c r="C178" s="7"/>
      <c r="D178" s="135"/>
      <c r="E178" s="128"/>
      <c r="F178" s="129"/>
      <c r="G178" s="129"/>
      <c r="H178" s="129"/>
      <c r="I178" s="129"/>
      <c r="J178" s="130"/>
    </row>
    <row r="179" spans="1:10" ht="45" customHeight="1" x14ac:dyDescent="0.2">
      <c r="A179" s="114"/>
      <c r="B179" s="6" t="s">
        <v>35</v>
      </c>
      <c r="C179" s="7"/>
      <c r="D179" s="135"/>
      <c r="E179" s="128"/>
      <c r="F179" s="129"/>
      <c r="G179" s="129"/>
      <c r="H179" s="129"/>
      <c r="I179" s="129"/>
      <c r="J179" s="130"/>
    </row>
    <row r="180" spans="1:10" ht="45" customHeight="1" x14ac:dyDescent="0.2">
      <c r="A180" s="114"/>
      <c r="B180" s="6" t="s">
        <v>36</v>
      </c>
      <c r="C180" s="7"/>
      <c r="D180" s="135"/>
      <c r="E180" s="128"/>
      <c r="F180" s="129"/>
      <c r="G180" s="129"/>
      <c r="H180" s="129"/>
      <c r="I180" s="129"/>
      <c r="J180" s="130"/>
    </row>
    <row r="181" spans="1:10" ht="45" customHeight="1" thickBot="1" x14ac:dyDescent="0.25">
      <c r="A181" s="115"/>
      <c r="B181" s="10" t="s">
        <v>37</v>
      </c>
      <c r="C181" s="16"/>
      <c r="D181" s="164"/>
      <c r="E181" s="131"/>
      <c r="F181" s="132"/>
      <c r="G181" s="132"/>
      <c r="H181" s="132"/>
      <c r="I181" s="132"/>
      <c r="J181" s="133"/>
    </row>
    <row r="182" spans="1:10" ht="39.950000000000003" customHeight="1" thickBot="1" x14ac:dyDescent="0.25">
      <c r="A182" s="139" t="s">
        <v>300</v>
      </c>
      <c r="B182" s="140"/>
      <c r="C182" s="140"/>
      <c r="D182" s="140"/>
      <c r="E182" s="140"/>
      <c r="F182" s="140"/>
      <c r="G182" s="140"/>
      <c r="H182" s="141"/>
      <c r="I182" s="111" t="str">
        <f>+IF(OR(D183="Valide todos los criterios"),"Valide todas las variables",IF(AND(D183="Cumple variable"),"Cumple obligación","No cumple obligación"))</f>
        <v>Valide todas las variables</v>
      </c>
      <c r="J182" s="112"/>
    </row>
    <row r="183" spans="1:10" ht="20.100000000000001" customHeight="1" x14ac:dyDescent="0.2">
      <c r="A183" s="113" t="s">
        <v>300</v>
      </c>
      <c r="B183" s="8" t="s">
        <v>33</v>
      </c>
      <c r="C183" s="9"/>
      <c r="D183" s="134" t="str">
        <f>+IF(OR(C183="",C184="",C185="",C186="",C187="",C188="",C189="",C190="",C191="",C192="",C193="",C194="",C195=""),"Valide todos los criterios",IF(OR(C183="No cumple",C184="No cumple",C185="No cumple",C186="No cumple",C187="No cumple",C188="No cumple",C189="No cumple",C190="No cumple",C191="No cumple",C192="No cumple",C193="No cumple",C194="No cumple",C195="No cumple"),"No cumple variable","Cumple variable"))</f>
        <v>Valide todos los criterios</v>
      </c>
      <c r="E183" s="142" t="s">
        <v>42</v>
      </c>
      <c r="F183" s="142"/>
      <c r="G183" s="142"/>
      <c r="H183" s="142"/>
      <c r="I183" s="142"/>
      <c r="J183" s="143"/>
    </row>
    <row r="184" spans="1:10" ht="20.100000000000001" customHeight="1" x14ac:dyDescent="0.2">
      <c r="A184" s="114"/>
      <c r="B184" s="6" t="s">
        <v>34</v>
      </c>
      <c r="C184" s="7"/>
      <c r="D184" s="135"/>
      <c r="E184" s="128"/>
      <c r="F184" s="129"/>
      <c r="G184" s="129"/>
      <c r="H184" s="129"/>
      <c r="I184" s="129"/>
      <c r="J184" s="130"/>
    </row>
    <row r="185" spans="1:10" ht="20.100000000000001" customHeight="1" x14ac:dyDescent="0.2">
      <c r="A185" s="114"/>
      <c r="B185" s="6" t="s">
        <v>35</v>
      </c>
      <c r="C185" s="7"/>
      <c r="D185" s="135"/>
      <c r="E185" s="128"/>
      <c r="F185" s="129"/>
      <c r="G185" s="129"/>
      <c r="H185" s="129"/>
      <c r="I185" s="129"/>
      <c r="J185" s="130"/>
    </row>
    <row r="186" spans="1:10" ht="20.100000000000001" customHeight="1" x14ac:dyDescent="0.2">
      <c r="A186" s="114"/>
      <c r="B186" s="6" t="s">
        <v>36</v>
      </c>
      <c r="C186" s="7"/>
      <c r="D186" s="135"/>
      <c r="E186" s="128"/>
      <c r="F186" s="129"/>
      <c r="G186" s="129"/>
      <c r="H186" s="129"/>
      <c r="I186" s="129"/>
      <c r="J186" s="130"/>
    </row>
    <row r="187" spans="1:10" ht="20.100000000000001" customHeight="1" x14ac:dyDescent="0.2">
      <c r="A187" s="114"/>
      <c r="B187" s="6" t="s">
        <v>37</v>
      </c>
      <c r="C187" s="7"/>
      <c r="D187" s="135"/>
      <c r="E187" s="128"/>
      <c r="F187" s="129"/>
      <c r="G187" s="129"/>
      <c r="H187" s="129"/>
      <c r="I187" s="129"/>
      <c r="J187" s="130"/>
    </row>
    <row r="188" spans="1:10" ht="20.100000000000001" customHeight="1" x14ac:dyDescent="0.2">
      <c r="A188" s="114"/>
      <c r="B188" s="6" t="s">
        <v>38</v>
      </c>
      <c r="C188" s="7"/>
      <c r="D188" s="135"/>
      <c r="E188" s="128"/>
      <c r="F188" s="129"/>
      <c r="G188" s="129"/>
      <c r="H188" s="129"/>
      <c r="I188" s="129"/>
      <c r="J188" s="130"/>
    </row>
    <row r="189" spans="1:10" ht="20.100000000000001" customHeight="1" x14ac:dyDescent="0.2">
      <c r="A189" s="114"/>
      <c r="B189" s="6" t="s">
        <v>39</v>
      </c>
      <c r="C189" s="7"/>
      <c r="D189" s="135"/>
      <c r="E189" s="128"/>
      <c r="F189" s="129"/>
      <c r="G189" s="129"/>
      <c r="H189" s="129"/>
      <c r="I189" s="129"/>
      <c r="J189" s="130"/>
    </row>
    <row r="190" spans="1:10" ht="20.100000000000001" customHeight="1" x14ac:dyDescent="0.2">
      <c r="A190" s="114"/>
      <c r="B190" s="6" t="s">
        <v>40</v>
      </c>
      <c r="C190" s="7"/>
      <c r="D190" s="135"/>
      <c r="E190" s="128"/>
      <c r="F190" s="129"/>
      <c r="G190" s="129"/>
      <c r="H190" s="129"/>
      <c r="I190" s="129"/>
      <c r="J190" s="130"/>
    </row>
    <row r="191" spans="1:10" ht="20.100000000000001" customHeight="1" x14ac:dyDescent="0.2">
      <c r="A191" s="144"/>
      <c r="B191" s="6" t="s">
        <v>45</v>
      </c>
      <c r="C191" s="11"/>
      <c r="D191" s="163"/>
      <c r="E191" s="128"/>
      <c r="F191" s="129"/>
      <c r="G191" s="129"/>
      <c r="H191" s="129"/>
      <c r="I191" s="129"/>
      <c r="J191" s="130"/>
    </row>
    <row r="192" spans="1:10" ht="20.100000000000001" customHeight="1" x14ac:dyDescent="0.2">
      <c r="A192" s="144"/>
      <c r="B192" s="6" t="s">
        <v>46</v>
      </c>
      <c r="C192" s="11"/>
      <c r="D192" s="163"/>
      <c r="E192" s="128"/>
      <c r="F192" s="129"/>
      <c r="G192" s="129"/>
      <c r="H192" s="129"/>
      <c r="I192" s="129"/>
      <c r="J192" s="130"/>
    </row>
    <row r="193" spans="1:10" ht="20.100000000000001" customHeight="1" x14ac:dyDescent="0.2">
      <c r="A193" s="144"/>
      <c r="B193" s="6" t="s">
        <v>52</v>
      </c>
      <c r="C193" s="11"/>
      <c r="D193" s="163"/>
      <c r="E193" s="128"/>
      <c r="F193" s="129"/>
      <c r="G193" s="129"/>
      <c r="H193" s="129"/>
      <c r="I193" s="129"/>
      <c r="J193" s="130"/>
    </row>
    <row r="194" spans="1:10" ht="20.100000000000001" customHeight="1" x14ac:dyDescent="0.2">
      <c r="A194" s="144"/>
      <c r="B194" s="6" t="s">
        <v>95</v>
      </c>
      <c r="C194" s="11"/>
      <c r="D194" s="163"/>
      <c r="E194" s="128"/>
      <c r="F194" s="129"/>
      <c r="G194" s="129"/>
      <c r="H194" s="129"/>
      <c r="I194" s="129"/>
      <c r="J194" s="130"/>
    </row>
    <row r="195" spans="1:10" ht="20.100000000000001" customHeight="1" thickBot="1" x14ac:dyDescent="0.25">
      <c r="A195" s="115"/>
      <c r="B195" s="10" t="s">
        <v>96</v>
      </c>
      <c r="C195" s="16"/>
      <c r="D195" s="164"/>
      <c r="E195" s="131"/>
      <c r="F195" s="132"/>
      <c r="G195" s="132"/>
      <c r="H195" s="132"/>
      <c r="I195" s="132"/>
      <c r="J195" s="133"/>
    </row>
    <row r="196" spans="1:10" ht="39.950000000000003" customHeight="1" thickBot="1" x14ac:dyDescent="0.25">
      <c r="A196" s="139" t="s">
        <v>301</v>
      </c>
      <c r="B196" s="140"/>
      <c r="C196" s="140"/>
      <c r="D196" s="140"/>
      <c r="E196" s="140"/>
      <c r="F196" s="140"/>
      <c r="G196" s="140"/>
      <c r="H196" s="141"/>
      <c r="I196" s="111" t="str">
        <f>+IF(OR(D197="Valide todos los criterios"),"Valide todas las variables",IF(AND(D197="Cumple variable"),"Cumple obligación","No cumple obligación"))</f>
        <v>Valide todas las variables</v>
      </c>
      <c r="J196" s="112"/>
    </row>
    <row r="197" spans="1:10" ht="20.100000000000001" customHeight="1" x14ac:dyDescent="0.2">
      <c r="A197" s="113" t="s">
        <v>301</v>
      </c>
      <c r="B197" s="8" t="s">
        <v>33</v>
      </c>
      <c r="C197" s="9"/>
      <c r="D197" s="134" t="str">
        <f>+IF(C198="No aplica",IF(OR(C197="",C199="",C200="",C201="",C202=""),"Valide todos los criterios",IF(AND(C197="Cumple",C199="Cumple",C200="Cumple",C201="Cumple",C202="Cumple"),"Cumple variable","No cumple variable")),IF(OR(C197="",C198="",C199="",C200="",C201="",C202=""),"Valide todos los criterios",IF(AND(C197="Cumple",C198="Cumple",C199="Cumple",C200="Cumple",C201="Cumple",C202="Cumple"),"Cumple variable","No cumple variable")))</f>
        <v>Valide todos los criterios</v>
      </c>
      <c r="E197" s="142" t="s">
        <v>42</v>
      </c>
      <c r="F197" s="142"/>
      <c r="G197" s="142"/>
      <c r="H197" s="142"/>
      <c r="I197" s="142"/>
      <c r="J197" s="143"/>
    </row>
    <row r="198" spans="1:10" ht="36.950000000000003" customHeight="1" x14ac:dyDescent="0.2">
      <c r="A198" s="114"/>
      <c r="B198" s="6" t="s">
        <v>34</v>
      </c>
      <c r="C198" s="7"/>
      <c r="D198" s="135"/>
      <c r="E198" s="128"/>
      <c r="F198" s="129"/>
      <c r="G198" s="129"/>
      <c r="H198" s="129"/>
      <c r="I198" s="129"/>
      <c r="J198" s="130"/>
    </row>
    <row r="199" spans="1:10" ht="36.950000000000003" customHeight="1" x14ac:dyDescent="0.2">
      <c r="A199" s="114"/>
      <c r="B199" s="6" t="s">
        <v>35</v>
      </c>
      <c r="C199" s="7"/>
      <c r="D199" s="135"/>
      <c r="E199" s="128"/>
      <c r="F199" s="129"/>
      <c r="G199" s="129"/>
      <c r="H199" s="129"/>
      <c r="I199" s="129"/>
      <c r="J199" s="130"/>
    </row>
    <row r="200" spans="1:10" ht="36.950000000000003" customHeight="1" x14ac:dyDescent="0.2">
      <c r="A200" s="114"/>
      <c r="B200" s="6" t="s">
        <v>36</v>
      </c>
      <c r="C200" s="7"/>
      <c r="D200" s="135"/>
      <c r="E200" s="128"/>
      <c r="F200" s="129"/>
      <c r="G200" s="129"/>
      <c r="H200" s="129"/>
      <c r="I200" s="129"/>
      <c r="J200" s="130"/>
    </row>
    <row r="201" spans="1:10" ht="36.950000000000003" customHeight="1" x14ac:dyDescent="0.2">
      <c r="A201" s="114"/>
      <c r="B201" s="6" t="s">
        <v>37</v>
      </c>
      <c r="C201" s="7"/>
      <c r="D201" s="135"/>
      <c r="E201" s="128"/>
      <c r="F201" s="129"/>
      <c r="G201" s="129"/>
      <c r="H201" s="129"/>
      <c r="I201" s="129"/>
      <c r="J201" s="130"/>
    </row>
    <row r="202" spans="1:10" ht="36.950000000000003" customHeight="1" thickBot="1" x14ac:dyDescent="0.25">
      <c r="A202" s="115"/>
      <c r="B202" s="10" t="s">
        <v>38</v>
      </c>
      <c r="C202" s="16"/>
      <c r="D202" s="164"/>
      <c r="E202" s="131"/>
      <c r="F202" s="132"/>
      <c r="G202" s="132"/>
      <c r="H202" s="132"/>
      <c r="I202" s="132"/>
      <c r="J202" s="133"/>
    </row>
    <row r="203" spans="1:10" ht="30" customHeight="1" thickBot="1" x14ac:dyDescent="0.25">
      <c r="A203" s="170" t="s">
        <v>126</v>
      </c>
      <c r="B203" s="171"/>
      <c r="C203" s="171"/>
      <c r="D203" s="171"/>
      <c r="E203" s="171"/>
      <c r="F203" s="171"/>
      <c r="G203" s="171"/>
      <c r="H203" s="171"/>
      <c r="I203" s="171"/>
      <c r="J203" s="172"/>
    </row>
    <row r="204" spans="1:10" ht="50.1" customHeight="1" x14ac:dyDescent="0.2">
      <c r="A204" s="173" t="s">
        <v>130</v>
      </c>
      <c r="B204" s="174"/>
      <c r="C204" s="174"/>
      <c r="D204" s="174"/>
      <c r="E204" s="174"/>
      <c r="F204" s="174"/>
      <c r="G204" s="174"/>
      <c r="H204" s="174"/>
      <c r="I204" s="174"/>
      <c r="J204" s="175"/>
    </row>
    <row r="205" spans="1:10" ht="150" customHeight="1" x14ac:dyDescent="0.2">
      <c r="A205" s="88" t="s">
        <v>127</v>
      </c>
      <c r="B205" s="165"/>
      <c r="C205" s="166"/>
      <c r="D205" s="166"/>
      <c r="E205" s="166"/>
      <c r="F205" s="166"/>
      <c r="G205" s="166"/>
      <c r="H205" s="166"/>
      <c r="I205" s="166"/>
      <c r="J205" s="167"/>
    </row>
    <row r="206" spans="1:10" ht="150" customHeight="1" x14ac:dyDescent="0.2">
      <c r="A206" s="88" t="s">
        <v>128</v>
      </c>
      <c r="B206" s="168"/>
      <c r="C206" s="168"/>
      <c r="D206" s="168"/>
      <c r="E206" s="168"/>
      <c r="F206" s="168"/>
      <c r="G206" s="168"/>
      <c r="H206" s="168"/>
      <c r="I206" s="168"/>
      <c r="J206" s="169"/>
    </row>
    <row r="207" spans="1:10" ht="150" customHeight="1" thickBot="1" x14ac:dyDescent="0.25">
      <c r="A207" s="89" t="s">
        <v>129</v>
      </c>
      <c r="B207" s="151"/>
      <c r="C207" s="151"/>
      <c r="D207" s="151"/>
      <c r="E207" s="151"/>
      <c r="F207" s="151"/>
      <c r="G207" s="151"/>
      <c r="H207" s="151"/>
      <c r="I207" s="151"/>
      <c r="J207" s="152"/>
    </row>
    <row r="208" spans="1:10" ht="30" customHeight="1" x14ac:dyDescent="0.2">
      <c r="A208" s="147" t="s">
        <v>71</v>
      </c>
      <c r="B208" s="148"/>
      <c r="C208" s="148"/>
      <c r="D208" s="148"/>
      <c r="E208" s="148"/>
      <c r="F208" s="148"/>
      <c r="G208" s="148"/>
      <c r="H208" s="148"/>
      <c r="I208" s="148"/>
      <c r="J208" s="149"/>
    </row>
    <row r="209" spans="1:10" ht="300" customHeight="1" thickBot="1" x14ac:dyDescent="0.25">
      <c r="A209" s="150"/>
      <c r="B209" s="151"/>
      <c r="C209" s="151"/>
      <c r="D209" s="151"/>
      <c r="E209" s="151"/>
      <c r="F209" s="151"/>
      <c r="G209" s="151"/>
      <c r="H209" s="151"/>
      <c r="I209" s="151"/>
      <c r="J209" s="152"/>
    </row>
    <row r="210" spans="1:10" ht="20.100000000000001" customHeight="1" x14ac:dyDescent="0.2">
      <c r="A210" s="158" t="s">
        <v>70</v>
      </c>
      <c r="B210" s="159"/>
      <c r="C210" s="159"/>
      <c r="D210" s="159"/>
      <c r="E210" s="159"/>
      <c r="F210" s="159"/>
      <c r="G210" s="159"/>
      <c r="H210" s="159"/>
      <c r="I210" s="159"/>
      <c r="J210" s="160"/>
    </row>
    <row r="211" spans="1:10" ht="18" customHeight="1" x14ac:dyDescent="0.2">
      <c r="A211" s="30" t="s">
        <v>72</v>
      </c>
      <c r="B211" s="145"/>
      <c r="C211" s="145"/>
      <c r="D211" s="145"/>
      <c r="E211" s="145"/>
      <c r="F211" s="29" t="s">
        <v>73</v>
      </c>
      <c r="G211" s="145"/>
      <c r="H211" s="145"/>
      <c r="I211" s="145"/>
      <c r="J211" s="146"/>
    </row>
    <row r="212" spans="1:10" ht="18" customHeight="1" x14ac:dyDescent="0.2">
      <c r="A212" s="30" t="s">
        <v>64</v>
      </c>
      <c r="B212" s="145"/>
      <c r="C212" s="145"/>
      <c r="D212" s="145"/>
      <c r="E212" s="145"/>
      <c r="F212" s="29" t="s">
        <v>64</v>
      </c>
      <c r="G212" s="145"/>
      <c r="H212" s="145"/>
      <c r="I212" s="145"/>
      <c r="J212" s="146"/>
    </row>
    <row r="213" spans="1:10" ht="18" customHeight="1" x14ac:dyDescent="0.2">
      <c r="A213" s="30" t="s">
        <v>66</v>
      </c>
      <c r="B213" s="145"/>
      <c r="C213" s="145"/>
      <c r="D213" s="145"/>
      <c r="E213" s="145"/>
      <c r="F213" s="29" t="s">
        <v>66</v>
      </c>
      <c r="G213" s="145"/>
      <c r="H213" s="145"/>
      <c r="I213" s="145"/>
      <c r="J213" s="146"/>
    </row>
    <row r="214" spans="1:10" ht="18" customHeight="1" x14ac:dyDescent="0.2">
      <c r="A214" s="30" t="s">
        <v>67</v>
      </c>
      <c r="B214" s="145"/>
      <c r="C214" s="145"/>
      <c r="D214" s="145"/>
      <c r="E214" s="145"/>
      <c r="F214" s="29" t="s">
        <v>67</v>
      </c>
      <c r="G214" s="145"/>
      <c r="H214" s="145"/>
      <c r="I214" s="145"/>
      <c r="J214" s="146"/>
    </row>
    <row r="215" spans="1:10" ht="30" customHeight="1" x14ac:dyDescent="0.2">
      <c r="A215" s="30" t="s">
        <v>65</v>
      </c>
      <c r="B215" s="145"/>
      <c r="C215" s="145"/>
      <c r="D215" s="145"/>
      <c r="E215" s="145"/>
      <c r="F215" s="29" t="s">
        <v>65</v>
      </c>
      <c r="G215" s="145"/>
      <c r="H215" s="145"/>
      <c r="I215" s="145"/>
      <c r="J215" s="146"/>
    </row>
    <row r="216" spans="1:10" ht="5.0999999999999996" customHeight="1" x14ac:dyDescent="0.2">
      <c r="A216" s="153"/>
      <c r="B216" s="154"/>
      <c r="C216" s="154"/>
      <c r="D216" s="154"/>
      <c r="E216" s="154"/>
      <c r="F216" s="154"/>
      <c r="G216" s="154"/>
      <c r="H216" s="154"/>
      <c r="I216" s="154"/>
      <c r="J216" s="155"/>
    </row>
    <row r="217" spans="1:10" ht="18" customHeight="1" x14ac:dyDescent="0.2">
      <c r="A217" s="30" t="s">
        <v>74</v>
      </c>
      <c r="B217" s="145"/>
      <c r="C217" s="145"/>
      <c r="D217" s="145"/>
      <c r="E217" s="145"/>
      <c r="F217" s="29" t="s">
        <v>75</v>
      </c>
      <c r="G217" s="145"/>
      <c r="H217" s="145"/>
      <c r="I217" s="145"/>
      <c r="J217" s="146"/>
    </row>
    <row r="218" spans="1:10" ht="18" customHeight="1" x14ac:dyDescent="0.2">
      <c r="A218" s="30" t="s">
        <v>64</v>
      </c>
      <c r="B218" s="145"/>
      <c r="C218" s="145"/>
      <c r="D218" s="145"/>
      <c r="E218" s="145"/>
      <c r="F218" s="29" t="s">
        <v>64</v>
      </c>
      <c r="G218" s="145"/>
      <c r="H218" s="145"/>
      <c r="I218" s="145"/>
      <c r="J218" s="146"/>
    </row>
    <row r="219" spans="1:10" ht="18" customHeight="1" x14ac:dyDescent="0.2">
      <c r="A219" s="30" t="s">
        <v>66</v>
      </c>
      <c r="B219" s="145"/>
      <c r="C219" s="145"/>
      <c r="D219" s="145"/>
      <c r="E219" s="145"/>
      <c r="F219" s="29" t="s">
        <v>66</v>
      </c>
      <c r="G219" s="145"/>
      <c r="H219" s="145"/>
      <c r="I219" s="145"/>
      <c r="J219" s="146"/>
    </row>
    <row r="220" spans="1:10" ht="18" customHeight="1" x14ac:dyDescent="0.2">
      <c r="A220" s="30" t="s">
        <v>67</v>
      </c>
      <c r="B220" s="145"/>
      <c r="C220" s="145"/>
      <c r="D220" s="145"/>
      <c r="E220" s="145"/>
      <c r="F220" s="29" t="s">
        <v>67</v>
      </c>
      <c r="G220" s="145"/>
      <c r="H220" s="145"/>
      <c r="I220" s="145"/>
      <c r="J220" s="146"/>
    </row>
    <row r="221" spans="1:10" ht="30" customHeight="1" thickBot="1" x14ac:dyDescent="0.25">
      <c r="A221" s="39" t="s">
        <v>65</v>
      </c>
      <c r="B221" s="156"/>
      <c r="C221" s="156"/>
      <c r="D221" s="156"/>
      <c r="E221" s="156"/>
      <c r="F221" s="40" t="s">
        <v>65</v>
      </c>
      <c r="G221" s="156"/>
      <c r="H221" s="156"/>
      <c r="I221" s="156"/>
      <c r="J221" s="157"/>
    </row>
    <row r="222" spans="1:10" ht="20.100000000000001" customHeight="1" x14ac:dyDescent="0.2">
      <c r="A222" s="158" t="s">
        <v>69</v>
      </c>
      <c r="B222" s="159"/>
      <c r="C222" s="159"/>
      <c r="D222" s="159"/>
      <c r="E222" s="159"/>
      <c r="F222" s="159"/>
      <c r="G222" s="159"/>
      <c r="H222" s="159"/>
      <c r="I222" s="159"/>
      <c r="J222" s="160"/>
    </row>
    <row r="223" spans="1:10" ht="18" customHeight="1" x14ac:dyDescent="0.2">
      <c r="A223" s="30" t="s">
        <v>72</v>
      </c>
      <c r="B223" s="145"/>
      <c r="C223" s="145"/>
      <c r="D223" s="145"/>
      <c r="E223" s="145"/>
      <c r="F223" s="29" t="s">
        <v>73</v>
      </c>
      <c r="G223" s="145"/>
      <c r="H223" s="145"/>
      <c r="I223" s="145"/>
      <c r="J223" s="146"/>
    </row>
    <row r="224" spans="1:10" ht="18" customHeight="1" x14ac:dyDescent="0.2">
      <c r="A224" s="30" t="s">
        <v>64</v>
      </c>
      <c r="B224" s="145"/>
      <c r="C224" s="145"/>
      <c r="D224" s="145"/>
      <c r="E224" s="145"/>
      <c r="F224" s="29" t="s">
        <v>64</v>
      </c>
      <c r="G224" s="145"/>
      <c r="H224" s="145"/>
      <c r="I224" s="145"/>
      <c r="J224" s="146"/>
    </row>
    <row r="225" spans="1:10" ht="18" customHeight="1" x14ac:dyDescent="0.2">
      <c r="A225" s="30" t="s">
        <v>68</v>
      </c>
      <c r="B225" s="145"/>
      <c r="C225" s="145"/>
      <c r="D225" s="145"/>
      <c r="E225" s="145"/>
      <c r="F225" s="29" t="s">
        <v>68</v>
      </c>
      <c r="G225" s="145"/>
      <c r="H225" s="145"/>
      <c r="I225" s="145"/>
      <c r="J225" s="146"/>
    </row>
    <row r="226" spans="1:10" ht="18" customHeight="1" x14ac:dyDescent="0.2">
      <c r="A226" s="30" t="s">
        <v>67</v>
      </c>
      <c r="B226" s="145"/>
      <c r="C226" s="145"/>
      <c r="D226" s="145"/>
      <c r="E226" s="145"/>
      <c r="F226" s="29" t="s">
        <v>67</v>
      </c>
      <c r="G226" s="145"/>
      <c r="H226" s="145"/>
      <c r="I226" s="145"/>
      <c r="J226" s="146"/>
    </row>
    <row r="227" spans="1:10" ht="30" customHeight="1" x14ac:dyDescent="0.2">
      <c r="A227" s="30" t="s">
        <v>65</v>
      </c>
      <c r="B227" s="145"/>
      <c r="C227" s="145"/>
      <c r="D227" s="145"/>
      <c r="E227" s="145"/>
      <c r="F227" s="29" t="s">
        <v>65</v>
      </c>
      <c r="G227" s="145"/>
      <c r="H227" s="145"/>
      <c r="I227" s="145"/>
      <c r="J227" s="146"/>
    </row>
    <row r="228" spans="1:10" ht="5.0999999999999996" customHeight="1" x14ac:dyDescent="0.2">
      <c r="A228" s="153"/>
      <c r="B228" s="154"/>
      <c r="C228" s="154"/>
      <c r="D228" s="154"/>
      <c r="E228" s="154"/>
      <c r="F228" s="154"/>
      <c r="G228" s="154"/>
      <c r="H228" s="154"/>
      <c r="I228" s="154"/>
      <c r="J228" s="155"/>
    </row>
    <row r="229" spans="1:10" ht="18" customHeight="1" x14ac:dyDescent="0.2">
      <c r="A229" s="30" t="s">
        <v>74</v>
      </c>
      <c r="B229" s="145"/>
      <c r="C229" s="145"/>
      <c r="D229" s="145"/>
      <c r="E229" s="145"/>
      <c r="F229" s="29" t="s">
        <v>75</v>
      </c>
      <c r="G229" s="145"/>
      <c r="H229" s="145"/>
      <c r="I229" s="145"/>
      <c r="J229" s="146"/>
    </row>
    <row r="230" spans="1:10" ht="18" customHeight="1" x14ac:dyDescent="0.2">
      <c r="A230" s="30" t="s">
        <v>64</v>
      </c>
      <c r="B230" s="145"/>
      <c r="C230" s="145"/>
      <c r="D230" s="145"/>
      <c r="E230" s="145"/>
      <c r="F230" s="29" t="s">
        <v>64</v>
      </c>
      <c r="G230" s="145"/>
      <c r="H230" s="145"/>
      <c r="I230" s="145"/>
      <c r="J230" s="146"/>
    </row>
    <row r="231" spans="1:10" ht="18" customHeight="1" x14ac:dyDescent="0.2">
      <c r="A231" s="30" t="s">
        <v>68</v>
      </c>
      <c r="B231" s="145"/>
      <c r="C231" s="145"/>
      <c r="D231" s="145"/>
      <c r="E231" s="145"/>
      <c r="F231" s="29" t="s">
        <v>68</v>
      </c>
      <c r="G231" s="145"/>
      <c r="H231" s="145"/>
      <c r="I231" s="145"/>
      <c r="J231" s="146"/>
    </row>
    <row r="232" spans="1:10" ht="18" customHeight="1" x14ac:dyDescent="0.2">
      <c r="A232" s="30" t="s">
        <v>67</v>
      </c>
      <c r="B232" s="145"/>
      <c r="C232" s="145"/>
      <c r="D232" s="145"/>
      <c r="E232" s="145"/>
      <c r="F232" s="29" t="s">
        <v>67</v>
      </c>
      <c r="G232" s="145"/>
      <c r="H232" s="145"/>
      <c r="I232" s="145"/>
      <c r="J232" s="146"/>
    </row>
    <row r="233" spans="1:10" ht="30" customHeight="1" x14ac:dyDescent="0.2">
      <c r="A233" s="30" t="s">
        <v>65</v>
      </c>
      <c r="B233" s="145"/>
      <c r="C233" s="145"/>
      <c r="D233" s="145"/>
      <c r="E233" s="145"/>
      <c r="F233" s="29" t="s">
        <v>65</v>
      </c>
      <c r="G233" s="145"/>
      <c r="H233" s="145"/>
      <c r="I233" s="145"/>
      <c r="J233" s="146"/>
    </row>
    <row r="234" spans="1:10" ht="5.0999999999999996" customHeight="1" x14ac:dyDescent="0.2">
      <c r="A234" s="153"/>
      <c r="B234" s="154"/>
      <c r="C234" s="154"/>
      <c r="D234" s="154"/>
      <c r="E234" s="154"/>
      <c r="F234" s="154"/>
      <c r="G234" s="154"/>
      <c r="H234" s="154"/>
      <c r="I234" s="154"/>
      <c r="J234" s="155"/>
    </row>
    <row r="235" spans="1:10" ht="18" customHeight="1" x14ac:dyDescent="0.2">
      <c r="A235" s="30" t="s">
        <v>98</v>
      </c>
      <c r="B235" s="145"/>
      <c r="C235" s="145"/>
      <c r="D235" s="145"/>
      <c r="E235" s="145"/>
      <c r="F235" s="29" t="s">
        <v>99</v>
      </c>
      <c r="G235" s="145"/>
      <c r="H235" s="145"/>
      <c r="I235" s="145"/>
      <c r="J235" s="146"/>
    </row>
    <row r="236" spans="1:10" ht="18" customHeight="1" x14ac:dyDescent="0.2">
      <c r="A236" s="30" t="s">
        <v>64</v>
      </c>
      <c r="B236" s="145"/>
      <c r="C236" s="145"/>
      <c r="D236" s="145"/>
      <c r="E236" s="145"/>
      <c r="F236" s="29" t="s">
        <v>64</v>
      </c>
      <c r="G236" s="145"/>
      <c r="H236" s="145"/>
      <c r="I236" s="145"/>
      <c r="J236" s="146"/>
    </row>
    <row r="237" spans="1:10" ht="18" customHeight="1" x14ac:dyDescent="0.2">
      <c r="A237" s="30" t="s">
        <v>68</v>
      </c>
      <c r="B237" s="145"/>
      <c r="C237" s="145"/>
      <c r="D237" s="145"/>
      <c r="E237" s="145"/>
      <c r="F237" s="29" t="s">
        <v>68</v>
      </c>
      <c r="G237" s="145"/>
      <c r="H237" s="145"/>
      <c r="I237" s="145"/>
      <c r="J237" s="146"/>
    </row>
    <row r="238" spans="1:10" ht="18" customHeight="1" x14ac:dyDescent="0.2">
      <c r="A238" s="30" t="s">
        <v>67</v>
      </c>
      <c r="B238" s="145"/>
      <c r="C238" s="145"/>
      <c r="D238" s="145"/>
      <c r="E238" s="145"/>
      <c r="F238" s="29" t="s">
        <v>67</v>
      </c>
      <c r="G238" s="145"/>
      <c r="H238" s="145"/>
      <c r="I238" s="145"/>
      <c r="J238" s="146"/>
    </row>
    <row r="239" spans="1:10" ht="30" customHeight="1" thickBot="1" x14ac:dyDescent="0.25">
      <c r="A239" s="31" t="s">
        <v>65</v>
      </c>
      <c r="B239" s="161"/>
      <c r="C239" s="161"/>
      <c r="D239" s="161"/>
      <c r="E239" s="161"/>
      <c r="F239" s="32" t="s">
        <v>65</v>
      </c>
      <c r="G239" s="161"/>
      <c r="H239" s="161"/>
      <c r="I239" s="161"/>
      <c r="J239" s="162"/>
    </row>
  </sheetData>
  <sheetProtection algorithmName="SHA-512" hashValue="wCJp0yoMAF0UgOsI3vZ4v38mi7NlbVStDS9kX+J/Q2JUQNd6WqoKW/h/0LGE0eU7AS39iuhcCu60nqzOou7UMA==" saltValue="bPm9CaRnVSfSAs1cx+te5A==" spinCount="100000" sheet="1" formatRows="0"/>
  <mergeCells count="215">
    <mergeCell ref="A92:A100"/>
    <mergeCell ref="D92:D100"/>
    <mergeCell ref="E92:J92"/>
    <mergeCell ref="E93:J100"/>
    <mergeCell ref="A101:A105"/>
    <mergeCell ref="D101:D105"/>
    <mergeCell ref="E101:J101"/>
    <mergeCell ref="E102:J105"/>
    <mergeCell ref="I106:J106"/>
    <mergeCell ref="A5:D5"/>
    <mergeCell ref="E5:J5"/>
    <mergeCell ref="A6:D6"/>
    <mergeCell ref="E6:J6"/>
    <mergeCell ref="A7:D7"/>
    <mergeCell ref="E7:G7"/>
    <mergeCell ref="H7:J7"/>
    <mergeCell ref="A8:D8"/>
    <mergeCell ref="D37:D45"/>
    <mergeCell ref="E37:J37"/>
    <mergeCell ref="E38:J45"/>
    <mergeCell ref="A37:A45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E13:F13"/>
    <mergeCell ref="G12:H12"/>
    <mergeCell ref="G13:H13"/>
    <mergeCell ref="I12:J12"/>
    <mergeCell ref="I13:J13"/>
    <mergeCell ref="C14:D14"/>
    <mergeCell ref="E14:F14"/>
    <mergeCell ref="E15:F15"/>
    <mergeCell ref="A106:H106"/>
    <mergeCell ref="A16:B16"/>
    <mergeCell ref="C16:G16"/>
    <mergeCell ref="H16:J16"/>
    <mergeCell ref="A17:B17"/>
    <mergeCell ref="C17:G17"/>
    <mergeCell ref="H17:J17"/>
    <mergeCell ref="G15:H15"/>
    <mergeCell ref="I15:J15"/>
    <mergeCell ref="G14:H14"/>
    <mergeCell ref="A18:J18"/>
    <mergeCell ref="I14:J14"/>
    <mergeCell ref="A14:B14"/>
    <mergeCell ref="A15:B15"/>
    <mergeCell ref="A19:H19"/>
    <mergeCell ref="I19:J19"/>
    <mergeCell ref="D130:D137"/>
    <mergeCell ref="E131:J137"/>
    <mergeCell ref="D113:D120"/>
    <mergeCell ref="E113:J113"/>
    <mergeCell ref="E114:J120"/>
    <mergeCell ref="A113:A120"/>
    <mergeCell ref="B113:B120"/>
    <mergeCell ref="C113:C120"/>
    <mergeCell ref="A107:A111"/>
    <mergeCell ref="A112:H112"/>
    <mergeCell ref="I112:J112"/>
    <mergeCell ref="A121:A128"/>
    <mergeCell ref="D107:D111"/>
    <mergeCell ref="E107:J107"/>
    <mergeCell ref="E108:J111"/>
    <mergeCell ref="C15:D15"/>
    <mergeCell ref="E65:J65"/>
    <mergeCell ref="E66:J80"/>
    <mergeCell ref="A81:A91"/>
    <mergeCell ref="D81:D91"/>
    <mergeCell ref="E81:J81"/>
    <mergeCell ref="E82:J91"/>
    <mergeCell ref="A46:A51"/>
    <mergeCell ref="D46:D51"/>
    <mergeCell ref="E46:J46"/>
    <mergeCell ref="E47:J51"/>
    <mergeCell ref="A52:A64"/>
    <mergeCell ref="D52:D64"/>
    <mergeCell ref="E52:J52"/>
    <mergeCell ref="E53:J64"/>
    <mergeCell ref="A20:A36"/>
    <mergeCell ref="D20:D36"/>
    <mergeCell ref="E20:J20"/>
    <mergeCell ref="E21:J36"/>
    <mergeCell ref="A65:A80"/>
    <mergeCell ref="D65:D80"/>
    <mergeCell ref="A210:J210"/>
    <mergeCell ref="B211:E211"/>
    <mergeCell ref="B205:J205"/>
    <mergeCell ref="B206:J206"/>
    <mergeCell ref="A177:A181"/>
    <mergeCell ref="D177:D181"/>
    <mergeCell ref="E177:J177"/>
    <mergeCell ref="E178:J181"/>
    <mergeCell ref="A175:J175"/>
    <mergeCell ref="A176:H176"/>
    <mergeCell ref="I176:J176"/>
    <mergeCell ref="A203:J203"/>
    <mergeCell ref="A204:J204"/>
    <mergeCell ref="B207:J207"/>
    <mergeCell ref="A183:A195"/>
    <mergeCell ref="D183:D195"/>
    <mergeCell ref="E183:J183"/>
    <mergeCell ref="E184:J195"/>
    <mergeCell ref="A196:H196"/>
    <mergeCell ref="I196:J196"/>
    <mergeCell ref="A197:A202"/>
    <mergeCell ref="D197:D202"/>
    <mergeCell ref="E197:J197"/>
    <mergeCell ref="E198:J202"/>
    <mergeCell ref="D139:D146"/>
    <mergeCell ref="E139:J139"/>
    <mergeCell ref="E140:J146"/>
    <mergeCell ref="A147:A151"/>
    <mergeCell ref="D147:D151"/>
    <mergeCell ref="E147:J147"/>
    <mergeCell ref="E148:J151"/>
    <mergeCell ref="E164:J164"/>
    <mergeCell ref="A182:H182"/>
    <mergeCell ref="I182:J182"/>
    <mergeCell ref="B239:E239"/>
    <mergeCell ref="G239:J239"/>
    <mergeCell ref="A234:J234"/>
    <mergeCell ref="B235:E235"/>
    <mergeCell ref="G235:J235"/>
    <mergeCell ref="B236:E236"/>
    <mergeCell ref="G236:J236"/>
    <mergeCell ref="B237:E237"/>
    <mergeCell ref="G237:J237"/>
    <mergeCell ref="B238:E238"/>
    <mergeCell ref="G238:J238"/>
    <mergeCell ref="B224:E224"/>
    <mergeCell ref="B225:E225"/>
    <mergeCell ref="G225:J225"/>
    <mergeCell ref="B213:E213"/>
    <mergeCell ref="B214:E214"/>
    <mergeCell ref="B215:E215"/>
    <mergeCell ref="G211:J211"/>
    <mergeCell ref="G212:J212"/>
    <mergeCell ref="G213:J213"/>
    <mergeCell ref="G214:J214"/>
    <mergeCell ref="G215:J215"/>
    <mergeCell ref="G224:J224"/>
    <mergeCell ref="B218:E218"/>
    <mergeCell ref="G218:J218"/>
    <mergeCell ref="B219:E219"/>
    <mergeCell ref="G219:J219"/>
    <mergeCell ref="B220:E220"/>
    <mergeCell ref="G220:J220"/>
    <mergeCell ref="B212:E212"/>
    <mergeCell ref="G217:J217"/>
    <mergeCell ref="B231:E231"/>
    <mergeCell ref="G231:J231"/>
    <mergeCell ref="B232:E232"/>
    <mergeCell ref="G232:J232"/>
    <mergeCell ref="B233:E233"/>
    <mergeCell ref="G233:J233"/>
    <mergeCell ref="A208:J208"/>
    <mergeCell ref="A209:J209"/>
    <mergeCell ref="B226:E226"/>
    <mergeCell ref="G226:J226"/>
    <mergeCell ref="B227:E227"/>
    <mergeCell ref="G227:J227"/>
    <mergeCell ref="A228:J228"/>
    <mergeCell ref="B229:E229"/>
    <mergeCell ref="G229:J229"/>
    <mergeCell ref="B230:E230"/>
    <mergeCell ref="G230:J230"/>
    <mergeCell ref="B221:E221"/>
    <mergeCell ref="G221:J221"/>
    <mergeCell ref="A222:J222"/>
    <mergeCell ref="B223:E223"/>
    <mergeCell ref="G223:J223"/>
    <mergeCell ref="A216:J216"/>
    <mergeCell ref="B217:E217"/>
    <mergeCell ref="I138:J138"/>
    <mergeCell ref="A139:A146"/>
    <mergeCell ref="B121:B128"/>
    <mergeCell ref="C121:C128"/>
    <mergeCell ref="D121:D128"/>
    <mergeCell ref="E121:J121"/>
    <mergeCell ref="E122:J128"/>
    <mergeCell ref="A164:A174"/>
    <mergeCell ref="D164:D174"/>
    <mergeCell ref="E165:J174"/>
    <mergeCell ref="A152:J152"/>
    <mergeCell ref="A153:H153"/>
    <mergeCell ref="I153:J153"/>
    <mergeCell ref="A154:A162"/>
    <mergeCell ref="D154:D162"/>
    <mergeCell ref="E154:J154"/>
    <mergeCell ref="E155:J162"/>
    <mergeCell ref="A163:H163"/>
    <mergeCell ref="I163:J163"/>
    <mergeCell ref="A138:H138"/>
    <mergeCell ref="A129:H129"/>
    <mergeCell ref="I129:J129"/>
    <mergeCell ref="E130:J130"/>
    <mergeCell ref="A130:A137"/>
  </mergeCells>
  <conditionalFormatting sqref="A4:J4 A6:J6 A8:J8 A10:J10 A13:B13 E13 G13 I13 A15 C15 E15 G15:J15 A17 C17 H17 C81:C90 C107:C111 C177:C181 C183:C195 C197:C202">
    <cfRule type="containsBlanks" dxfId="42" priority="161">
      <formula>LEN(TRIM(A4))=0</formula>
    </cfRule>
  </conditionalFormatting>
  <conditionalFormatting sqref="C20:C63">
    <cfRule type="containsBlanks" dxfId="41" priority="42">
      <formula>LEN(TRIM(C20))=0</formula>
    </cfRule>
  </conditionalFormatting>
  <conditionalFormatting sqref="C65:C79">
    <cfRule type="containsBlanks" dxfId="40" priority="40">
      <formula>LEN(TRIM(C65))=0</formula>
    </cfRule>
  </conditionalFormatting>
  <conditionalFormatting sqref="C92:C99">
    <cfRule type="containsBlanks" dxfId="39" priority="35">
      <formula>LEN(TRIM(C92))=0</formula>
    </cfRule>
  </conditionalFormatting>
  <conditionalFormatting sqref="C101:C104">
    <cfRule type="containsBlanks" dxfId="38" priority="9">
      <formula>LEN(TRIM(C101))=0</formula>
    </cfRule>
  </conditionalFormatting>
  <conditionalFormatting sqref="C130:C136">
    <cfRule type="containsBlanks" dxfId="37" priority="24">
      <formula>LEN(TRIM(C130))=0</formula>
    </cfRule>
  </conditionalFormatting>
  <conditionalFormatting sqref="C139:C145">
    <cfRule type="containsBlanks" dxfId="36" priority="23">
      <formula>LEN(TRIM(C139))=0</formula>
    </cfRule>
  </conditionalFormatting>
  <conditionalFormatting sqref="C147:C150">
    <cfRule type="containsBlanks" dxfId="35" priority="22">
      <formula>LEN(TRIM(C147))=0</formula>
    </cfRule>
  </conditionalFormatting>
  <conditionalFormatting sqref="C154:C162">
    <cfRule type="containsBlanks" dxfId="34" priority="16">
      <formula>LEN(TRIM(C154))=0</formula>
    </cfRule>
  </conditionalFormatting>
  <conditionalFormatting sqref="C164:C174">
    <cfRule type="containsBlanks" dxfId="33" priority="15">
      <formula>LEN(TRIM(C164))=0</formula>
    </cfRule>
  </conditionalFormatting>
  <conditionalFormatting sqref="C1:E1">
    <cfRule type="containsBlanks" dxfId="32" priority="106">
      <formula>LEN(TRIM(C1))=0</formula>
    </cfRule>
  </conditionalFormatting>
  <conditionalFormatting sqref="D20:D105 D107:D111 D113:D128 D130:D137 D139:D151 D154:D162 D164:D174 D177:D181 D183:D195 D197:D202">
    <cfRule type="cellIs" dxfId="31" priority="1" operator="equal">
      <formula>"No cumple variable"</formula>
    </cfRule>
  </conditionalFormatting>
  <conditionalFormatting sqref="G1">
    <cfRule type="containsBlanks" dxfId="30" priority="105">
      <formula>LEN(TRIM(G1))=0</formula>
    </cfRule>
  </conditionalFormatting>
  <conditionalFormatting sqref="I1">
    <cfRule type="containsBlanks" priority="99" stopIfTrue="1">
      <formula>LEN(TRIM(I1))=0</formula>
    </cfRule>
    <cfRule type="cellIs" dxfId="29" priority="100" operator="lessThan">
      <formula>0.7</formula>
    </cfRule>
    <cfRule type="cellIs" dxfId="28" priority="101" operator="lessThan">
      <formula>0.8</formula>
    </cfRule>
    <cfRule type="cellIs" dxfId="27" priority="102" operator="lessThan">
      <formula>0.9</formula>
    </cfRule>
    <cfRule type="cellIs" dxfId="26" priority="103" operator="lessThan">
      <formula>1</formula>
    </cfRule>
    <cfRule type="cellIs" dxfId="25" priority="104" operator="equal">
      <formula>1</formula>
    </cfRule>
  </conditionalFormatting>
  <conditionalFormatting sqref="I19:J19">
    <cfRule type="containsText" dxfId="24" priority="97" operator="containsText" text="No cumple obligación">
      <formula>NOT(ISERROR(SEARCH("No cumple obligación",I19)))</formula>
    </cfRule>
    <cfRule type="containsText" dxfId="23" priority="98" operator="containsText" text="Cumple obligación">
      <formula>NOT(ISERROR(SEARCH("Cumple obligación",I19)))</formula>
    </cfRule>
  </conditionalFormatting>
  <conditionalFormatting sqref="I106:J106">
    <cfRule type="containsText" dxfId="22" priority="32" operator="containsText" text="No cumple obligación">
      <formula>NOT(ISERROR(SEARCH("No cumple obligación",I106)))</formula>
    </cfRule>
    <cfRule type="containsText" dxfId="21" priority="33" operator="containsText" text="Cumple obligación">
      <formula>NOT(ISERROR(SEARCH("Cumple obligación",I106)))</formula>
    </cfRule>
  </conditionalFormatting>
  <conditionalFormatting sqref="I112:J112">
    <cfRule type="containsText" dxfId="20" priority="26" operator="containsText" text="No cumple obligación">
      <formula>NOT(ISERROR(SEARCH("No cumple obligación",I112)))</formula>
    </cfRule>
    <cfRule type="containsText" dxfId="19" priority="27" operator="containsText" text="Cumple obligación">
      <formula>NOT(ISERROR(SEARCH("Cumple obligación",I112)))</formula>
    </cfRule>
  </conditionalFormatting>
  <conditionalFormatting sqref="I129:J129">
    <cfRule type="containsText" dxfId="18" priority="10" operator="containsText" text="No cumple obligación">
      <formula>NOT(ISERROR(SEARCH("No cumple obligación",I129)))</formula>
    </cfRule>
    <cfRule type="containsText" dxfId="17" priority="11" operator="containsText" text="Cumple obligación">
      <formula>NOT(ISERROR(SEARCH("Cumple obligación",I129)))</formula>
    </cfRule>
  </conditionalFormatting>
  <conditionalFormatting sqref="I138:J138">
    <cfRule type="containsText" dxfId="16" priority="20" operator="containsText" text="No cumple obligación">
      <formula>NOT(ISERROR(SEARCH("No cumple obligación",I138)))</formula>
    </cfRule>
    <cfRule type="containsText" dxfId="15" priority="21" operator="containsText" text="Cumple obligación">
      <formula>NOT(ISERROR(SEARCH("Cumple obligación",I138)))</formula>
    </cfRule>
  </conditionalFormatting>
  <conditionalFormatting sqref="I153:J153">
    <cfRule type="containsText" dxfId="14" priority="67" operator="containsText" text="No cumple obligación">
      <formula>NOT(ISERROR(SEARCH("No cumple obligación",I153)))</formula>
    </cfRule>
    <cfRule type="containsText" dxfId="13" priority="68" operator="containsText" text="Cumple obligación">
      <formula>NOT(ISERROR(SEARCH("Cumple obligación",I153)))</formula>
    </cfRule>
  </conditionalFormatting>
  <conditionalFormatting sqref="I163:J163">
    <cfRule type="containsText" dxfId="12" priority="65" operator="containsText" text="No cumple obligación">
      <formula>NOT(ISERROR(SEARCH("No cumple obligación",I163)))</formula>
    </cfRule>
    <cfRule type="containsText" dxfId="11" priority="66" operator="containsText" text="Cumple obligación">
      <formula>NOT(ISERROR(SEARCH("Cumple obligación",I163)))</formula>
    </cfRule>
  </conditionalFormatting>
  <conditionalFormatting sqref="I176:J176">
    <cfRule type="containsText" dxfId="10" priority="57" operator="containsText" text="No cumple obligación">
      <formula>NOT(ISERROR(SEARCH("No cumple obligación",I176)))</formula>
    </cfRule>
    <cfRule type="containsText" dxfId="9" priority="58" operator="containsText" text="Cumple obligación">
      <formula>NOT(ISERROR(SEARCH("Cumple obligación",I176)))</formula>
    </cfRule>
  </conditionalFormatting>
  <conditionalFormatting sqref="I182:J182">
    <cfRule type="containsText" dxfId="8" priority="55" operator="containsText" text="No cumple obligación">
      <formula>NOT(ISERROR(SEARCH("No cumple obligación",I182)))</formula>
    </cfRule>
    <cfRule type="containsText" dxfId="7" priority="56" operator="containsText" text="Cumple obligación">
      <formula>NOT(ISERROR(SEARCH("Cumple obligación",I182)))</formula>
    </cfRule>
  </conditionalFormatting>
  <conditionalFormatting sqref="I196:J196">
    <cfRule type="containsText" dxfId="6" priority="53" operator="containsText" text="No cumple obligación">
      <formula>NOT(ISERROR(SEARCH("No cumple obligación",I196)))</formula>
    </cfRule>
    <cfRule type="containsText" dxfId="5" priority="54" operator="containsText" text="Cumple obligación">
      <formula>NOT(ISERROR(SEARCH("Cumple obligación",I196)))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horizontalDpi="4294967295" verticalDpi="4294967295" r:id="rId1"/>
  <headerFooter>
    <oddHeader>&amp;L&amp;G&amp;C&amp;"Arial,Normal"&amp;10PROCESO
PROTECCIÓN
VERIFICACIÓN EN VISITA
INTERVENCIÓN DE APOYO PSICOSOCIAL SRD&amp;R&amp;"Arial,Normal"&amp;10F1.A11.G27.P 
Versión 3 
Página &amp;P de &amp;N 
20/05/2024 
Clasificación de la Información 
Clasificada</oddHeader>
    <oddFooter>&amp;C&amp;G</oddFooter>
  </headerFooter>
  <rowBreaks count="10" manualBreakCount="10">
    <brk id="17" max="9" man="1"/>
    <brk id="45" max="9" man="1"/>
    <brk id="64" max="9" man="1"/>
    <brk id="91" max="9" man="1"/>
    <brk id="111" max="9" man="1"/>
    <brk id="151" max="9" man="1"/>
    <brk id="174" max="9" man="1"/>
    <brk id="202" max="9" man="1"/>
    <brk id="207" max="9" man="1"/>
    <brk id="209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Tablas!$B$2:$B$3</xm:f>
          </x14:formula1>
          <xm:sqref>C92:C99 C147:C150 C177:C181 C183:C194 C199:C202 C197 C20:C23 C28:C32 C52:C56 C25 C65:C71 C73:C74 C76:C79 C37:C47 C130:C136 C139:C145 C82:C87 C172:C174 C60:C62 C90 C102 C104 C107:C111 C164:C170 C161 C154:C157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C100 C151 C64 C80 C91 C137 C146 C105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D113:D120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C195 C198 C24 C159:C160 C57:C59 C72 C75 C81 C48:C51 C26:C27 C63 C88:C89 C101 C103 C171 C33:C36 C162 C158</xm:sqref>
        </x14:dataValidation>
        <x14:dataValidation type="list" allowBlank="1" showInputMessage="1" showErrorMessage="1" xr:uid="{00000000-0002-0000-0000-000008000000}">
          <x14:formula1>
            <xm:f>Tablas!$D$2:$D$4</xm:f>
          </x14:formula1>
          <xm:sqref>D121:D128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R10"/>
  <sheetViews>
    <sheetView showGridLines="0" tabSelected="1" zoomScale="60" zoomScaleNormal="60" workbookViewId="0">
      <selection activeCell="A10" sqref="A10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7" width="35.7109375" style="2" customWidth="1"/>
    <col min="38" max="75" width="25.7109375" style="2"/>
    <col min="76" max="223" width="11.7109375" style="2" customWidth="1"/>
    <col min="224" max="16384" width="25.7109375" style="2"/>
  </cols>
  <sheetData>
    <row r="1" spans="1:278" ht="30" customHeight="1" x14ac:dyDescent="0.25">
      <c r="A1" s="225"/>
      <c r="B1" s="231" t="s">
        <v>293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  <c r="IW1" s="232"/>
      <c r="IX1" s="232"/>
      <c r="IY1" s="232"/>
      <c r="IZ1" s="232"/>
      <c r="JA1" s="232"/>
      <c r="JB1" s="232"/>
      <c r="JC1" s="232"/>
      <c r="JD1" s="232"/>
      <c r="JE1" s="233"/>
      <c r="JF1" s="75" t="s">
        <v>360</v>
      </c>
      <c r="JG1" s="41">
        <v>45432</v>
      </c>
    </row>
    <row r="2" spans="1:278" ht="30" customHeight="1" x14ac:dyDescent="0.25">
      <c r="A2" s="226"/>
      <c r="B2" s="234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5"/>
      <c r="DW2" s="235"/>
      <c r="DX2" s="235"/>
      <c r="DY2" s="235"/>
      <c r="DZ2" s="235"/>
      <c r="EA2" s="235"/>
      <c r="EB2" s="235"/>
      <c r="EC2" s="235"/>
      <c r="ED2" s="235"/>
      <c r="EE2" s="235"/>
      <c r="EF2" s="235"/>
      <c r="EG2" s="235"/>
      <c r="EH2" s="235"/>
      <c r="EI2" s="235"/>
      <c r="EJ2" s="235"/>
      <c r="EK2" s="235"/>
      <c r="EL2" s="235"/>
      <c r="EM2" s="235"/>
      <c r="EN2" s="235"/>
      <c r="EO2" s="235"/>
      <c r="EP2" s="235"/>
      <c r="EQ2" s="235"/>
      <c r="ER2" s="235"/>
      <c r="ES2" s="235"/>
      <c r="ET2" s="235"/>
      <c r="EU2" s="235"/>
      <c r="EV2" s="235"/>
      <c r="EW2" s="235"/>
      <c r="EX2" s="235"/>
      <c r="EY2" s="235"/>
      <c r="EZ2" s="235"/>
      <c r="FA2" s="235"/>
      <c r="FB2" s="235"/>
      <c r="FC2" s="235"/>
      <c r="FD2" s="235"/>
      <c r="FE2" s="235"/>
      <c r="FF2" s="235"/>
      <c r="FG2" s="235"/>
      <c r="FH2" s="235"/>
      <c r="FI2" s="235"/>
      <c r="FJ2" s="235"/>
      <c r="FK2" s="235"/>
      <c r="FL2" s="235"/>
      <c r="FM2" s="235"/>
      <c r="FN2" s="235"/>
      <c r="FO2" s="235"/>
      <c r="FP2" s="235"/>
      <c r="FQ2" s="235"/>
      <c r="FR2" s="235"/>
      <c r="FS2" s="235"/>
      <c r="FT2" s="235"/>
      <c r="FU2" s="235"/>
      <c r="FV2" s="235"/>
      <c r="FW2" s="235"/>
      <c r="FX2" s="235"/>
      <c r="FY2" s="235"/>
      <c r="FZ2" s="235"/>
      <c r="GA2" s="235"/>
      <c r="GB2" s="235"/>
      <c r="GC2" s="235"/>
      <c r="GD2" s="235"/>
      <c r="GE2" s="235"/>
      <c r="GF2" s="235"/>
      <c r="GG2" s="235"/>
      <c r="GH2" s="235"/>
      <c r="GI2" s="235"/>
      <c r="GJ2" s="235"/>
      <c r="GK2" s="235"/>
      <c r="GL2" s="235"/>
      <c r="GM2" s="235"/>
      <c r="GN2" s="235"/>
      <c r="GO2" s="235"/>
      <c r="GP2" s="235"/>
      <c r="GQ2" s="235"/>
      <c r="GR2" s="235"/>
      <c r="GS2" s="235"/>
      <c r="GT2" s="235"/>
      <c r="GU2" s="235"/>
      <c r="GV2" s="235"/>
      <c r="GW2" s="235"/>
      <c r="GX2" s="235"/>
      <c r="GY2" s="235"/>
      <c r="GZ2" s="235"/>
      <c r="HA2" s="235"/>
      <c r="HB2" s="235"/>
      <c r="HC2" s="235"/>
      <c r="HD2" s="235"/>
      <c r="HE2" s="235"/>
      <c r="HF2" s="235"/>
      <c r="HG2" s="235"/>
      <c r="HH2" s="235"/>
      <c r="HI2" s="235"/>
      <c r="HJ2" s="235"/>
      <c r="HK2" s="235"/>
      <c r="HL2" s="235"/>
      <c r="HM2" s="235"/>
      <c r="HN2" s="235"/>
      <c r="HO2" s="235"/>
      <c r="HP2" s="235"/>
      <c r="HQ2" s="235"/>
      <c r="HR2" s="235"/>
      <c r="HS2" s="235"/>
      <c r="HT2" s="235"/>
      <c r="HU2" s="235"/>
      <c r="HV2" s="235"/>
      <c r="HW2" s="235"/>
      <c r="HX2" s="235"/>
      <c r="HY2" s="235"/>
      <c r="HZ2" s="235"/>
      <c r="IA2" s="235"/>
      <c r="IB2" s="235"/>
      <c r="IC2" s="235"/>
      <c r="ID2" s="235"/>
      <c r="IE2" s="235"/>
      <c r="IF2" s="235"/>
      <c r="IG2" s="235"/>
      <c r="IH2" s="235"/>
      <c r="II2" s="235"/>
      <c r="IJ2" s="235"/>
      <c r="IK2" s="235"/>
      <c r="IL2" s="235"/>
      <c r="IM2" s="235"/>
      <c r="IN2" s="235"/>
      <c r="IO2" s="235"/>
      <c r="IP2" s="235"/>
      <c r="IQ2" s="235"/>
      <c r="IR2" s="235"/>
      <c r="IS2" s="235"/>
      <c r="IT2" s="235"/>
      <c r="IU2" s="235"/>
      <c r="IV2" s="235"/>
      <c r="IW2" s="235"/>
      <c r="IX2" s="235"/>
      <c r="IY2" s="235"/>
      <c r="IZ2" s="235"/>
      <c r="JA2" s="235"/>
      <c r="JB2" s="235"/>
      <c r="JC2" s="235"/>
      <c r="JD2" s="235"/>
      <c r="JE2" s="236"/>
      <c r="JF2" s="76" t="s">
        <v>361</v>
      </c>
      <c r="JG2" s="36" t="s">
        <v>92</v>
      </c>
    </row>
    <row r="3" spans="1:278" ht="30" customHeight="1" thickBot="1" x14ac:dyDescent="0.3">
      <c r="A3" s="227"/>
      <c r="B3" s="23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8"/>
      <c r="DW3" s="238"/>
      <c r="DX3" s="238"/>
      <c r="DY3" s="238"/>
      <c r="DZ3" s="238"/>
      <c r="EA3" s="238"/>
      <c r="EB3" s="238"/>
      <c r="EC3" s="238"/>
      <c r="ED3" s="238"/>
      <c r="EE3" s="238"/>
      <c r="EF3" s="238"/>
      <c r="EG3" s="238"/>
      <c r="EH3" s="238"/>
      <c r="EI3" s="238"/>
      <c r="EJ3" s="238"/>
      <c r="EK3" s="238"/>
      <c r="EL3" s="238"/>
      <c r="EM3" s="238"/>
      <c r="EN3" s="238"/>
      <c r="EO3" s="238"/>
      <c r="EP3" s="238"/>
      <c r="EQ3" s="238"/>
      <c r="ER3" s="238"/>
      <c r="ES3" s="238"/>
      <c r="ET3" s="238"/>
      <c r="EU3" s="238"/>
      <c r="EV3" s="238"/>
      <c r="EW3" s="238"/>
      <c r="EX3" s="238"/>
      <c r="EY3" s="238"/>
      <c r="EZ3" s="238"/>
      <c r="FA3" s="238"/>
      <c r="FB3" s="238"/>
      <c r="FC3" s="238"/>
      <c r="FD3" s="238"/>
      <c r="FE3" s="238"/>
      <c r="FF3" s="238"/>
      <c r="FG3" s="238"/>
      <c r="FH3" s="238"/>
      <c r="FI3" s="238"/>
      <c r="FJ3" s="238"/>
      <c r="FK3" s="238"/>
      <c r="FL3" s="238"/>
      <c r="FM3" s="238"/>
      <c r="FN3" s="238"/>
      <c r="FO3" s="238"/>
      <c r="FP3" s="238"/>
      <c r="FQ3" s="238"/>
      <c r="FR3" s="238"/>
      <c r="FS3" s="238"/>
      <c r="FT3" s="238"/>
      <c r="FU3" s="238"/>
      <c r="FV3" s="238"/>
      <c r="FW3" s="238"/>
      <c r="FX3" s="238"/>
      <c r="FY3" s="238"/>
      <c r="FZ3" s="238"/>
      <c r="GA3" s="238"/>
      <c r="GB3" s="238"/>
      <c r="GC3" s="238"/>
      <c r="GD3" s="238"/>
      <c r="GE3" s="238"/>
      <c r="GF3" s="238"/>
      <c r="GG3" s="238"/>
      <c r="GH3" s="238"/>
      <c r="GI3" s="238"/>
      <c r="GJ3" s="238"/>
      <c r="GK3" s="238"/>
      <c r="GL3" s="238"/>
      <c r="GM3" s="238"/>
      <c r="GN3" s="238"/>
      <c r="GO3" s="238"/>
      <c r="GP3" s="238"/>
      <c r="GQ3" s="238"/>
      <c r="GR3" s="238"/>
      <c r="GS3" s="238"/>
      <c r="GT3" s="238"/>
      <c r="GU3" s="238"/>
      <c r="GV3" s="238"/>
      <c r="GW3" s="238"/>
      <c r="GX3" s="238"/>
      <c r="GY3" s="238"/>
      <c r="GZ3" s="238"/>
      <c r="HA3" s="238"/>
      <c r="HB3" s="238"/>
      <c r="HC3" s="238"/>
      <c r="HD3" s="238"/>
      <c r="HE3" s="238"/>
      <c r="HF3" s="238"/>
      <c r="HG3" s="238"/>
      <c r="HH3" s="238"/>
      <c r="HI3" s="238"/>
      <c r="HJ3" s="238"/>
      <c r="HK3" s="238"/>
      <c r="HL3" s="238"/>
      <c r="HM3" s="238"/>
      <c r="HN3" s="238"/>
      <c r="HO3" s="238"/>
      <c r="HP3" s="238"/>
      <c r="HQ3" s="238"/>
      <c r="HR3" s="238"/>
      <c r="HS3" s="238"/>
      <c r="HT3" s="238"/>
      <c r="HU3" s="238"/>
      <c r="HV3" s="238"/>
      <c r="HW3" s="238"/>
      <c r="HX3" s="238"/>
      <c r="HY3" s="238"/>
      <c r="HZ3" s="238"/>
      <c r="IA3" s="238"/>
      <c r="IB3" s="238"/>
      <c r="IC3" s="238"/>
      <c r="ID3" s="238"/>
      <c r="IE3" s="238"/>
      <c r="IF3" s="238"/>
      <c r="IG3" s="238"/>
      <c r="IH3" s="238"/>
      <c r="II3" s="238"/>
      <c r="IJ3" s="238"/>
      <c r="IK3" s="238"/>
      <c r="IL3" s="238"/>
      <c r="IM3" s="238"/>
      <c r="IN3" s="238"/>
      <c r="IO3" s="238"/>
      <c r="IP3" s="238"/>
      <c r="IQ3" s="238"/>
      <c r="IR3" s="238"/>
      <c r="IS3" s="238"/>
      <c r="IT3" s="238"/>
      <c r="IU3" s="238"/>
      <c r="IV3" s="238"/>
      <c r="IW3" s="238"/>
      <c r="IX3" s="238"/>
      <c r="IY3" s="238"/>
      <c r="IZ3" s="238"/>
      <c r="JA3" s="238"/>
      <c r="JB3" s="238"/>
      <c r="JC3" s="238"/>
      <c r="JD3" s="238"/>
      <c r="JE3" s="239"/>
      <c r="JF3" s="229" t="s">
        <v>91</v>
      </c>
      <c r="JG3" s="230"/>
    </row>
    <row r="4" spans="1:278" ht="12.7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77" t="s">
        <v>61</v>
      </c>
      <c r="AM4" s="77" t="s">
        <v>61</v>
      </c>
      <c r="AN4" s="77" t="s">
        <v>61</v>
      </c>
      <c r="AO4" s="77" t="s">
        <v>61</v>
      </c>
      <c r="AP4" s="77" t="s">
        <v>61</v>
      </c>
      <c r="AQ4" s="77" t="s">
        <v>61</v>
      </c>
      <c r="AR4" s="77" t="s">
        <v>61</v>
      </c>
      <c r="AS4" s="77" t="s">
        <v>61</v>
      </c>
      <c r="AT4" s="77" t="s">
        <v>61</v>
      </c>
      <c r="AU4" s="77" t="s">
        <v>61</v>
      </c>
      <c r="AV4" s="77" t="s">
        <v>61</v>
      </c>
      <c r="AW4" s="77" t="s">
        <v>61</v>
      </c>
      <c r="AX4" s="77" t="s">
        <v>61</v>
      </c>
      <c r="AY4" s="77" t="s">
        <v>61</v>
      </c>
      <c r="AZ4" s="78" t="s">
        <v>62</v>
      </c>
      <c r="BA4" s="78" t="s">
        <v>62</v>
      </c>
      <c r="BB4" s="79" t="s">
        <v>63</v>
      </c>
      <c r="BC4" s="79" t="s">
        <v>63</v>
      </c>
      <c r="BD4" s="79" t="s">
        <v>63</v>
      </c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70"/>
      <c r="JG4" s="70"/>
    </row>
    <row r="5" spans="1:278" ht="25.5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59" t="s">
        <v>122</v>
      </c>
      <c r="AM5" s="59" t="s">
        <v>122</v>
      </c>
      <c r="AN5" s="60" t="s">
        <v>121</v>
      </c>
      <c r="AO5" s="60" t="s">
        <v>121</v>
      </c>
      <c r="AP5" s="60" t="s">
        <v>121</v>
      </c>
      <c r="AQ5" s="60" t="s">
        <v>121</v>
      </c>
      <c r="AR5" s="60" t="s">
        <v>121</v>
      </c>
      <c r="AS5" s="60" t="s">
        <v>121</v>
      </c>
      <c r="AT5" s="61" t="s">
        <v>123</v>
      </c>
      <c r="AU5" s="62" t="s">
        <v>124</v>
      </c>
      <c r="AV5" s="62" t="s">
        <v>124</v>
      </c>
      <c r="AW5" s="33" t="s">
        <v>125</v>
      </c>
      <c r="AX5" s="91" t="s">
        <v>223</v>
      </c>
      <c r="AY5" s="91" t="s">
        <v>223</v>
      </c>
      <c r="AZ5" s="71"/>
      <c r="BA5" s="71"/>
      <c r="BB5" s="72"/>
      <c r="BC5" s="72"/>
      <c r="BD5" s="72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70"/>
      <c r="JG5" s="70"/>
    </row>
    <row r="6" spans="1:278" ht="12.7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81">
        <v>3</v>
      </c>
      <c r="AM6" s="81">
        <v>1</v>
      </c>
      <c r="AN6" s="81">
        <v>3</v>
      </c>
      <c r="AO6" s="81">
        <v>3</v>
      </c>
      <c r="AP6" s="81">
        <v>3</v>
      </c>
      <c r="AQ6" s="81">
        <v>3</v>
      </c>
      <c r="AR6" s="81">
        <v>3</v>
      </c>
      <c r="AS6" s="81">
        <v>3</v>
      </c>
      <c r="AT6" s="81">
        <v>3</v>
      </c>
      <c r="AU6" s="81">
        <v>3</v>
      </c>
      <c r="AV6" s="81">
        <v>3</v>
      </c>
      <c r="AW6" s="81">
        <v>3</v>
      </c>
      <c r="AX6" s="81">
        <v>3</v>
      </c>
      <c r="AY6" s="81">
        <v>3</v>
      </c>
      <c r="AZ6" s="81">
        <v>3</v>
      </c>
      <c r="BA6" s="81">
        <v>3</v>
      </c>
      <c r="BB6" s="81">
        <v>1</v>
      </c>
      <c r="BC6" s="81">
        <v>3</v>
      </c>
      <c r="BD6" s="81">
        <v>2</v>
      </c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70"/>
      <c r="JG6" s="70"/>
    </row>
    <row r="7" spans="1:278" x14ac:dyDescent="0.25">
      <c r="A7" s="20"/>
      <c r="B7" s="20"/>
      <c r="C7" s="20"/>
      <c r="D7" s="20"/>
      <c r="E7" s="20"/>
      <c r="F7" s="20"/>
      <c r="G7" s="20"/>
      <c r="H7" s="20"/>
      <c r="I7" s="21"/>
      <c r="J7" s="21"/>
      <c r="AB7" s="80" t="s">
        <v>76</v>
      </c>
      <c r="AC7" s="80" t="s">
        <v>76</v>
      </c>
      <c r="AD7" s="80" t="s">
        <v>76</v>
      </c>
      <c r="AE7" s="80" t="s">
        <v>76</v>
      </c>
      <c r="AF7" s="80" t="s">
        <v>76</v>
      </c>
      <c r="AG7" s="80" t="s">
        <v>76</v>
      </c>
      <c r="AH7" s="80" t="s">
        <v>76</v>
      </c>
      <c r="AI7" s="80" t="s">
        <v>76</v>
      </c>
      <c r="AJ7" s="80" t="s">
        <v>76</v>
      </c>
      <c r="AK7" s="80" t="s">
        <v>76</v>
      </c>
      <c r="AL7" s="73" t="s">
        <v>77</v>
      </c>
      <c r="AM7" s="73" t="s">
        <v>77</v>
      </c>
      <c r="AN7" s="73" t="s">
        <v>77</v>
      </c>
      <c r="AO7" s="73" t="s">
        <v>77</v>
      </c>
      <c r="AP7" s="73" t="s">
        <v>77</v>
      </c>
      <c r="AQ7" s="73" t="s">
        <v>77</v>
      </c>
      <c r="AR7" s="73" t="s">
        <v>77</v>
      </c>
      <c r="AS7" s="37" t="s">
        <v>77</v>
      </c>
      <c r="AT7" s="37" t="s">
        <v>77</v>
      </c>
      <c r="AU7" s="37" t="s">
        <v>77</v>
      </c>
      <c r="AV7" s="37" t="s">
        <v>77</v>
      </c>
      <c r="AW7" s="37" t="s">
        <v>77</v>
      </c>
      <c r="AX7" s="37" t="s">
        <v>77</v>
      </c>
      <c r="AY7" s="37" t="s">
        <v>77</v>
      </c>
      <c r="AZ7" s="37" t="s">
        <v>77</v>
      </c>
      <c r="BA7" s="37" t="s">
        <v>77</v>
      </c>
      <c r="BB7" s="37" t="s">
        <v>77</v>
      </c>
      <c r="BC7" s="37" t="s">
        <v>77</v>
      </c>
      <c r="BD7" s="37" t="s">
        <v>77</v>
      </c>
      <c r="BE7" s="82" t="s">
        <v>90</v>
      </c>
      <c r="BF7" s="82" t="s">
        <v>90</v>
      </c>
      <c r="BG7" s="82" t="s">
        <v>90</v>
      </c>
      <c r="BH7" s="82" t="s">
        <v>90</v>
      </c>
      <c r="BI7" s="82" t="s">
        <v>90</v>
      </c>
      <c r="BJ7" s="82" t="s">
        <v>90</v>
      </c>
      <c r="BK7" s="82" t="s">
        <v>90</v>
      </c>
      <c r="BL7" s="82" t="s">
        <v>90</v>
      </c>
      <c r="BM7" s="82" t="s">
        <v>90</v>
      </c>
      <c r="BN7" s="82" t="s">
        <v>90</v>
      </c>
      <c r="BO7" s="82" t="s">
        <v>90</v>
      </c>
      <c r="BP7" s="82" t="s">
        <v>90</v>
      </c>
      <c r="BQ7" s="82" t="s">
        <v>90</v>
      </c>
      <c r="BR7" s="82" t="s">
        <v>90</v>
      </c>
      <c r="BS7" s="82" t="s">
        <v>90</v>
      </c>
      <c r="BT7" s="82" t="s">
        <v>90</v>
      </c>
      <c r="BU7" s="82" t="s">
        <v>90</v>
      </c>
      <c r="BV7" s="82" t="s">
        <v>90</v>
      </c>
      <c r="BW7" s="82" t="s">
        <v>90</v>
      </c>
      <c r="BX7" s="83" t="s">
        <v>78</v>
      </c>
      <c r="BY7" s="83" t="s">
        <v>78</v>
      </c>
      <c r="BZ7" s="83" t="s">
        <v>78</v>
      </c>
      <c r="CA7" s="83" t="s">
        <v>78</v>
      </c>
      <c r="CB7" s="83" t="s">
        <v>78</v>
      </c>
      <c r="CC7" s="83" t="s">
        <v>78</v>
      </c>
      <c r="CD7" s="83" t="s">
        <v>78</v>
      </c>
      <c r="CE7" s="83" t="s">
        <v>78</v>
      </c>
      <c r="CF7" s="83" t="s">
        <v>78</v>
      </c>
      <c r="CG7" s="83" t="s">
        <v>78</v>
      </c>
      <c r="CH7" s="83" t="s">
        <v>78</v>
      </c>
      <c r="CI7" s="83" t="s">
        <v>78</v>
      </c>
      <c r="CJ7" s="83" t="s">
        <v>78</v>
      </c>
      <c r="CK7" s="83" t="s">
        <v>78</v>
      </c>
      <c r="CL7" s="83" t="s">
        <v>78</v>
      </c>
      <c r="CM7" s="83" t="s">
        <v>78</v>
      </c>
      <c r="CN7" s="83" t="s">
        <v>78</v>
      </c>
      <c r="CO7" s="83" t="s">
        <v>78</v>
      </c>
      <c r="CP7" s="83" t="s">
        <v>78</v>
      </c>
      <c r="CQ7" s="83" t="s">
        <v>78</v>
      </c>
      <c r="CR7" s="83" t="s">
        <v>78</v>
      </c>
      <c r="CS7" s="83" t="s">
        <v>78</v>
      </c>
      <c r="CT7" s="83" t="s">
        <v>78</v>
      </c>
      <c r="CU7" s="83" t="s">
        <v>78</v>
      </c>
      <c r="CV7" s="83" t="s">
        <v>78</v>
      </c>
      <c r="CW7" s="83" t="s">
        <v>78</v>
      </c>
      <c r="CX7" s="83" t="s">
        <v>78</v>
      </c>
      <c r="CY7" s="83" t="s">
        <v>78</v>
      </c>
      <c r="CZ7" s="83" t="s">
        <v>78</v>
      </c>
      <c r="DA7" s="83" t="s">
        <v>78</v>
      </c>
      <c r="DB7" s="83" t="s">
        <v>78</v>
      </c>
      <c r="DC7" s="83" t="s">
        <v>78</v>
      </c>
      <c r="DD7" s="83" t="s">
        <v>78</v>
      </c>
      <c r="DE7" s="83" t="s">
        <v>78</v>
      </c>
      <c r="DF7" s="83" t="s">
        <v>78</v>
      </c>
      <c r="DG7" s="83" t="s">
        <v>78</v>
      </c>
      <c r="DH7" s="83" t="s">
        <v>78</v>
      </c>
      <c r="DI7" s="83" t="s">
        <v>78</v>
      </c>
      <c r="DJ7" s="83" t="s">
        <v>78</v>
      </c>
      <c r="DK7" s="83" t="s">
        <v>78</v>
      </c>
      <c r="DL7" s="83" t="s">
        <v>78</v>
      </c>
      <c r="DM7" s="83" t="s">
        <v>78</v>
      </c>
      <c r="DN7" s="83" t="s">
        <v>78</v>
      </c>
      <c r="DO7" s="83" t="s">
        <v>78</v>
      </c>
      <c r="DP7" s="83" t="s">
        <v>78</v>
      </c>
      <c r="DQ7" s="83" t="s">
        <v>78</v>
      </c>
      <c r="DR7" s="83" t="s">
        <v>78</v>
      </c>
      <c r="DS7" s="83" t="s">
        <v>78</v>
      </c>
      <c r="DT7" s="83" t="s">
        <v>78</v>
      </c>
      <c r="DU7" s="83" t="s">
        <v>78</v>
      </c>
      <c r="DV7" s="83" t="s">
        <v>78</v>
      </c>
      <c r="DW7" s="83" t="s">
        <v>78</v>
      </c>
      <c r="DX7" s="83" t="s">
        <v>78</v>
      </c>
      <c r="DY7" s="83" t="s">
        <v>78</v>
      </c>
      <c r="DZ7" s="83" t="s">
        <v>78</v>
      </c>
      <c r="EA7" s="83" t="s">
        <v>78</v>
      </c>
      <c r="EB7" s="83" t="s">
        <v>78</v>
      </c>
      <c r="EC7" s="83" t="s">
        <v>78</v>
      </c>
      <c r="ED7" s="83" t="s">
        <v>78</v>
      </c>
      <c r="EE7" s="83" t="s">
        <v>78</v>
      </c>
      <c r="EF7" s="83" t="s">
        <v>78</v>
      </c>
      <c r="EG7" s="83" t="s">
        <v>78</v>
      </c>
      <c r="EH7" s="83" t="s">
        <v>78</v>
      </c>
      <c r="EI7" s="83" t="s">
        <v>78</v>
      </c>
      <c r="EJ7" s="83" t="s">
        <v>78</v>
      </c>
      <c r="EK7" s="83" t="s">
        <v>78</v>
      </c>
      <c r="EL7" s="83" t="s">
        <v>78</v>
      </c>
      <c r="EM7" s="83" t="s">
        <v>78</v>
      </c>
      <c r="EN7" s="83" t="s">
        <v>78</v>
      </c>
      <c r="EO7" s="83" t="s">
        <v>78</v>
      </c>
      <c r="EP7" s="83" t="s">
        <v>78</v>
      </c>
      <c r="EQ7" s="83" t="s">
        <v>78</v>
      </c>
      <c r="ER7" s="83" t="s">
        <v>78</v>
      </c>
      <c r="ES7" s="83" t="s">
        <v>78</v>
      </c>
      <c r="ET7" s="83" t="s">
        <v>78</v>
      </c>
      <c r="EU7" s="83" t="s">
        <v>78</v>
      </c>
      <c r="EV7" s="83" t="s">
        <v>78</v>
      </c>
      <c r="EW7" s="83" t="s">
        <v>78</v>
      </c>
      <c r="EX7" s="83" t="s">
        <v>78</v>
      </c>
      <c r="EY7" s="83" t="s">
        <v>78</v>
      </c>
      <c r="EZ7" s="83" t="s">
        <v>78</v>
      </c>
      <c r="FA7" s="83" t="s">
        <v>78</v>
      </c>
      <c r="FB7" s="83" t="s">
        <v>78</v>
      </c>
      <c r="FC7" s="83" t="s">
        <v>78</v>
      </c>
      <c r="FD7" s="83" t="s">
        <v>78</v>
      </c>
      <c r="FE7" s="83" t="s">
        <v>78</v>
      </c>
      <c r="FF7" s="83" t="s">
        <v>78</v>
      </c>
      <c r="FG7" s="83" t="s">
        <v>78</v>
      </c>
      <c r="FH7" s="83" t="s">
        <v>78</v>
      </c>
      <c r="FI7" s="83" t="s">
        <v>78</v>
      </c>
      <c r="FJ7" s="83" t="s">
        <v>78</v>
      </c>
      <c r="FK7" s="83" t="s">
        <v>78</v>
      </c>
      <c r="FL7" s="83" t="s">
        <v>78</v>
      </c>
      <c r="FM7" s="83" t="s">
        <v>78</v>
      </c>
      <c r="FN7" s="83" t="s">
        <v>78</v>
      </c>
      <c r="FO7" s="83" t="s">
        <v>78</v>
      </c>
      <c r="FP7" s="83" t="s">
        <v>78</v>
      </c>
      <c r="FQ7" s="83" t="s">
        <v>78</v>
      </c>
      <c r="FR7" s="83" t="s">
        <v>78</v>
      </c>
      <c r="FS7" s="83" t="s">
        <v>78</v>
      </c>
      <c r="FT7" s="83" t="s">
        <v>78</v>
      </c>
      <c r="FU7" s="83" t="s">
        <v>78</v>
      </c>
      <c r="FV7" s="83" t="s">
        <v>78</v>
      </c>
      <c r="FW7" s="83" t="s">
        <v>78</v>
      </c>
      <c r="FX7" s="83" t="s">
        <v>78</v>
      </c>
      <c r="FY7" s="83" t="s">
        <v>78</v>
      </c>
      <c r="FZ7" s="83" t="s">
        <v>78</v>
      </c>
      <c r="GA7" s="83" t="s">
        <v>78</v>
      </c>
      <c r="GB7" s="83" t="s">
        <v>78</v>
      </c>
      <c r="GC7" s="83" t="s">
        <v>78</v>
      </c>
      <c r="GD7" s="83" t="s">
        <v>78</v>
      </c>
      <c r="GE7" s="83" t="s">
        <v>78</v>
      </c>
      <c r="GF7" s="83" t="s">
        <v>78</v>
      </c>
      <c r="GG7" s="83" t="s">
        <v>78</v>
      </c>
      <c r="GH7" s="83" t="s">
        <v>78</v>
      </c>
      <c r="GI7" s="83" t="s">
        <v>78</v>
      </c>
      <c r="GJ7" s="83" t="s">
        <v>78</v>
      </c>
      <c r="GK7" s="83" t="s">
        <v>78</v>
      </c>
      <c r="GL7" s="83" t="s">
        <v>78</v>
      </c>
      <c r="GM7" s="83" t="s">
        <v>78</v>
      </c>
      <c r="GN7" s="83" t="s">
        <v>78</v>
      </c>
      <c r="GO7" s="83" t="s">
        <v>78</v>
      </c>
      <c r="GP7" s="83" t="s">
        <v>78</v>
      </c>
      <c r="GQ7" s="83" t="s">
        <v>78</v>
      </c>
      <c r="GR7" s="83" t="s">
        <v>78</v>
      </c>
      <c r="GS7" s="83" t="s">
        <v>78</v>
      </c>
      <c r="GT7" s="83" t="s">
        <v>78</v>
      </c>
      <c r="GU7" s="83" t="s">
        <v>78</v>
      </c>
      <c r="GV7" s="83" t="s">
        <v>78</v>
      </c>
      <c r="GW7" s="83" t="s">
        <v>78</v>
      </c>
      <c r="GX7" s="83" t="s">
        <v>78</v>
      </c>
      <c r="GY7" s="83" t="s">
        <v>78</v>
      </c>
      <c r="GZ7" s="83" t="s">
        <v>78</v>
      </c>
      <c r="HA7" s="83" t="s">
        <v>78</v>
      </c>
      <c r="HB7" s="83" t="s">
        <v>78</v>
      </c>
      <c r="HC7" s="83" t="s">
        <v>78</v>
      </c>
      <c r="HD7" s="83" t="s">
        <v>78</v>
      </c>
      <c r="HE7" s="83" t="s">
        <v>78</v>
      </c>
      <c r="HF7" s="83" t="s">
        <v>78</v>
      </c>
      <c r="HG7" s="83" t="s">
        <v>78</v>
      </c>
      <c r="HH7" s="83" t="s">
        <v>78</v>
      </c>
      <c r="HI7" s="83" t="s">
        <v>78</v>
      </c>
      <c r="HJ7" s="83" t="s">
        <v>78</v>
      </c>
      <c r="HK7" s="83" t="s">
        <v>78</v>
      </c>
      <c r="HL7" s="83" t="s">
        <v>78</v>
      </c>
      <c r="HM7" s="83" t="s">
        <v>78</v>
      </c>
      <c r="HN7" s="83" t="s">
        <v>78</v>
      </c>
      <c r="HO7" s="83" t="s">
        <v>78</v>
      </c>
      <c r="HP7" s="223" t="s">
        <v>126</v>
      </c>
      <c r="HQ7" s="223"/>
      <c r="HR7" s="223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228" t="s">
        <v>115</v>
      </c>
      <c r="JI7" s="228"/>
      <c r="JJ7" s="228"/>
      <c r="JK7" s="228"/>
      <c r="JL7" s="228"/>
      <c r="JM7" s="228"/>
    </row>
    <row r="8" spans="1:278" ht="15" customHeight="1" x14ac:dyDescent="0.25">
      <c r="D8" s="224" t="s">
        <v>2</v>
      </c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38"/>
      <c r="P8" s="224" t="s">
        <v>14</v>
      </c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38"/>
      <c r="AB8" s="74" t="s">
        <v>61</v>
      </c>
      <c r="AC8" s="74" t="s">
        <v>61</v>
      </c>
      <c r="AD8" s="74" t="s">
        <v>61</v>
      </c>
      <c r="AE8" s="74" t="s">
        <v>61</v>
      </c>
      <c r="AF8" s="74" t="s">
        <v>61</v>
      </c>
      <c r="AG8" s="74" t="s">
        <v>62</v>
      </c>
      <c r="AH8" s="74" t="s">
        <v>62</v>
      </c>
      <c r="AI8" s="74" t="s">
        <v>63</v>
      </c>
      <c r="AJ8" s="74" t="s">
        <v>63</v>
      </c>
      <c r="AK8" s="74" t="s">
        <v>63</v>
      </c>
      <c r="AL8" s="22" t="s">
        <v>61</v>
      </c>
      <c r="AM8" s="22" t="s">
        <v>61</v>
      </c>
      <c r="AN8" s="22" t="s">
        <v>61</v>
      </c>
      <c r="AO8" s="22" t="s">
        <v>61</v>
      </c>
      <c r="AP8" s="22" t="s">
        <v>61</v>
      </c>
      <c r="AQ8" s="22" t="s">
        <v>61</v>
      </c>
      <c r="AR8" s="22" t="s">
        <v>61</v>
      </c>
      <c r="AS8" s="22" t="s">
        <v>61</v>
      </c>
      <c r="AT8" s="22" t="s">
        <v>61</v>
      </c>
      <c r="AU8" s="22" t="s">
        <v>61</v>
      </c>
      <c r="AV8" s="22" t="s">
        <v>61</v>
      </c>
      <c r="AW8" s="22" t="s">
        <v>61</v>
      </c>
      <c r="AX8" s="22" t="s">
        <v>61</v>
      </c>
      <c r="AY8" s="22" t="s">
        <v>61</v>
      </c>
      <c r="AZ8" s="22" t="s">
        <v>62</v>
      </c>
      <c r="BA8" s="22" t="s">
        <v>62</v>
      </c>
      <c r="BB8" s="22" t="s">
        <v>63</v>
      </c>
      <c r="BC8" s="22" t="s">
        <v>63</v>
      </c>
      <c r="BD8" s="22" t="s">
        <v>63</v>
      </c>
      <c r="BE8" s="22" t="s">
        <v>61</v>
      </c>
      <c r="BF8" s="22" t="s">
        <v>61</v>
      </c>
      <c r="BG8" s="22" t="s">
        <v>61</v>
      </c>
      <c r="BH8" s="22" t="s">
        <v>61</v>
      </c>
      <c r="BI8" s="22" t="s">
        <v>61</v>
      </c>
      <c r="BJ8" s="22" t="s">
        <v>61</v>
      </c>
      <c r="BK8" s="22" t="s">
        <v>61</v>
      </c>
      <c r="BL8" s="22" t="s">
        <v>61</v>
      </c>
      <c r="BM8" s="22" t="s">
        <v>61</v>
      </c>
      <c r="BN8" s="22" t="s">
        <v>61</v>
      </c>
      <c r="BO8" s="22" t="s">
        <v>61</v>
      </c>
      <c r="BP8" s="22" t="s">
        <v>61</v>
      </c>
      <c r="BQ8" s="22" t="s">
        <v>61</v>
      </c>
      <c r="BR8" s="22" t="s">
        <v>61</v>
      </c>
      <c r="BS8" s="22" t="s">
        <v>62</v>
      </c>
      <c r="BT8" s="22" t="s">
        <v>62</v>
      </c>
      <c r="BU8" s="22" t="s">
        <v>63</v>
      </c>
      <c r="BV8" s="22" t="s">
        <v>63</v>
      </c>
      <c r="BW8" s="22" t="s">
        <v>63</v>
      </c>
      <c r="BX8" s="22" t="s">
        <v>61</v>
      </c>
      <c r="BY8" s="22" t="s">
        <v>61</v>
      </c>
      <c r="BZ8" s="22" t="s">
        <v>61</v>
      </c>
      <c r="CA8" s="22" t="s">
        <v>61</v>
      </c>
      <c r="CB8" s="22" t="s">
        <v>61</v>
      </c>
      <c r="CC8" s="22" t="s">
        <v>61</v>
      </c>
      <c r="CD8" s="22" t="s">
        <v>61</v>
      </c>
      <c r="CE8" s="22" t="s">
        <v>61</v>
      </c>
      <c r="CF8" s="22" t="s">
        <v>61</v>
      </c>
      <c r="CG8" s="22" t="s">
        <v>61</v>
      </c>
      <c r="CH8" s="22" t="s">
        <v>61</v>
      </c>
      <c r="CI8" s="22" t="s">
        <v>61</v>
      </c>
      <c r="CJ8" s="22" t="s">
        <v>61</v>
      </c>
      <c r="CK8" s="22" t="s">
        <v>61</v>
      </c>
      <c r="CL8" s="22" t="s">
        <v>61</v>
      </c>
      <c r="CM8" s="22" t="s">
        <v>61</v>
      </c>
      <c r="CN8" s="22" t="s">
        <v>61</v>
      </c>
      <c r="CO8" s="22" t="s">
        <v>61</v>
      </c>
      <c r="CP8" s="22" t="s">
        <v>61</v>
      </c>
      <c r="CQ8" s="22" t="s">
        <v>61</v>
      </c>
      <c r="CR8" s="22" t="s">
        <v>61</v>
      </c>
      <c r="CS8" s="22" t="s">
        <v>61</v>
      </c>
      <c r="CT8" s="22" t="s">
        <v>61</v>
      </c>
      <c r="CU8" s="22" t="s">
        <v>61</v>
      </c>
      <c r="CV8" s="22" t="s">
        <v>61</v>
      </c>
      <c r="CW8" s="22" t="s">
        <v>61</v>
      </c>
      <c r="CX8" s="22" t="s">
        <v>61</v>
      </c>
      <c r="CY8" s="22" t="s">
        <v>61</v>
      </c>
      <c r="CZ8" s="22" t="s">
        <v>61</v>
      </c>
      <c r="DA8" s="22" t="s">
        <v>61</v>
      </c>
      <c r="DB8" s="22" t="s">
        <v>61</v>
      </c>
      <c r="DC8" s="22" t="s">
        <v>61</v>
      </c>
      <c r="DD8" s="22" t="s">
        <v>61</v>
      </c>
      <c r="DE8" s="22" t="s">
        <v>61</v>
      </c>
      <c r="DF8" s="22" t="s">
        <v>61</v>
      </c>
      <c r="DG8" s="22" t="s">
        <v>61</v>
      </c>
      <c r="DH8" s="22" t="s">
        <v>61</v>
      </c>
      <c r="DI8" s="22" t="s">
        <v>61</v>
      </c>
      <c r="DJ8" s="22" t="s">
        <v>61</v>
      </c>
      <c r="DK8" s="22" t="s">
        <v>61</v>
      </c>
      <c r="DL8" s="22" t="s">
        <v>61</v>
      </c>
      <c r="DM8" s="22" t="s">
        <v>61</v>
      </c>
      <c r="DN8" s="22" t="s">
        <v>61</v>
      </c>
      <c r="DO8" s="22" t="s">
        <v>61</v>
      </c>
      <c r="DP8" s="22" t="s">
        <v>61</v>
      </c>
      <c r="DQ8" s="22" t="s">
        <v>61</v>
      </c>
      <c r="DR8" s="22" t="s">
        <v>61</v>
      </c>
      <c r="DS8" s="22" t="s">
        <v>61</v>
      </c>
      <c r="DT8" s="22" t="s">
        <v>61</v>
      </c>
      <c r="DU8" s="22" t="s">
        <v>61</v>
      </c>
      <c r="DV8" s="22" t="s">
        <v>61</v>
      </c>
      <c r="DW8" s="22" t="s">
        <v>61</v>
      </c>
      <c r="DX8" s="22" t="s">
        <v>61</v>
      </c>
      <c r="DY8" s="22" t="s">
        <v>61</v>
      </c>
      <c r="DZ8" s="22" t="s">
        <v>61</v>
      </c>
      <c r="EA8" s="22" t="s">
        <v>61</v>
      </c>
      <c r="EB8" s="22" t="s">
        <v>61</v>
      </c>
      <c r="EC8" s="22" t="s">
        <v>61</v>
      </c>
      <c r="ED8" s="22" t="s">
        <v>61</v>
      </c>
      <c r="EE8" s="22" t="s">
        <v>61</v>
      </c>
      <c r="EF8" s="22" t="s">
        <v>61</v>
      </c>
      <c r="EG8" s="22" t="s">
        <v>61</v>
      </c>
      <c r="EH8" s="22" t="s">
        <v>61</v>
      </c>
      <c r="EI8" s="22" t="s">
        <v>61</v>
      </c>
      <c r="EJ8" s="22" t="s">
        <v>61</v>
      </c>
      <c r="EK8" s="22" t="s">
        <v>61</v>
      </c>
      <c r="EL8" s="22" t="s">
        <v>61</v>
      </c>
      <c r="EM8" s="22" t="s">
        <v>61</v>
      </c>
      <c r="EN8" s="22" t="s">
        <v>61</v>
      </c>
      <c r="EO8" s="22" t="s">
        <v>61</v>
      </c>
      <c r="EP8" s="22" t="s">
        <v>61</v>
      </c>
      <c r="EQ8" s="22" t="s">
        <v>61</v>
      </c>
      <c r="ER8" s="22" t="s">
        <v>61</v>
      </c>
      <c r="ES8" s="22" t="s">
        <v>61</v>
      </c>
      <c r="ET8" s="22" t="s">
        <v>61</v>
      </c>
      <c r="EU8" s="22" t="s">
        <v>61</v>
      </c>
      <c r="EV8" s="22" t="s">
        <v>61</v>
      </c>
      <c r="EW8" s="22" t="s">
        <v>61</v>
      </c>
      <c r="EX8" s="22" t="s">
        <v>61</v>
      </c>
      <c r="EY8" s="22" t="s">
        <v>61</v>
      </c>
      <c r="EZ8" s="22" t="s">
        <v>61</v>
      </c>
      <c r="FA8" s="22" t="s">
        <v>61</v>
      </c>
      <c r="FB8" s="22" t="s">
        <v>61</v>
      </c>
      <c r="FC8" s="22" t="s">
        <v>61</v>
      </c>
      <c r="FD8" s="22" t="s">
        <v>61</v>
      </c>
      <c r="FE8" s="22" t="s">
        <v>61</v>
      </c>
      <c r="FF8" s="22" t="s">
        <v>61</v>
      </c>
      <c r="FG8" s="22" t="s">
        <v>61</v>
      </c>
      <c r="FH8" s="22" t="s">
        <v>61</v>
      </c>
      <c r="FI8" s="22" t="s">
        <v>61</v>
      </c>
      <c r="FJ8" s="22" t="s">
        <v>61</v>
      </c>
      <c r="FK8" s="22" t="s">
        <v>61</v>
      </c>
      <c r="FL8" s="22" t="s">
        <v>61</v>
      </c>
      <c r="FM8" s="22" t="s">
        <v>61</v>
      </c>
      <c r="FN8" s="22" t="s">
        <v>61</v>
      </c>
      <c r="FO8" s="22" t="s">
        <v>61</v>
      </c>
      <c r="FP8" s="22" t="s">
        <v>61</v>
      </c>
      <c r="FQ8" s="22" t="s">
        <v>61</v>
      </c>
      <c r="FR8" s="22" t="s">
        <v>61</v>
      </c>
      <c r="FS8" s="22" t="s">
        <v>61</v>
      </c>
      <c r="FT8" s="22" t="s">
        <v>61</v>
      </c>
      <c r="FU8" s="22" t="s">
        <v>61</v>
      </c>
      <c r="FV8" s="22" t="s">
        <v>61</v>
      </c>
      <c r="FW8" s="22" t="s">
        <v>61</v>
      </c>
      <c r="FX8" s="22" t="s">
        <v>62</v>
      </c>
      <c r="FY8" s="22" t="s">
        <v>62</v>
      </c>
      <c r="FZ8" s="22" t="s">
        <v>62</v>
      </c>
      <c r="GA8" s="22" t="s">
        <v>62</v>
      </c>
      <c r="GB8" s="22" t="s">
        <v>62</v>
      </c>
      <c r="GC8" s="22" t="s">
        <v>62</v>
      </c>
      <c r="GD8" s="22" t="s">
        <v>62</v>
      </c>
      <c r="GE8" s="22" t="s">
        <v>62</v>
      </c>
      <c r="GF8" s="22" t="s">
        <v>62</v>
      </c>
      <c r="GG8" s="22" t="s">
        <v>62</v>
      </c>
      <c r="GH8" s="22" t="s">
        <v>62</v>
      </c>
      <c r="GI8" s="22" t="s">
        <v>62</v>
      </c>
      <c r="GJ8" s="22" t="s">
        <v>62</v>
      </c>
      <c r="GK8" s="22" t="s">
        <v>62</v>
      </c>
      <c r="GL8" s="22" t="s">
        <v>62</v>
      </c>
      <c r="GM8" s="22" t="s">
        <v>62</v>
      </c>
      <c r="GN8" s="22" t="s">
        <v>62</v>
      </c>
      <c r="GO8" s="22" t="s">
        <v>62</v>
      </c>
      <c r="GP8" s="22" t="s">
        <v>62</v>
      </c>
      <c r="GQ8" s="22" t="s">
        <v>62</v>
      </c>
      <c r="GR8" s="22" t="s">
        <v>63</v>
      </c>
      <c r="GS8" s="22" t="s">
        <v>63</v>
      </c>
      <c r="GT8" s="22" t="s">
        <v>63</v>
      </c>
      <c r="GU8" s="22" t="s">
        <v>63</v>
      </c>
      <c r="GV8" s="22" t="s">
        <v>63</v>
      </c>
      <c r="GW8" s="22" t="s">
        <v>63</v>
      </c>
      <c r="GX8" s="22" t="s">
        <v>63</v>
      </c>
      <c r="GY8" s="22" t="s">
        <v>63</v>
      </c>
      <c r="GZ8" s="22" t="s">
        <v>63</v>
      </c>
      <c r="HA8" s="22" t="s">
        <v>63</v>
      </c>
      <c r="HB8" s="22" t="s">
        <v>63</v>
      </c>
      <c r="HC8" s="22" t="s">
        <v>63</v>
      </c>
      <c r="HD8" s="22" t="s">
        <v>63</v>
      </c>
      <c r="HE8" s="22" t="s">
        <v>63</v>
      </c>
      <c r="HF8" s="22" t="s">
        <v>63</v>
      </c>
      <c r="HG8" s="22" t="s">
        <v>63</v>
      </c>
      <c r="HH8" s="22" t="s">
        <v>63</v>
      </c>
      <c r="HI8" s="22" t="s">
        <v>63</v>
      </c>
      <c r="HJ8" s="22" t="s">
        <v>63</v>
      </c>
      <c r="HK8" s="22" t="s">
        <v>63</v>
      </c>
      <c r="HL8" s="22" t="s">
        <v>63</v>
      </c>
      <c r="HM8" s="22" t="s">
        <v>63</v>
      </c>
      <c r="HN8" s="22" t="s">
        <v>63</v>
      </c>
      <c r="HO8" s="22" t="s">
        <v>63</v>
      </c>
      <c r="HP8" s="223"/>
      <c r="HQ8" s="223"/>
      <c r="HR8" s="223"/>
      <c r="HS8" s="90"/>
      <c r="HT8" s="224" t="s">
        <v>82</v>
      </c>
      <c r="HU8" s="224"/>
      <c r="HV8" s="224"/>
      <c r="HW8" s="224"/>
      <c r="HX8" s="224" t="s">
        <v>83</v>
      </c>
      <c r="HY8" s="224"/>
      <c r="HZ8" s="224"/>
      <c r="IA8" s="224"/>
      <c r="IB8" s="224" t="s">
        <v>84</v>
      </c>
      <c r="IC8" s="224"/>
      <c r="ID8" s="224"/>
      <c r="IE8" s="224"/>
      <c r="IF8" s="224" t="s">
        <v>85</v>
      </c>
      <c r="IG8" s="224"/>
      <c r="IH8" s="224"/>
      <c r="II8" s="224"/>
      <c r="IJ8" s="224" t="s">
        <v>86</v>
      </c>
      <c r="IK8" s="224"/>
      <c r="IL8" s="224"/>
      <c r="IM8" s="224"/>
      <c r="IN8" s="224" t="s">
        <v>87</v>
      </c>
      <c r="IO8" s="224"/>
      <c r="IP8" s="224"/>
      <c r="IQ8" s="224"/>
      <c r="IR8" s="224" t="s">
        <v>88</v>
      </c>
      <c r="IS8" s="224"/>
      <c r="IT8" s="224"/>
      <c r="IU8" s="224"/>
      <c r="IV8" s="224" t="s">
        <v>89</v>
      </c>
      <c r="IW8" s="224"/>
      <c r="IX8" s="224"/>
      <c r="IY8" s="224"/>
      <c r="IZ8" s="224" t="s">
        <v>101</v>
      </c>
      <c r="JA8" s="224"/>
      <c r="JB8" s="224"/>
      <c r="JC8" s="224"/>
      <c r="JD8" s="224" t="s">
        <v>100</v>
      </c>
      <c r="JE8" s="224"/>
      <c r="JF8" s="224"/>
      <c r="JG8" s="224"/>
      <c r="JH8" s="51">
        <v>0.06</v>
      </c>
      <c r="JI8" s="52">
        <v>0.3</v>
      </c>
      <c r="JJ8" s="53">
        <v>0.13</v>
      </c>
      <c r="JK8" s="54">
        <v>0.26</v>
      </c>
      <c r="JL8" s="55">
        <v>0.11</v>
      </c>
      <c r="JM8" s="92">
        <v>0.14000000000000001</v>
      </c>
      <c r="JN8" s="56">
        <v>0.8</v>
      </c>
      <c r="JO8" s="57">
        <v>0.05</v>
      </c>
      <c r="JP8" s="58">
        <v>0.15</v>
      </c>
    </row>
    <row r="9" spans="1:278" ht="76.5" x14ac:dyDescent="0.25">
      <c r="A9" s="28" t="s">
        <v>60</v>
      </c>
      <c r="B9" s="28" t="s">
        <v>0</v>
      </c>
      <c r="C9" s="19" t="s">
        <v>54</v>
      </c>
      <c r="D9" s="28" t="s">
        <v>3</v>
      </c>
      <c r="E9" s="28" t="s">
        <v>4</v>
      </c>
      <c r="F9" s="28" t="s">
        <v>55</v>
      </c>
      <c r="G9" s="28" t="s">
        <v>56</v>
      </c>
      <c r="H9" s="28" t="s">
        <v>6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93</v>
      </c>
      <c r="P9" s="28" t="s">
        <v>15</v>
      </c>
      <c r="Q9" s="28" t="s">
        <v>57</v>
      </c>
      <c r="R9" s="28" t="s">
        <v>17</v>
      </c>
      <c r="S9" s="28" t="s">
        <v>94</v>
      </c>
      <c r="T9" s="28" t="s">
        <v>18</v>
      </c>
      <c r="U9" s="28" t="s">
        <v>19</v>
      </c>
      <c r="V9" s="28" t="s">
        <v>107</v>
      </c>
      <c r="W9" s="28" t="s">
        <v>58</v>
      </c>
      <c r="X9" s="28" t="s">
        <v>59</v>
      </c>
      <c r="Y9" s="28" t="s">
        <v>22</v>
      </c>
      <c r="Z9" s="28" t="s">
        <v>23</v>
      </c>
      <c r="AA9" s="28" t="s">
        <v>108</v>
      </c>
      <c r="AB9" s="27" t="s">
        <v>227</v>
      </c>
      <c r="AC9" s="27" t="s">
        <v>243</v>
      </c>
      <c r="AD9" s="27" t="s">
        <v>244</v>
      </c>
      <c r="AE9" s="27" t="s">
        <v>245</v>
      </c>
      <c r="AF9" s="27" t="s">
        <v>246</v>
      </c>
      <c r="AG9" s="27" t="s">
        <v>247</v>
      </c>
      <c r="AH9" s="27" t="s">
        <v>248</v>
      </c>
      <c r="AI9" s="27" t="s">
        <v>299</v>
      </c>
      <c r="AJ9" s="27" t="s">
        <v>300</v>
      </c>
      <c r="AK9" s="27" t="s">
        <v>301</v>
      </c>
      <c r="AL9" s="33" t="s">
        <v>133</v>
      </c>
      <c r="AM9" s="33" t="s">
        <v>228</v>
      </c>
      <c r="AN9" s="33" t="s">
        <v>229</v>
      </c>
      <c r="AO9" s="33" t="s">
        <v>230</v>
      </c>
      <c r="AP9" s="33" t="s">
        <v>254</v>
      </c>
      <c r="AQ9" s="33" t="s">
        <v>253</v>
      </c>
      <c r="AR9" s="33" t="s">
        <v>296</v>
      </c>
      <c r="AS9" s="33" t="s">
        <v>297</v>
      </c>
      <c r="AT9" s="33" t="s">
        <v>298</v>
      </c>
      <c r="AU9" s="33" t="s">
        <v>252</v>
      </c>
      <c r="AV9" s="33" t="s">
        <v>251</v>
      </c>
      <c r="AW9" s="33" t="s">
        <v>245</v>
      </c>
      <c r="AX9" s="33" t="s">
        <v>250</v>
      </c>
      <c r="AY9" s="33" t="s">
        <v>249</v>
      </c>
      <c r="AZ9" s="33" t="s">
        <v>247</v>
      </c>
      <c r="BA9" s="33" t="s">
        <v>248</v>
      </c>
      <c r="BB9" s="33" t="s">
        <v>299</v>
      </c>
      <c r="BC9" s="33" t="s">
        <v>300</v>
      </c>
      <c r="BD9" s="33" t="s">
        <v>301</v>
      </c>
      <c r="BE9" s="35" t="s">
        <v>133</v>
      </c>
      <c r="BF9" s="35" t="s">
        <v>228</v>
      </c>
      <c r="BG9" s="35" t="s">
        <v>229</v>
      </c>
      <c r="BH9" s="35" t="s">
        <v>230</v>
      </c>
      <c r="BI9" s="35" t="s">
        <v>254</v>
      </c>
      <c r="BJ9" s="35" t="s">
        <v>253</v>
      </c>
      <c r="BK9" s="35" t="s">
        <v>296</v>
      </c>
      <c r="BL9" s="35" t="s">
        <v>297</v>
      </c>
      <c r="BM9" s="35" t="s">
        <v>298</v>
      </c>
      <c r="BN9" s="35" t="s">
        <v>252</v>
      </c>
      <c r="BO9" s="35" t="s">
        <v>251</v>
      </c>
      <c r="BP9" s="35" t="s">
        <v>245</v>
      </c>
      <c r="BQ9" s="35" t="s">
        <v>250</v>
      </c>
      <c r="BR9" s="35" t="s">
        <v>249</v>
      </c>
      <c r="BS9" s="35" t="s">
        <v>247</v>
      </c>
      <c r="BT9" s="35" t="s">
        <v>248</v>
      </c>
      <c r="BU9" s="35" t="s">
        <v>299</v>
      </c>
      <c r="BV9" s="35" t="s">
        <v>300</v>
      </c>
      <c r="BW9" s="35" t="s">
        <v>301</v>
      </c>
      <c r="BX9" s="34" t="s">
        <v>148</v>
      </c>
      <c r="BY9" s="34" t="s">
        <v>149</v>
      </c>
      <c r="BZ9" s="34" t="s">
        <v>150</v>
      </c>
      <c r="CA9" s="34" t="s">
        <v>151</v>
      </c>
      <c r="CB9" s="34" t="s">
        <v>152</v>
      </c>
      <c r="CC9" s="34" t="s">
        <v>153</v>
      </c>
      <c r="CD9" s="34" t="s">
        <v>154</v>
      </c>
      <c r="CE9" s="34" t="s">
        <v>155</v>
      </c>
      <c r="CF9" s="34" t="s">
        <v>156</v>
      </c>
      <c r="CG9" s="34" t="s">
        <v>157</v>
      </c>
      <c r="CH9" s="34" t="s">
        <v>158</v>
      </c>
      <c r="CI9" s="34" t="s">
        <v>159</v>
      </c>
      <c r="CJ9" s="34" t="s">
        <v>160</v>
      </c>
      <c r="CK9" s="34" t="s">
        <v>161</v>
      </c>
      <c r="CL9" s="34" t="s">
        <v>162</v>
      </c>
      <c r="CM9" s="34" t="s">
        <v>163</v>
      </c>
      <c r="CN9" s="34" t="s">
        <v>164</v>
      </c>
      <c r="CO9" s="34" t="s">
        <v>165</v>
      </c>
      <c r="CP9" s="34" t="s">
        <v>166</v>
      </c>
      <c r="CQ9" s="34" t="s">
        <v>167</v>
      </c>
      <c r="CR9" s="34" t="s">
        <v>168</v>
      </c>
      <c r="CS9" s="34" t="s">
        <v>169</v>
      </c>
      <c r="CT9" s="34" t="s">
        <v>170</v>
      </c>
      <c r="CU9" s="34" t="s">
        <v>231</v>
      </c>
      <c r="CV9" s="34" t="s">
        <v>257</v>
      </c>
      <c r="CW9" s="34" t="s">
        <v>258</v>
      </c>
      <c r="CX9" s="34" t="s">
        <v>171</v>
      </c>
      <c r="CY9" s="34" t="s">
        <v>172</v>
      </c>
      <c r="CZ9" s="34" t="s">
        <v>173</v>
      </c>
      <c r="DA9" s="34" t="s">
        <v>174</v>
      </c>
      <c r="DB9" s="34" t="s">
        <v>259</v>
      </c>
      <c r="DC9" s="34" t="s">
        <v>260</v>
      </c>
      <c r="DD9" s="34" t="s">
        <v>175</v>
      </c>
      <c r="DE9" s="34" t="s">
        <v>176</v>
      </c>
      <c r="DF9" s="34" t="s">
        <v>177</v>
      </c>
      <c r="DG9" s="34" t="s">
        <v>178</v>
      </c>
      <c r="DH9" s="34" t="s">
        <v>232</v>
      </c>
      <c r="DI9" s="34" t="s">
        <v>233</v>
      </c>
      <c r="DJ9" s="34" t="s">
        <v>234</v>
      </c>
      <c r="DK9" s="34" t="s">
        <v>235</v>
      </c>
      <c r="DL9" s="34" t="s">
        <v>236</v>
      </c>
      <c r="DM9" s="34" t="s">
        <v>237</v>
      </c>
      <c r="DN9" s="34" t="s">
        <v>238</v>
      </c>
      <c r="DO9" s="34" t="s">
        <v>239</v>
      </c>
      <c r="DP9" s="34" t="s">
        <v>179</v>
      </c>
      <c r="DQ9" s="34" t="s">
        <v>180</v>
      </c>
      <c r="DR9" s="34" t="s">
        <v>181</v>
      </c>
      <c r="DS9" s="34" t="s">
        <v>182</v>
      </c>
      <c r="DT9" s="34" t="s">
        <v>183</v>
      </c>
      <c r="DU9" s="34" t="s">
        <v>184</v>
      </c>
      <c r="DV9" s="34" t="s">
        <v>185</v>
      </c>
      <c r="DW9" s="34" t="s">
        <v>186</v>
      </c>
      <c r="DX9" s="34" t="s">
        <v>187</v>
      </c>
      <c r="DY9" s="34" t="s">
        <v>188</v>
      </c>
      <c r="DZ9" s="34" t="s">
        <v>189</v>
      </c>
      <c r="EA9" s="34" t="s">
        <v>190</v>
      </c>
      <c r="EB9" s="34" t="s">
        <v>191</v>
      </c>
      <c r="EC9" s="34" t="s">
        <v>192</v>
      </c>
      <c r="ED9" s="34" t="s">
        <v>261</v>
      </c>
      <c r="EE9" s="34" t="s">
        <v>193</v>
      </c>
      <c r="EF9" s="34" t="s">
        <v>194</v>
      </c>
      <c r="EG9" s="34" t="s">
        <v>195</v>
      </c>
      <c r="EH9" s="34" t="s">
        <v>196</v>
      </c>
      <c r="EI9" s="34" t="s">
        <v>197</v>
      </c>
      <c r="EJ9" s="34" t="s">
        <v>198</v>
      </c>
      <c r="EK9" s="34" t="s">
        <v>199</v>
      </c>
      <c r="EL9" s="34" t="s">
        <v>200</v>
      </c>
      <c r="EM9" s="34" t="s">
        <v>201</v>
      </c>
      <c r="EN9" s="34" t="s">
        <v>202</v>
      </c>
      <c r="EO9" s="34" t="s">
        <v>203</v>
      </c>
      <c r="EP9" s="34" t="s">
        <v>204</v>
      </c>
      <c r="EQ9" s="34" t="s">
        <v>205</v>
      </c>
      <c r="ER9" s="34" t="s">
        <v>206</v>
      </c>
      <c r="ES9" s="34" t="s">
        <v>207</v>
      </c>
      <c r="ET9" s="34" t="s">
        <v>208</v>
      </c>
      <c r="EU9" s="34" t="s">
        <v>209</v>
      </c>
      <c r="EV9" s="34" t="s">
        <v>210</v>
      </c>
      <c r="EW9" s="34" t="s">
        <v>211</v>
      </c>
      <c r="EX9" s="34" t="s">
        <v>212</v>
      </c>
      <c r="EY9" s="34" t="s">
        <v>213</v>
      </c>
      <c r="EZ9" s="34" t="s">
        <v>214</v>
      </c>
      <c r="FA9" s="34" t="s">
        <v>143</v>
      </c>
      <c r="FB9" s="34" t="s">
        <v>144</v>
      </c>
      <c r="FC9" s="34" t="s">
        <v>145</v>
      </c>
      <c r="FD9" s="34" t="s">
        <v>146</v>
      </c>
      <c r="FE9" s="34" t="s">
        <v>147</v>
      </c>
      <c r="FF9" s="34" t="s">
        <v>262</v>
      </c>
      <c r="FG9" s="34" t="s">
        <v>263</v>
      </c>
      <c r="FH9" s="34" t="s">
        <v>264</v>
      </c>
      <c r="FI9" s="34" t="s">
        <v>265</v>
      </c>
      <c r="FJ9" s="34" t="s">
        <v>266</v>
      </c>
      <c r="FK9" s="34" t="s">
        <v>267</v>
      </c>
      <c r="FL9" s="34" t="s">
        <v>268</v>
      </c>
      <c r="FM9" s="34" t="s">
        <v>269</v>
      </c>
      <c r="FN9" s="34" t="s">
        <v>270</v>
      </c>
      <c r="FO9" s="34" t="s">
        <v>271</v>
      </c>
      <c r="FP9" s="34" t="s">
        <v>272</v>
      </c>
      <c r="FQ9" s="34" t="s">
        <v>273</v>
      </c>
      <c r="FR9" s="34" t="s">
        <v>274</v>
      </c>
      <c r="FS9" s="34" t="s">
        <v>275</v>
      </c>
      <c r="FT9" s="34" t="s">
        <v>276</v>
      </c>
      <c r="FU9" s="34" t="s">
        <v>277</v>
      </c>
      <c r="FV9" s="34" t="s">
        <v>278</v>
      </c>
      <c r="FW9" s="34" t="s">
        <v>279</v>
      </c>
      <c r="FX9" s="34" t="s">
        <v>215</v>
      </c>
      <c r="FY9" s="34" t="s">
        <v>216</v>
      </c>
      <c r="FZ9" s="34" t="s">
        <v>217</v>
      </c>
      <c r="GA9" s="34" t="s">
        <v>218</v>
      </c>
      <c r="GB9" s="34" t="s">
        <v>219</v>
      </c>
      <c r="GC9" s="34" t="s">
        <v>220</v>
      </c>
      <c r="GD9" s="34" t="s">
        <v>221</v>
      </c>
      <c r="GE9" s="34" t="s">
        <v>291</v>
      </c>
      <c r="GF9" s="34" t="s">
        <v>292</v>
      </c>
      <c r="GG9" s="34" t="s">
        <v>280</v>
      </c>
      <c r="GH9" s="34" t="s">
        <v>281</v>
      </c>
      <c r="GI9" s="34" t="s">
        <v>282</v>
      </c>
      <c r="GJ9" s="34" t="s">
        <v>283</v>
      </c>
      <c r="GK9" s="34" t="s">
        <v>284</v>
      </c>
      <c r="GL9" s="34" t="s">
        <v>285</v>
      </c>
      <c r="GM9" s="34" t="s">
        <v>286</v>
      </c>
      <c r="GN9" s="34" t="s">
        <v>287</v>
      </c>
      <c r="GO9" s="34" t="s">
        <v>288</v>
      </c>
      <c r="GP9" s="34" t="s">
        <v>289</v>
      </c>
      <c r="GQ9" s="34" t="s">
        <v>290</v>
      </c>
      <c r="GR9" s="34" t="s">
        <v>102</v>
      </c>
      <c r="GS9" s="34" t="s">
        <v>103</v>
      </c>
      <c r="GT9" s="34" t="s">
        <v>104</v>
      </c>
      <c r="GU9" s="34" t="s">
        <v>105</v>
      </c>
      <c r="GV9" s="34" t="s">
        <v>106</v>
      </c>
      <c r="GW9" s="34" t="s">
        <v>137</v>
      </c>
      <c r="GX9" s="34" t="s">
        <v>138</v>
      </c>
      <c r="GY9" s="34" t="s">
        <v>139</v>
      </c>
      <c r="GZ9" s="34" t="s">
        <v>140</v>
      </c>
      <c r="HA9" s="34" t="s">
        <v>141</v>
      </c>
      <c r="HB9" s="34" t="s">
        <v>302</v>
      </c>
      <c r="HC9" s="34" t="s">
        <v>303</v>
      </c>
      <c r="HD9" s="34" t="s">
        <v>304</v>
      </c>
      <c r="HE9" s="34" t="s">
        <v>305</v>
      </c>
      <c r="HF9" s="34" t="s">
        <v>306</v>
      </c>
      <c r="HG9" s="34" t="s">
        <v>307</v>
      </c>
      <c r="HH9" s="34" t="s">
        <v>308</v>
      </c>
      <c r="HI9" s="34" t="s">
        <v>309</v>
      </c>
      <c r="HJ9" s="34" t="s">
        <v>79</v>
      </c>
      <c r="HK9" s="34" t="s">
        <v>80</v>
      </c>
      <c r="HL9" s="34" t="s">
        <v>142</v>
      </c>
      <c r="HM9" s="34" t="s">
        <v>134</v>
      </c>
      <c r="HN9" s="34" t="s">
        <v>135</v>
      </c>
      <c r="HO9" s="34" t="s">
        <v>136</v>
      </c>
      <c r="HP9" s="28" t="s">
        <v>127</v>
      </c>
      <c r="HQ9" s="28" t="s">
        <v>128</v>
      </c>
      <c r="HR9" s="28" t="s">
        <v>129</v>
      </c>
      <c r="HS9" s="28" t="s">
        <v>81</v>
      </c>
      <c r="HT9" s="28" t="s">
        <v>72</v>
      </c>
      <c r="HU9" s="28" t="s">
        <v>64</v>
      </c>
      <c r="HV9" s="28" t="s">
        <v>66</v>
      </c>
      <c r="HW9" s="28" t="s">
        <v>67</v>
      </c>
      <c r="HX9" s="28" t="s">
        <v>73</v>
      </c>
      <c r="HY9" s="28" t="s">
        <v>64</v>
      </c>
      <c r="HZ9" s="28" t="s">
        <v>66</v>
      </c>
      <c r="IA9" s="28" t="s">
        <v>67</v>
      </c>
      <c r="IB9" s="28" t="s">
        <v>74</v>
      </c>
      <c r="IC9" s="28" t="s">
        <v>64</v>
      </c>
      <c r="ID9" s="28" t="s">
        <v>66</v>
      </c>
      <c r="IE9" s="28" t="s">
        <v>67</v>
      </c>
      <c r="IF9" s="28" t="s">
        <v>75</v>
      </c>
      <c r="IG9" s="28" t="s">
        <v>64</v>
      </c>
      <c r="IH9" s="28" t="s">
        <v>66</v>
      </c>
      <c r="II9" s="28" t="s">
        <v>67</v>
      </c>
      <c r="IJ9" s="28" t="s">
        <v>72</v>
      </c>
      <c r="IK9" s="28" t="s">
        <v>64</v>
      </c>
      <c r="IL9" s="28" t="s">
        <v>68</v>
      </c>
      <c r="IM9" s="28" t="s">
        <v>67</v>
      </c>
      <c r="IN9" s="28" t="s">
        <v>73</v>
      </c>
      <c r="IO9" s="28" t="s">
        <v>64</v>
      </c>
      <c r="IP9" s="28" t="s">
        <v>68</v>
      </c>
      <c r="IQ9" s="28" t="s">
        <v>67</v>
      </c>
      <c r="IR9" s="28" t="s">
        <v>74</v>
      </c>
      <c r="IS9" s="28" t="s">
        <v>64</v>
      </c>
      <c r="IT9" s="28" t="s">
        <v>68</v>
      </c>
      <c r="IU9" s="28" t="s">
        <v>67</v>
      </c>
      <c r="IV9" s="28" t="s">
        <v>75</v>
      </c>
      <c r="IW9" s="28" t="s">
        <v>64</v>
      </c>
      <c r="IX9" s="28" t="s">
        <v>68</v>
      </c>
      <c r="IY9" s="28" t="s">
        <v>67</v>
      </c>
      <c r="IZ9" s="28" t="s">
        <v>98</v>
      </c>
      <c r="JA9" s="28" t="s">
        <v>64</v>
      </c>
      <c r="JB9" s="28" t="s">
        <v>68</v>
      </c>
      <c r="JC9" s="28" t="s">
        <v>67</v>
      </c>
      <c r="JD9" s="28" t="s">
        <v>99</v>
      </c>
      <c r="JE9" s="28" t="s">
        <v>64</v>
      </c>
      <c r="JF9" s="28" t="s">
        <v>68</v>
      </c>
      <c r="JG9" s="28" t="s">
        <v>67</v>
      </c>
      <c r="JH9" s="59" t="s">
        <v>240</v>
      </c>
      <c r="JI9" s="60" t="s">
        <v>310</v>
      </c>
      <c r="JJ9" s="61" t="s">
        <v>311</v>
      </c>
      <c r="JK9" s="62" t="s">
        <v>255</v>
      </c>
      <c r="JL9" s="33" t="s">
        <v>224</v>
      </c>
      <c r="JM9" s="91" t="s">
        <v>256</v>
      </c>
      <c r="JN9" s="63" t="s">
        <v>116</v>
      </c>
      <c r="JO9" s="64" t="s">
        <v>117</v>
      </c>
      <c r="JP9" s="65" t="s">
        <v>118</v>
      </c>
      <c r="JQ9" s="85" t="s">
        <v>119</v>
      </c>
      <c r="JR9" s="86" t="s">
        <v>120</v>
      </c>
    </row>
    <row r="10" spans="1:278" ht="120" customHeight="1" x14ac:dyDescent="0.25">
      <c r="A10" s="24">
        <f>+Registro!C1</f>
        <v>0</v>
      </c>
      <c r="B10" s="23">
        <f>+Registro!E1</f>
        <v>0</v>
      </c>
      <c r="C10" s="45">
        <f>+Registro!G1</f>
        <v>0</v>
      </c>
      <c r="D10" s="23" t="str">
        <f>+Registro!A4</f>
        <v/>
      </c>
      <c r="E10" s="23" t="str">
        <f>+Registro!C4</f>
        <v/>
      </c>
      <c r="F10" s="23" t="str">
        <f>+Registro!I4</f>
        <v/>
      </c>
      <c r="G10" s="23" t="str">
        <f>+Registro!A6</f>
        <v/>
      </c>
      <c r="H10" s="23" t="str">
        <f>+Registro!E6</f>
        <v/>
      </c>
      <c r="I10" s="23" t="str">
        <f>+Registro!A8</f>
        <v/>
      </c>
      <c r="J10" s="23" t="str">
        <f>+Registro!E8</f>
        <v/>
      </c>
      <c r="K10" s="23" t="str">
        <f>+Registro!H8</f>
        <v/>
      </c>
      <c r="L10" s="23" t="str">
        <f>+Registro!A10</f>
        <v/>
      </c>
      <c r="M10" s="23" t="str">
        <f>+Registro!D10</f>
        <v/>
      </c>
      <c r="N10" s="25" t="str">
        <f>+Registro!G10</f>
        <v/>
      </c>
      <c r="O10" s="23" t="str">
        <f>+Registro!A13</f>
        <v/>
      </c>
      <c r="P10" s="23" t="str">
        <f>+Registro!B13</f>
        <v/>
      </c>
      <c r="Q10" s="23" t="str">
        <f>+Registro!E13</f>
        <v/>
      </c>
      <c r="R10" s="23" t="str">
        <f>+Registro!G13</f>
        <v/>
      </c>
      <c r="S10" s="23" t="str">
        <f>+Registro!I13</f>
        <v/>
      </c>
      <c r="T10" s="23" t="str">
        <f>+Registro!A15</f>
        <v/>
      </c>
      <c r="U10" s="23" t="str">
        <f>+Registro!C15</f>
        <v/>
      </c>
      <c r="V10" s="24" t="str">
        <f>+Registro!E15</f>
        <v/>
      </c>
      <c r="W10" s="24" t="str">
        <f>+Registro!G15</f>
        <v/>
      </c>
      <c r="X10" s="24" t="str">
        <f>+Registro!I15</f>
        <v/>
      </c>
      <c r="Y10" s="26" t="str">
        <f>+Registro!A17</f>
        <v/>
      </c>
      <c r="Z10" s="24" t="str">
        <f>+Registro!C17</f>
        <v/>
      </c>
      <c r="AA10" s="24" t="str">
        <f>+Registro!H17</f>
        <v/>
      </c>
      <c r="AB10" s="23" t="str">
        <f>+Registro!I19</f>
        <v>Valide todas las variables</v>
      </c>
      <c r="AC10" s="23" t="str">
        <f>+Registro!I106</f>
        <v>Valide todas las variables</v>
      </c>
      <c r="AD10" s="23" t="str">
        <f>+Registro!I112</f>
        <v>Valide todas las variables</v>
      </c>
      <c r="AE10" s="23" t="str">
        <f>+Registro!I129</f>
        <v>Valide todas las variables</v>
      </c>
      <c r="AF10" s="23" t="str">
        <f>+Registro!I138</f>
        <v>Valide todas las variables</v>
      </c>
      <c r="AG10" s="23" t="str">
        <f>+Registro!I153</f>
        <v>Valide todas las variables</v>
      </c>
      <c r="AH10" s="23" t="str">
        <f>+Registro!I163</f>
        <v>Valide todas las variables</v>
      </c>
      <c r="AI10" s="23" t="str">
        <f>+Registro!I176</f>
        <v>Valide todas las variables</v>
      </c>
      <c r="AJ10" s="23" t="str">
        <f>+Registro!I182</f>
        <v>Valide todas las variables</v>
      </c>
      <c r="AK10" s="23" t="str">
        <f>+Registro!I196</f>
        <v>Valide todas las variables</v>
      </c>
      <c r="AL10" s="23" t="str">
        <f>+Registro!D20</f>
        <v>Valide todos los criterios</v>
      </c>
      <c r="AM10" s="23" t="str">
        <f>+Registro!D37</f>
        <v>Valide todos los criterios</v>
      </c>
      <c r="AN10" s="23" t="str">
        <f>+Registro!D46</f>
        <v>Valide todos los criterios</v>
      </c>
      <c r="AO10" s="23" t="str">
        <f>+Registro!D52</f>
        <v>Valide todos los criterios</v>
      </c>
      <c r="AP10" s="23" t="str">
        <f>+Registro!D65</f>
        <v>Valide todos los criterios</v>
      </c>
      <c r="AQ10" s="23" t="str">
        <f>+Registro!D81</f>
        <v>Valide todos los criterios</v>
      </c>
      <c r="AR10" s="23" t="str">
        <f>+Registro!D92</f>
        <v>Valide todos los criterios</v>
      </c>
      <c r="AS10" s="23" t="str">
        <f>+Registro!D101</f>
        <v>Valide todos los criterios</v>
      </c>
      <c r="AT10" s="23" t="str">
        <f>+Registro!D107</f>
        <v>Valide todos los criterios</v>
      </c>
      <c r="AU10" s="23">
        <f>+Registro!D113</f>
        <v>0</v>
      </c>
      <c r="AV10" s="23">
        <f>+Registro!D121</f>
        <v>0</v>
      </c>
      <c r="AW10" s="23" t="str">
        <f>+Registro!D130</f>
        <v>Valide todos los criterios</v>
      </c>
      <c r="AX10" s="23" t="str">
        <f>+Registro!D139</f>
        <v>Valide todos los criterios</v>
      </c>
      <c r="AY10" s="23" t="str">
        <f>+Registro!D147</f>
        <v>Valide todos los criterios</v>
      </c>
      <c r="AZ10" s="23" t="str">
        <f>+Registro!D154</f>
        <v>Valide todos los criterios</v>
      </c>
      <c r="BA10" s="23" t="str">
        <f>+Registro!D164</f>
        <v>Valide todos los criterios</v>
      </c>
      <c r="BB10" s="23" t="str">
        <f>+Registro!D177</f>
        <v>Valide todos los criterios</v>
      </c>
      <c r="BC10" s="23" t="str">
        <f>+Registro!D183</f>
        <v>Valide todos los criterios</v>
      </c>
      <c r="BD10" s="23" t="str">
        <f>+Registro!D197</f>
        <v>Valide todos los criterios</v>
      </c>
      <c r="BE10" s="23">
        <f>+Registro!E21</f>
        <v>0</v>
      </c>
      <c r="BF10" s="23">
        <f>+Registro!E38</f>
        <v>0</v>
      </c>
      <c r="BG10" s="23">
        <f>+Registro!E47</f>
        <v>0</v>
      </c>
      <c r="BH10" s="23">
        <f>+Registro!E53</f>
        <v>0</v>
      </c>
      <c r="BI10" s="23">
        <f>+Registro!E66</f>
        <v>0</v>
      </c>
      <c r="BJ10" s="23">
        <f>+Registro!E82</f>
        <v>0</v>
      </c>
      <c r="BK10" s="23">
        <f>+Registro!E93</f>
        <v>0</v>
      </c>
      <c r="BL10" s="23">
        <f>+Registro!E102</f>
        <v>0</v>
      </c>
      <c r="BM10" s="23">
        <f>+Registro!E108</f>
        <v>0</v>
      </c>
      <c r="BN10" s="23">
        <f>+Registro!E114</f>
        <v>0</v>
      </c>
      <c r="BO10" s="23">
        <f>+Registro!E122</f>
        <v>0</v>
      </c>
      <c r="BP10" s="23">
        <f>+Registro!E131</f>
        <v>0</v>
      </c>
      <c r="BQ10" s="23">
        <f>+Registro!E140</f>
        <v>0</v>
      </c>
      <c r="BR10" s="23">
        <f>+Registro!E148</f>
        <v>0</v>
      </c>
      <c r="BS10" s="23">
        <f>+Registro!E155</f>
        <v>0</v>
      </c>
      <c r="BT10" s="23">
        <f>+Registro!E165</f>
        <v>0</v>
      </c>
      <c r="BU10" s="23">
        <f>+Registro!E178</f>
        <v>0</v>
      </c>
      <c r="BV10" s="23">
        <f>+Registro!E184</f>
        <v>0</v>
      </c>
      <c r="BW10" s="23">
        <f>+Registro!E198</f>
        <v>0</v>
      </c>
      <c r="BX10" s="23">
        <f>+Registro!C20</f>
        <v>0</v>
      </c>
      <c r="BY10" s="23">
        <f>+Registro!C21</f>
        <v>0</v>
      </c>
      <c r="BZ10" s="23">
        <f>+Registro!C22</f>
        <v>0</v>
      </c>
      <c r="CA10" s="23">
        <f>+Registro!C23</f>
        <v>0</v>
      </c>
      <c r="CB10" s="23">
        <f>+Registro!C24</f>
        <v>0</v>
      </c>
      <c r="CC10" s="23">
        <f>+Registro!C25</f>
        <v>0</v>
      </c>
      <c r="CD10" s="23">
        <f>+Registro!C26</f>
        <v>0</v>
      </c>
      <c r="CE10" s="23">
        <f>+Registro!C27</f>
        <v>0</v>
      </c>
      <c r="CF10" s="23">
        <f>+Registro!C28</f>
        <v>0</v>
      </c>
      <c r="CG10" s="23">
        <f>+Registro!C29</f>
        <v>0</v>
      </c>
      <c r="CH10" s="23">
        <f>+Registro!C30</f>
        <v>0</v>
      </c>
      <c r="CI10" s="23">
        <f>+Registro!C31</f>
        <v>0</v>
      </c>
      <c r="CJ10" s="23">
        <f>+Registro!C32</f>
        <v>0</v>
      </c>
      <c r="CK10" s="23">
        <f>+Registro!C33</f>
        <v>0</v>
      </c>
      <c r="CL10" s="23">
        <f>+Registro!C34</f>
        <v>0</v>
      </c>
      <c r="CM10" s="23">
        <f>+Registro!C35</f>
        <v>0</v>
      </c>
      <c r="CN10" s="23">
        <f>+Registro!C36</f>
        <v>0</v>
      </c>
      <c r="CO10" s="23">
        <f>+Registro!C37</f>
        <v>0</v>
      </c>
      <c r="CP10" s="23">
        <f>+Registro!C38</f>
        <v>0</v>
      </c>
      <c r="CQ10" s="23">
        <f>+Registro!C39</f>
        <v>0</v>
      </c>
      <c r="CR10" s="23">
        <f>+Registro!C40</f>
        <v>0</v>
      </c>
      <c r="CS10" s="23">
        <f>+Registro!C41</f>
        <v>0</v>
      </c>
      <c r="CT10" s="23">
        <f>+Registro!C42</f>
        <v>0</v>
      </c>
      <c r="CU10" s="23">
        <f>+Registro!C43</f>
        <v>0</v>
      </c>
      <c r="CV10" s="23">
        <f>+Registro!C44</f>
        <v>0</v>
      </c>
      <c r="CW10" s="23">
        <f>+Registro!C45</f>
        <v>0</v>
      </c>
      <c r="CX10" s="23">
        <f>+Registro!C46</f>
        <v>0</v>
      </c>
      <c r="CY10" s="23">
        <f>+Registro!C47</f>
        <v>0</v>
      </c>
      <c r="CZ10" s="23">
        <f>+Registro!C48</f>
        <v>0</v>
      </c>
      <c r="DA10" s="23">
        <f>+Registro!C49</f>
        <v>0</v>
      </c>
      <c r="DB10" s="23">
        <f>+Registro!C50</f>
        <v>0</v>
      </c>
      <c r="DC10" s="23">
        <f>+Registro!C51</f>
        <v>0</v>
      </c>
      <c r="DD10" s="23">
        <f>+Registro!C52</f>
        <v>0</v>
      </c>
      <c r="DE10" s="23">
        <f>+Registro!C53</f>
        <v>0</v>
      </c>
      <c r="DF10" s="23">
        <f>+Registro!C54</f>
        <v>0</v>
      </c>
      <c r="DG10" s="23">
        <f>+Registro!C55</f>
        <v>0</v>
      </c>
      <c r="DH10" s="23">
        <f>+Registro!C56</f>
        <v>0</v>
      </c>
      <c r="DI10" s="23">
        <f>+Registro!C57</f>
        <v>0</v>
      </c>
      <c r="DJ10" s="23">
        <f>+Registro!C58</f>
        <v>0</v>
      </c>
      <c r="DK10" s="23">
        <f>+Registro!C59</f>
        <v>0</v>
      </c>
      <c r="DL10" s="23">
        <f>+Registro!C60</f>
        <v>0</v>
      </c>
      <c r="DM10" s="23">
        <f>+Registro!C61</f>
        <v>0</v>
      </c>
      <c r="DN10" s="23">
        <f>+Registro!C62</f>
        <v>0</v>
      </c>
      <c r="DO10" s="23">
        <f>+Registro!C63</f>
        <v>0</v>
      </c>
      <c r="DP10" s="23">
        <f>+Registro!C65</f>
        <v>0</v>
      </c>
      <c r="DQ10" s="23">
        <f>+Registro!C66</f>
        <v>0</v>
      </c>
      <c r="DR10" s="23">
        <f>+Registro!C67</f>
        <v>0</v>
      </c>
      <c r="DS10" s="23">
        <f>+Registro!C68</f>
        <v>0</v>
      </c>
      <c r="DT10" s="23">
        <f>+Registro!C69</f>
        <v>0</v>
      </c>
      <c r="DU10" s="23">
        <f>+Registro!C70</f>
        <v>0</v>
      </c>
      <c r="DV10" s="23">
        <f>+Registro!C71</f>
        <v>0</v>
      </c>
      <c r="DW10" s="23">
        <f>+Registro!C72</f>
        <v>0</v>
      </c>
      <c r="DX10" s="23">
        <f>+Registro!C73</f>
        <v>0</v>
      </c>
      <c r="DY10" s="23">
        <f>+Registro!C74</f>
        <v>0</v>
      </c>
      <c r="DZ10" s="23">
        <f>+Registro!C75</f>
        <v>0</v>
      </c>
      <c r="EA10" s="23">
        <f>+Registro!C76</f>
        <v>0</v>
      </c>
      <c r="EB10" s="23">
        <f>+Registro!C77</f>
        <v>0</v>
      </c>
      <c r="EC10" s="23">
        <f>+Registro!C78</f>
        <v>0</v>
      </c>
      <c r="ED10" s="23">
        <f>+Registro!C79</f>
        <v>0</v>
      </c>
      <c r="EE10" s="23">
        <f>+Registro!C81</f>
        <v>0</v>
      </c>
      <c r="EF10" s="23">
        <f>+Registro!C82</f>
        <v>0</v>
      </c>
      <c r="EG10" s="23">
        <f>+Registro!C83</f>
        <v>0</v>
      </c>
      <c r="EH10" s="23">
        <f>+Registro!C84</f>
        <v>0</v>
      </c>
      <c r="EI10" s="23">
        <f>+Registro!C85</f>
        <v>0</v>
      </c>
      <c r="EJ10" s="23">
        <f>+Registro!C86</f>
        <v>0</v>
      </c>
      <c r="EK10" s="23">
        <f>+Registro!C87</f>
        <v>0</v>
      </c>
      <c r="EL10" s="23">
        <f>+Registro!C88</f>
        <v>0</v>
      </c>
      <c r="EM10" s="23">
        <f>+Registro!C89</f>
        <v>0</v>
      </c>
      <c r="EN10" s="23">
        <f>+Registro!C90</f>
        <v>0</v>
      </c>
      <c r="EO10" s="23">
        <f>+Registro!C92</f>
        <v>0</v>
      </c>
      <c r="EP10" s="23">
        <f>+Registro!C93</f>
        <v>0</v>
      </c>
      <c r="EQ10" s="23">
        <f>+Registro!C94</f>
        <v>0</v>
      </c>
      <c r="ER10" s="23">
        <f>+Registro!C95</f>
        <v>0</v>
      </c>
      <c r="ES10" s="23">
        <f>+Registro!C96</f>
        <v>0</v>
      </c>
      <c r="ET10" s="23">
        <f>+Registro!C97</f>
        <v>0</v>
      </c>
      <c r="EU10" s="23">
        <f>+Registro!C98</f>
        <v>0</v>
      </c>
      <c r="EV10" s="23">
        <f>+Registro!C99</f>
        <v>0</v>
      </c>
      <c r="EW10" s="23">
        <f>+Registro!C101</f>
        <v>0</v>
      </c>
      <c r="EX10" s="23">
        <f>+Registro!C102</f>
        <v>0</v>
      </c>
      <c r="EY10" s="23">
        <f>+Registro!C103</f>
        <v>0</v>
      </c>
      <c r="EZ10" s="23">
        <f>+Registro!C104</f>
        <v>0</v>
      </c>
      <c r="FA10" s="23">
        <f>+Registro!C107</f>
        <v>0</v>
      </c>
      <c r="FB10" s="23">
        <f>+Registro!C108</f>
        <v>0</v>
      </c>
      <c r="FC10" s="23">
        <f>+Registro!C109</f>
        <v>0</v>
      </c>
      <c r="FD10" s="23">
        <f>+Registro!C110</f>
        <v>0</v>
      </c>
      <c r="FE10" s="23">
        <f>+Registro!C111</f>
        <v>0</v>
      </c>
      <c r="FF10" s="23">
        <f>+Registro!C130</f>
        <v>0</v>
      </c>
      <c r="FG10" s="23">
        <f>+Registro!C131</f>
        <v>0</v>
      </c>
      <c r="FH10" s="23">
        <f>+Registro!C132</f>
        <v>0</v>
      </c>
      <c r="FI10" s="23">
        <f>+Registro!C133</f>
        <v>0</v>
      </c>
      <c r="FJ10" s="23">
        <f>+Registro!C134</f>
        <v>0</v>
      </c>
      <c r="FK10" s="23">
        <f>+Registro!C135</f>
        <v>0</v>
      </c>
      <c r="FL10" s="23">
        <f>+Registro!C136</f>
        <v>0</v>
      </c>
      <c r="FM10" s="23">
        <f>+Registro!C139</f>
        <v>0</v>
      </c>
      <c r="FN10" s="23">
        <f>+Registro!C140</f>
        <v>0</v>
      </c>
      <c r="FO10" s="23">
        <f>+Registro!C141</f>
        <v>0</v>
      </c>
      <c r="FP10" s="23">
        <f>+Registro!C142</f>
        <v>0</v>
      </c>
      <c r="FQ10" s="23">
        <f>+Registro!C143</f>
        <v>0</v>
      </c>
      <c r="FR10" s="23">
        <f>+Registro!C144</f>
        <v>0</v>
      </c>
      <c r="FS10" s="23">
        <f>+Registro!C145</f>
        <v>0</v>
      </c>
      <c r="FT10" s="23">
        <f>+Registro!C147</f>
        <v>0</v>
      </c>
      <c r="FU10" s="23">
        <f>+Registro!C148</f>
        <v>0</v>
      </c>
      <c r="FV10" s="23">
        <f>+Registro!C149</f>
        <v>0</v>
      </c>
      <c r="FW10" s="23">
        <f>+Registro!C150</f>
        <v>0</v>
      </c>
      <c r="FX10" s="23">
        <f>+Registro!C154</f>
        <v>0</v>
      </c>
      <c r="FY10" s="23">
        <f>+Registro!C155</f>
        <v>0</v>
      </c>
      <c r="FZ10" s="23">
        <f>+Registro!C156</f>
        <v>0</v>
      </c>
      <c r="GA10" s="23">
        <f>+Registro!C157</f>
        <v>0</v>
      </c>
      <c r="GB10" s="23">
        <f>+Registro!C158</f>
        <v>0</v>
      </c>
      <c r="GC10" s="23">
        <f>+Registro!C159</f>
        <v>0</v>
      </c>
      <c r="GD10" s="23">
        <f>+Registro!C160</f>
        <v>0</v>
      </c>
      <c r="GE10" s="23">
        <f>+Registro!C161</f>
        <v>0</v>
      </c>
      <c r="GF10" s="23">
        <f>+Registro!C162</f>
        <v>0</v>
      </c>
      <c r="GG10" s="23">
        <f>+Registro!C164</f>
        <v>0</v>
      </c>
      <c r="GH10" s="23">
        <f>+Registro!C165</f>
        <v>0</v>
      </c>
      <c r="GI10" s="23">
        <f>+Registro!C166</f>
        <v>0</v>
      </c>
      <c r="GJ10" s="23">
        <f>+Registro!C167</f>
        <v>0</v>
      </c>
      <c r="GK10" s="23">
        <f>+Registro!C168</f>
        <v>0</v>
      </c>
      <c r="GL10" s="23">
        <f>+Registro!C169</f>
        <v>0</v>
      </c>
      <c r="GM10" s="23">
        <f>+Registro!C170</f>
        <v>0</v>
      </c>
      <c r="GN10" s="23">
        <f>+Registro!C171</f>
        <v>0</v>
      </c>
      <c r="GO10" s="23">
        <f>+Registro!C172</f>
        <v>0</v>
      </c>
      <c r="GP10" s="23">
        <f>+Registro!C173</f>
        <v>0</v>
      </c>
      <c r="GQ10" s="23">
        <f>+Registro!C174</f>
        <v>0</v>
      </c>
      <c r="GR10" s="23">
        <f>+Registro!C177</f>
        <v>0</v>
      </c>
      <c r="GS10" s="23">
        <f>+Registro!C178</f>
        <v>0</v>
      </c>
      <c r="GT10" s="23">
        <f>+Registro!C179</f>
        <v>0</v>
      </c>
      <c r="GU10" s="23">
        <f>+Registro!C180</f>
        <v>0</v>
      </c>
      <c r="GV10" s="23">
        <f>+Registro!C181</f>
        <v>0</v>
      </c>
      <c r="GW10" s="23">
        <f>+Registro!C183</f>
        <v>0</v>
      </c>
      <c r="GX10" s="23">
        <f>+Registro!C184</f>
        <v>0</v>
      </c>
      <c r="GY10" s="23">
        <f>+Registro!C185</f>
        <v>0</v>
      </c>
      <c r="GZ10" s="23">
        <f>+Registro!C186</f>
        <v>0</v>
      </c>
      <c r="HA10" s="23">
        <f>+Registro!C187</f>
        <v>0</v>
      </c>
      <c r="HB10" s="23">
        <f>+Registro!C188</f>
        <v>0</v>
      </c>
      <c r="HC10" s="23">
        <f>+Registro!C189</f>
        <v>0</v>
      </c>
      <c r="HD10" s="23">
        <f>+Registro!C190</f>
        <v>0</v>
      </c>
      <c r="HE10" s="23">
        <f>+Registro!C191</f>
        <v>0</v>
      </c>
      <c r="HF10" s="23">
        <f>+Registro!C192</f>
        <v>0</v>
      </c>
      <c r="HG10" s="23">
        <f>+Registro!C193</f>
        <v>0</v>
      </c>
      <c r="HH10" s="23">
        <f>+Registro!C194</f>
        <v>0</v>
      </c>
      <c r="HI10" s="23">
        <f>+Registro!C195</f>
        <v>0</v>
      </c>
      <c r="HJ10" s="23">
        <f>+Registro!C197</f>
        <v>0</v>
      </c>
      <c r="HK10" s="23">
        <f>+Registro!C198</f>
        <v>0</v>
      </c>
      <c r="HL10" s="23">
        <f>+Registro!C199</f>
        <v>0</v>
      </c>
      <c r="HM10" s="23">
        <f>+Registro!C200</f>
        <v>0</v>
      </c>
      <c r="HN10" s="23">
        <f>+Registro!C201</f>
        <v>0</v>
      </c>
      <c r="HO10" s="23">
        <f>+Registro!C202</f>
        <v>0</v>
      </c>
      <c r="HP10" s="23">
        <f>+Registro!B205</f>
        <v>0</v>
      </c>
      <c r="HQ10" s="23">
        <f>+Registro!B206</f>
        <v>0</v>
      </c>
      <c r="HR10" s="23">
        <f>+Registro!B207</f>
        <v>0</v>
      </c>
      <c r="HS10" s="23">
        <f>+Registro!A209</f>
        <v>0</v>
      </c>
      <c r="HT10" s="23">
        <f>+Registro!B211</f>
        <v>0</v>
      </c>
      <c r="HU10" s="23">
        <f>+Registro!B212</f>
        <v>0</v>
      </c>
      <c r="HV10" s="23">
        <f>+Registro!B213</f>
        <v>0</v>
      </c>
      <c r="HW10" s="23">
        <f>+Registro!B214</f>
        <v>0</v>
      </c>
      <c r="HX10" s="23">
        <f>+Registro!G211</f>
        <v>0</v>
      </c>
      <c r="HY10" s="23">
        <f>+Registro!G212</f>
        <v>0</v>
      </c>
      <c r="HZ10" s="23">
        <f>+Registro!G213</f>
        <v>0</v>
      </c>
      <c r="IA10" s="23">
        <f>+Registro!G214</f>
        <v>0</v>
      </c>
      <c r="IB10" s="23">
        <f>+Registro!B217</f>
        <v>0</v>
      </c>
      <c r="IC10" s="23">
        <f>+Registro!B218</f>
        <v>0</v>
      </c>
      <c r="ID10" s="23">
        <f>+Registro!B219</f>
        <v>0</v>
      </c>
      <c r="IE10" s="23">
        <f>+Registro!B220</f>
        <v>0</v>
      </c>
      <c r="IF10" s="23">
        <f>+Registro!G217</f>
        <v>0</v>
      </c>
      <c r="IG10" s="23">
        <f>+Registro!G218</f>
        <v>0</v>
      </c>
      <c r="IH10" s="23">
        <f>+Registro!G219</f>
        <v>0</v>
      </c>
      <c r="II10" s="23">
        <f>+Registro!G220</f>
        <v>0</v>
      </c>
      <c r="IJ10" s="23">
        <f>+Registro!B223</f>
        <v>0</v>
      </c>
      <c r="IK10" s="23">
        <f>+Registro!B224</f>
        <v>0</v>
      </c>
      <c r="IL10" s="23">
        <f>+Registro!B225</f>
        <v>0</v>
      </c>
      <c r="IM10" s="23">
        <f>+Registro!B226</f>
        <v>0</v>
      </c>
      <c r="IN10" s="23">
        <f>+Registro!G223</f>
        <v>0</v>
      </c>
      <c r="IO10" s="23">
        <f>+Registro!G224</f>
        <v>0</v>
      </c>
      <c r="IP10" s="23">
        <f>+Registro!G225</f>
        <v>0</v>
      </c>
      <c r="IQ10" s="23">
        <f>+Registro!G226</f>
        <v>0</v>
      </c>
      <c r="IR10" s="23">
        <f>+Registro!B229</f>
        <v>0</v>
      </c>
      <c r="IS10" s="23">
        <f>+Registro!B230</f>
        <v>0</v>
      </c>
      <c r="IT10" s="23">
        <f>+Registro!B231</f>
        <v>0</v>
      </c>
      <c r="IU10" s="23">
        <f>+Registro!B232</f>
        <v>0</v>
      </c>
      <c r="IV10" s="23">
        <f>+Registro!G229</f>
        <v>0</v>
      </c>
      <c r="IW10" s="23">
        <f>+Registro!G230</f>
        <v>0</v>
      </c>
      <c r="IX10" s="23">
        <f>+Registro!G231</f>
        <v>0</v>
      </c>
      <c r="IY10" s="23">
        <f>+Registro!G232</f>
        <v>0</v>
      </c>
      <c r="IZ10" s="23">
        <f>+Registro!B235</f>
        <v>0</v>
      </c>
      <c r="JA10" s="23">
        <f>+Registro!B236</f>
        <v>0</v>
      </c>
      <c r="JB10" s="23">
        <f>+Registro!B237</f>
        <v>0</v>
      </c>
      <c r="JC10" s="23">
        <f>+Registro!B238</f>
        <v>0</v>
      </c>
      <c r="JD10" s="23">
        <f>+Registro!G235</f>
        <v>0</v>
      </c>
      <c r="JE10" s="23">
        <f>+Registro!G236</f>
        <v>0</v>
      </c>
      <c r="JF10" s="23">
        <f>+Registro!G237</f>
        <v>0</v>
      </c>
      <c r="JG10" s="23">
        <f>+Registro!G238</f>
        <v>0</v>
      </c>
      <c r="JH10" s="66">
        <f>IFERROR((IF(AL10="Cumple variable",$AL$6,0)+IF(AM10="Cumple variable",$AM$6,0))/(IF(OR(AL10="Cumple variable",AL10="No cumple variable"),$AL$6,0)+IF(OR(AM10="Cumple variable",AM10="No cumple variable"),$AM$6,0)),1)</f>
        <v>1</v>
      </c>
      <c r="JI10" s="66">
        <f>IFERROR((IF(AN10="Cumple variable",$AN$6,0)+IF(AO10="Cumple variable",$AO$6,0)+IF(AP10="Cumple variable",$AP$6,0)+IF(AQ10="Cumple variable",$AQ$6,0)+IF(AR10="Cumple variable",$AR$6,0)+IF(AS10="Cumple variable",$AS$6,0))/(IF(OR(AN10="Cumple variable",AN10="No cumple variable"),$AN$6,0)+IF(OR(AO10="Cumple variable",AO10="No cumple variable"),$AO$6,0)+IF(OR(AP10="Cumple variable",AP10="No cumple variable"),$AP$6,0)+IF(OR(AQ10="Cumple variable",AQ10="No cumple variable"),$AQ$6,0)+IF(OR(AR10="Cumple variable",AR10="No cumple variable"),$AR$6,0)+IF(OR(AS10="Cumple variable",AS10="No cumple variable"),$AS$6,0)),1)</f>
        <v>1</v>
      </c>
      <c r="JJ10" s="66">
        <f>IFERROR((IF(AT10="Cumple variable",$AT$6,0))/(IF(OR(AT10="Cumple variable",AT10="No cumple variable"),$AT$6,0)),1)</f>
        <v>1</v>
      </c>
      <c r="JK10" s="66">
        <f>IFERROR((IF(AU10="Cumple variable",$AU$6,0)+IF(AV10="Cumple variable",$AV$6,0))/(IF(OR(AU10="Cumple variable",AU10="No cumple variable"),$AU$6,0)+IF(OR(AV10="Cumple variable",AV10="No cumple variable"),$AV$6,0)),1)</f>
        <v>1</v>
      </c>
      <c r="JL10" s="66">
        <f>IFERROR((IF(AW10="Cumple variable",$AW$6,0))/(IF(OR(AW10="Cumple variable",AW10="No cumple variable"),$AW$6,0)),1)</f>
        <v>1</v>
      </c>
      <c r="JM10" s="66">
        <f>IFERROR((IF(AX10="Cumple variable",$AX$6,0)+IF(AY10="Cumple variable",$AY$6,0))/(IF(OR(AX10="Cumple variable",AX10="No cumple variable"),$AX$6,0)+IF(OR(AY10="Cumple variable",AY10="No cumple variable"),$AY$6,0)),1)</f>
        <v>1</v>
      </c>
      <c r="JN10" s="67">
        <f>+JH10*$JH$8+JI10*$JI$8+JJ10*$JJ$8+JK10*$JK$8+JL10*$JL$8+JM10*$JM$8</f>
        <v>1</v>
      </c>
      <c r="JO10" s="68">
        <f>IFERROR((IF(AZ10="Cumple variable",$AZ$6,0)+IF(BA10="Cumple variable",$BA$6,0))/(IF(OR(AZ10="Cumple variable",AZ10="No cumple variable"),$AZ$6,0)+IF(OR(BA10="Cumple variable",BA10="No cumple variable"),$BA$6,0)),1)</f>
        <v>1</v>
      </c>
      <c r="JP10" s="69">
        <f>IFERROR((IF(BB10="Cumple variable",$BB$6,0)+IF(BC10="Cumple variable",$BC$6,0)+IF(BD10="Cumple variable",$BD$6,0))/(IF(OR(BB10="Cumple variable",BB10="No cumple variable"),$BB$6,0)+IF(OR(BC10="Cumple variable",BC10="No cumple variable"),$BC$6,0)+IF(OR(BD10="Cumple variable",BD10="No cumple variable"),$BD$6,0)),1)</f>
        <v>1</v>
      </c>
      <c r="JQ10" s="87">
        <f>+JN10*$JN$8+JO10*$JO$8+JP10*$JP$8</f>
        <v>1</v>
      </c>
      <c r="JR10" s="87" t="str">
        <f>+IF(JQ10=1,"100%",IF(AND(JQ10&lt;1,JQ10&gt;=0.9),"90%-99%",IF(AND(JQ10&lt;0.9,JQ10&gt;=0.8),"80%-89%",IF(AND(JQ10&lt;8,JQ10&gt;=0.7),"70%-79%","&lt;70"))))</f>
        <v>100%</v>
      </c>
    </row>
  </sheetData>
  <sheetProtection algorithmName="SHA-512" hashValue="vlfEqmGlXT+lfuicWRJnFYOTDE8rIOHMhARqzn4zyELp93nDY2ADp9vNjjhD/ajzN/n6RTb994/dZR6zJel2vA==" saltValue="cwKBJI9x2ZH09f7f1NTSRw==" spinCount="100000" sheet="1" objects="1" scenarios="1"/>
  <mergeCells count="17">
    <mergeCell ref="JH7:JM7"/>
    <mergeCell ref="JF3:JG3"/>
    <mergeCell ref="P8:Z8"/>
    <mergeCell ref="D8:N8"/>
    <mergeCell ref="B1:JE3"/>
    <mergeCell ref="IN8:IQ8"/>
    <mergeCell ref="IZ8:JC8"/>
    <mergeCell ref="JD8:JG8"/>
    <mergeCell ref="HT8:HW8"/>
    <mergeCell ref="HX8:IA8"/>
    <mergeCell ref="IB8:IE8"/>
    <mergeCell ref="IF8:II8"/>
    <mergeCell ref="HP7:HR8"/>
    <mergeCell ref="IJ8:IM8"/>
    <mergeCell ref="IR8:IU8"/>
    <mergeCell ref="IV8:IY8"/>
    <mergeCell ref="A1:A3"/>
  </mergeCells>
  <conditionalFormatting sqref="JQ10">
    <cfRule type="containsBlanks" priority="1" stopIfTrue="1">
      <formula>LEN(TRIM(JQ10))=0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07DD-8224-44F3-B4D0-F0B7A7D1358F}">
  <sheetPr>
    <pageSetUpPr fitToPage="1"/>
  </sheetPr>
  <dimension ref="A1:JS23"/>
  <sheetViews>
    <sheetView zoomScale="80" zoomScaleNormal="80" zoomScaleSheetLayoutView="85" zoomScalePageLayoutView="115" workbookViewId="0">
      <selection activeCell="C1" sqref="C1"/>
    </sheetView>
  </sheetViews>
  <sheetFormatPr baseColWidth="10" defaultColWidth="11.5703125" defaultRowHeight="12" x14ac:dyDescent="0.2"/>
  <cols>
    <col min="1" max="1" width="10.5703125" style="100" customWidth="1"/>
    <col min="2" max="2" width="51.7109375" style="100" bestFit="1" customWidth="1"/>
    <col min="3" max="20" width="10" style="100" customWidth="1"/>
    <col min="21" max="16384" width="11.5703125" style="100"/>
  </cols>
  <sheetData>
    <row r="1" spans="1:279" ht="186.6" customHeight="1" x14ac:dyDescent="0.2">
      <c r="A1" s="97" t="s">
        <v>312</v>
      </c>
      <c r="B1" s="98" t="s">
        <v>313</v>
      </c>
      <c r="C1" s="99" t="s">
        <v>314</v>
      </c>
      <c r="D1" s="99" t="s">
        <v>315</v>
      </c>
      <c r="E1" s="99" t="s">
        <v>316</v>
      </c>
      <c r="F1" s="99" t="s">
        <v>317</v>
      </c>
      <c r="G1" s="99" t="s">
        <v>318</v>
      </c>
      <c r="H1" s="99" t="s">
        <v>319</v>
      </c>
      <c r="I1" s="99" t="s">
        <v>320</v>
      </c>
      <c r="J1" s="99" t="s">
        <v>321</v>
      </c>
      <c r="K1" s="99" t="s">
        <v>322</v>
      </c>
      <c r="L1" s="99" t="s">
        <v>323</v>
      </c>
      <c r="M1" s="99" t="s">
        <v>324</v>
      </c>
      <c r="N1" s="99" t="s">
        <v>325</v>
      </c>
      <c r="O1" s="99" t="s">
        <v>326</v>
      </c>
      <c r="P1" s="99" t="s">
        <v>327</v>
      </c>
      <c r="Q1" s="99" t="s">
        <v>328</v>
      </c>
      <c r="R1" s="99" t="s">
        <v>329</v>
      </c>
      <c r="S1" s="99" t="s">
        <v>330</v>
      </c>
      <c r="T1" s="99" t="s">
        <v>331</v>
      </c>
      <c r="JS1" s="101"/>
    </row>
    <row r="2" spans="1:279" ht="25.5" customHeight="1" x14ac:dyDescent="0.2">
      <c r="A2" s="93">
        <v>1</v>
      </c>
      <c r="B2" s="10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79" ht="25.5" customHeight="1" x14ac:dyDescent="0.2">
      <c r="A3" s="93">
        <v>2</v>
      </c>
      <c r="B3" s="10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79" ht="25.5" customHeight="1" x14ac:dyDescent="0.2">
      <c r="A4" s="93">
        <v>3</v>
      </c>
      <c r="B4" s="10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79" ht="25.5" customHeight="1" x14ac:dyDescent="0.2">
      <c r="A5" s="93">
        <v>4</v>
      </c>
      <c r="B5" s="102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79" ht="25.5" customHeight="1" x14ac:dyDescent="0.2">
      <c r="A6" s="93">
        <v>5</v>
      </c>
      <c r="B6" s="10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79" ht="25.5" customHeight="1" x14ac:dyDescent="0.2">
      <c r="A7" s="93">
        <v>6</v>
      </c>
      <c r="B7" s="10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79" ht="25.5" customHeight="1" x14ac:dyDescent="0.2">
      <c r="A8" s="93">
        <v>7</v>
      </c>
      <c r="B8" s="10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79" ht="25.5" customHeight="1" x14ac:dyDescent="0.2">
      <c r="A9" s="93">
        <v>8</v>
      </c>
      <c r="B9" s="10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79" ht="25.5" customHeight="1" x14ac:dyDescent="0.2">
      <c r="A10" s="93">
        <v>9</v>
      </c>
      <c r="B10" s="10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79" ht="25.5" customHeight="1" x14ac:dyDescent="0.2">
      <c r="A11" s="93">
        <v>10</v>
      </c>
      <c r="B11" s="10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79" ht="25.5" customHeight="1" x14ac:dyDescent="0.2">
      <c r="A12" s="93">
        <v>11</v>
      </c>
      <c r="B12" s="10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79" ht="25.5" customHeight="1" x14ac:dyDescent="0.2">
      <c r="A13" s="93">
        <v>12</v>
      </c>
      <c r="B13" s="10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79" ht="25.5" customHeight="1" x14ac:dyDescent="0.2">
      <c r="A14" s="93">
        <v>13</v>
      </c>
      <c r="B14" s="10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79" ht="25.5" customHeight="1" x14ac:dyDescent="0.2">
      <c r="A15" s="93">
        <v>14</v>
      </c>
      <c r="B15" s="10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79" ht="25.5" customHeight="1" x14ac:dyDescent="0.2">
      <c r="A16" s="93">
        <v>15</v>
      </c>
      <c r="B16" s="10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ht="12.75" thickBot="1" x14ac:dyDescent="0.25"/>
    <row r="18" spans="1:20" x14ac:dyDescent="0.2">
      <c r="A18" s="240" t="s">
        <v>332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2"/>
      <c r="N18" s="242"/>
      <c r="O18" s="242"/>
      <c r="P18" s="242"/>
      <c r="Q18" s="242"/>
      <c r="R18" s="242"/>
      <c r="S18" s="242"/>
      <c r="T18" s="242"/>
    </row>
    <row r="19" spans="1:20" x14ac:dyDescent="0.2">
      <c r="A19" s="104" t="s">
        <v>333</v>
      </c>
      <c r="B19" s="243" t="s">
        <v>334</v>
      </c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4"/>
      <c r="N19" s="244"/>
      <c r="O19" s="244"/>
      <c r="P19" s="244"/>
      <c r="Q19" s="244"/>
      <c r="R19" s="244"/>
      <c r="S19" s="244"/>
      <c r="T19" s="244"/>
    </row>
    <row r="20" spans="1:20" x14ac:dyDescent="0.2">
      <c r="A20" s="104" t="s">
        <v>335</v>
      </c>
      <c r="B20" s="243" t="s">
        <v>336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4"/>
      <c r="N20" s="244"/>
      <c r="O20" s="244"/>
      <c r="P20" s="244"/>
      <c r="Q20" s="244"/>
      <c r="R20" s="244"/>
      <c r="S20" s="244"/>
      <c r="T20" s="244"/>
    </row>
    <row r="21" spans="1:20" ht="12.75" thickBot="1" x14ac:dyDescent="0.25">
      <c r="A21" s="105" t="s">
        <v>222</v>
      </c>
      <c r="B21" s="245" t="s">
        <v>337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6"/>
      <c r="N21" s="246"/>
      <c r="O21" s="246"/>
      <c r="P21" s="246"/>
      <c r="Q21" s="246"/>
      <c r="R21" s="246"/>
      <c r="S21" s="246"/>
      <c r="T21" s="246"/>
    </row>
    <row r="23" spans="1:20" ht="23.25" customHeight="1" x14ac:dyDescent="0.2">
      <c r="A23" s="247" t="s">
        <v>338</v>
      </c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</row>
  </sheetData>
  <mergeCells count="5">
    <mergeCell ref="A18:T18"/>
    <mergeCell ref="B19:T19"/>
    <mergeCell ref="B20:T20"/>
    <mergeCell ref="B21:T21"/>
    <mergeCell ref="A23:T23"/>
  </mergeCells>
  <printOptions horizontalCentered="1"/>
  <pageMargins left="0.23622047244094491" right="0.23622047244094491" top="1.2204724409448819" bottom="0.74803149606299213" header="0.31496062992125984" footer="0.31496062992125984"/>
  <pageSetup scale="55" fitToHeight="0" orientation="landscape" r:id="rId1"/>
  <headerFooter>
    <oddHeader>&amp;L&amp;G&amp;C&amp;"Arial,Normal"&amp;10PROCESO
PROTECCIÓN
VERIFICACIÓN EN VISITA
INTERVENCIÓN DE APOYO PSICOSOCIAL SRD&amp;R&amp;"Arial,Normal"&amp;10F1.A11.G27.P 
Versión 3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FDC4-D869-445B-A85E-FF2BC979C5D6}">
  <sheetPr>
    <pageSetUpPr fitToPage="1"/>
  </sheetPr>
  <dimension ref="A1:R25"/>
  <sheetViews>
    <sheetView zoomScale="80" zoomScaleNormal="80" zoomScaleSheetLayoutView="90" workbookViewId="0">
      <selection activeCell="C1" sqref="C1"/>
    </sheetView>
  </sheetViews>
  <sheetFormatPr baseColWidth="10" defaultColWidth="11.5703125" defaultRowHeight="12" x14ac:dyDescent="0.2"/>
  <cols>
    <col min="1" max="1" width="5.140625" style="100" customWidth="1"/>
    <col min="2" max="2" width="58.5703125" style="100" customWidth="1"/>
    <col min="3" max="18" width="7.7109375" style="100" customWidth="1"/>
    <col min="19" max="16384" width="11.5703125" style="100"/>
  </cols>
  <sheetData>
    <row r="1" spans="1:18" ht="125.25" customHeight="1" x14ac:dyDescent="0.2">
      <c r="A1" s="97" t="s">
        <v>312</v>
      </c>
      <c r="B1" s="106" t="s">
        <v>339</v>
      </c>
      <c r="C1" s="107" t="s">
        <v>340</v>
      </c>
      <c r="D1" s="107" t="s">
        <v>341</v>
      </c>
      <c r="E1" s="107" t="s">
        <v>342</v>
      </c>
      <c r="F1" s="107" t="s">
        <v>343</v>
      </c>
      <c r="G1" s="107" t="s">
        <v>344</v>
      </c>
      <c r="H1" s="107" t="s">
        <v>345</v>
      </c>
      <c r="I1" s="107" t="s">
        <v>346</v>
      </c>
      <c r="J1" s="107" t="s">
        <v>347</v>
      </c>
      <c r="K1" s="107" t="s">
        <v>348</v>
      </c>
      <c r="L1" s="107" t="s">
        <v>349</v>
      </c>
      <c r="M1" s="107" t="s">
        <v>350</v>
      </c>
      <c r="N1" s="107" t="s">
        <v>351</v>
      </c>
      <c r="O1" s="107" t="s">
        <v>352</v>
      </c>
      <c r="P1" s="107" t="s">
        <v>353</v>
      </c>
      <c r="Q1" s="107" t="s">
        <v>354</v>
      </c>
      <c r="R1" s="108" t="s">
        <v>355</v>
      </c>
    </row>
    <row r="2" spans="1:18" ht="25.5" customHeight="1" x14ac:dyDescent="0.2">
      <c r="A2" s="93">
        <v>1</v>
      </c>
      <c r="B2" s="10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94"/>
    </row>
    <row r="3" spans="1:18" ht="25.5" customHeight="1" x14ac:dyDescent="0.2">
      <c r="A3" s="93">
        <v>2</v>
      </c>
      <c r="B3" s="10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94"/>
    </row>
    <row r="4" spans="1:18" ht="25.5" customHeight="1" x14ac:dyDescent="0.2">
      <c r="A4" s="93">
        <v>3</v>
      </c>
      <c r="B4" s="10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94"/>
    </row>
    <row r="5" spans="1:18" ht="25.5" customHeight="1" x14ac:dyDescent="0.2">
      <c r="A5" s="93">
        <v>4</v>
      </c>
      <c r="B5" s="10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94"/>
    </row>
    <row r="6" spans="1:18" ht="25.5" customHeight="1" x14ac:dyDescent="0.2">
      <c r="A6" s="93">
        <v>5</v>
      </c>
      <c r="B6" s="10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94"/>
    </row>
    <row r="7" spans="1:18" ht="25.5" customHeight="1" x14ac:dyDescent="0.2">
      <c r="A7" s="93">
        <v>6</v>
      </c>
      <c r="B7" s="10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94"/>
    </row>
    <row r="8" spans="1:18" ht="25.5" customHeight="1" x14ac:dyDescent="0.2">
      <c r="A8" s="93">
        <v>7</v>
      </c>
      <c r="B8" s="10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94"/>
    </row>
    <row r="9" spans="1:18" ht="25.5" customHeight="1" x14ac:dyDescent="0.2">
      <c r="A9" s="93">
        <v>8</v>
      </c>
      <c r="B9" s="10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94"/>
    </row>
    <row r="10" spans="1:18" ht="25.5" customHeight="1" x14ac:dyDescent="0.2">
      <c r="A10" s="93">
        <v>9</v>
      </c>
      <c r="B10" s="10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94"/>
    </row>
    <row r="11" spans="1:18" ht="25.5" customHeight="1" x14ac:dyDescent="0.2">
      <c r="A11" s="93">
        <v>10</v>
      </c>
      <c r="B11" s="10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94"/>
    </row>
    <row r="12" spans="1:18" ht="25.5" customHeight="1" x14ac:dyDescent="0.2">
      <c r="A12" s="93">
        <v>11</v>
      </c>
      <c r="B12" s="10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94"/>
    </row>
    <row r="13" spans="1:18" ht="25.5" customHeight="1" x14ac:dyDescent="0.2">
      <c r="A13" s="93">
        <v>12</v>
      </c>
      <c r="B13" s="10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94"/>
    </row>
    <row r="14" spans="1:18" ht="25.5" customHeight="1" x14ac:dyDescent="0.2">
      <c r="A14" s="93">
        <v>13</v>
      </c>
      <c r="B14" s="10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94"/>
    </row>
    <row r="15" spans="1:18" ht="25.5" customHeight="1" x14ac:dyDescent="0.2">
      <c r="A15" s="93">
        <v>14</v>
      </c>
      <c r="B15" s="10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94"/>
    </row>
    <row r="16" spans="1:18" ht="25.5" customHeight="1" x14ac:dyDescent="0.2">
      <c r="A16" s="93">
        <v>15</v>
      </c>
      <c r="B16" s="10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94"/>
    </row>
    <row r="17" spans="1:18" ht="25.5" customHeight="1" x14ac:dyDescent="0.2">
      <c r="A17" s="93">
        <v>16</v>
      </c>
      <c r="B17" s="10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94"/>
    </row>
    <row r="18" spans="1:18" ht="25.5" customHeight="1" thickBot="1" x14ac:dyDescent="0.25">
      <c r="A18" s="109">
        <v>17</v>
      </c>
      <c r="B18" s="110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6"/>
    </row>
    <row r="19" spans="1:18" ht="12.75" thickBot="1" x14ac:dyDescent="0.25"/>
    <row r="20" spans="1:18" x14ac:dyDescent="0.2">
      <c r="A20" s="240" t="s">
        <v>332</v>
      </c>
      <c r="B20" s="241"/>
      <c r="C20" s="241"/>
      <c r="D20" s="241"/>
      <c r="E20" s="241"/>
      <c r="F20" s="241"/>
      <c r="G20" s="241"/>
      <c r="H20" s="248"/>
    </row>
    <row r="21" spans="1:18" x14ac:dyDescent="0.2">
      <c r="A21" s="104" t="s">
        <v>333</v>
      </c>
      <c r="B21" s="243" t="s">
        <v>356</v>
      </c>
      <c r="C21" s="243"/>
      <c r="D21" s="243"/>
      <c r="E21" s="243"/>
      <c r="F21" s="243"/>
      <c r="G21" s="243"/>
      <c r="H21" s="249"/>
    </row>
    <row r="22" spans="1:18" x14ac:dyDescent="0.2">
      <c r="A22" s="104" t="s">
        <v>335</v>
      </c>
      <c r="B22" s="243" t="s">
        <v>357</v>
      </c>
      <c r="C22" s="243"/>
      <c r="D22" s="243"/>
      <c r="E22" s="243"/>
      <c r="F22" s="243"/>
      <c r="G22" s="243"/>
      <c r="H22" s="249"/>
    </row>
    <row r="23" spans="1:18" ht="12.75" thickBot="1" x14ac:dyDescent="0.25">
      <c r="A23" s="105" t="s">
        <v>222</v>
      </c>
      <c r="B23" s="245" t="s">
        <v>358</v>
      </c>
      <c r="C23" s="245"/>
      <c r="D23" s="245"/>
      <c r="E23" s="245"/>
      <c r="F23" s="245"/>
      <c r="G23" s="245"/>
      <c r="H23" s="250"/>
    </row>
    <row r="24" spans="1:18" x14ac:dyDescent="0.2">
      <c r="A24" s="247" t="s">
        <v>359</v>
      </c>
      <c r="B24" s="247"/>
      <c r="C24" s="247"/>
      <c r="D24" s="247"/>
      <c r="E24" s="247"/>
      <c r="F24" s="247"/>
      <c r="G24" s="247"/>
      <c r="H24" s="247"/>
    </row>
    <row r="25" spans="1:18" ht="15" customHeight="1" x14ac:dyDescent="0.2">
      <c r="A25" s="247"/>
      <c r="B25" s="247"/>
      <c r="C25" s="247"/>
      <c r="D25" s="247"/>
      <c r="E25" s="247"/>
      <c r="F25" s="247"/>
      <c r="G25" s="247"/>
      <c r="H25" s="247"/>
    </row>
  </sheetData>
  <mergeCells count="5">
    <mergeCell ref="A20:H20"/>
    <mergeCell ref="B21:H21"/>
    <mergeCell ref="B22:H22"/>
    <mergeCell ref="B23:H23"/>
    <mergeCell ref="A24:H25"/>
  </mergeCells>
  <printOptions horizontalCentered="1"/>
  <pageMargins left="0.23622047244094491" right="0.23622047244094491" top="1.2204724409448819" bottom="0.74803149606299213" header="0.31496062992125984" footer="0.31496062992125984"/>
  <pageSetup scale="71" fitToHeight="0" orientation="landscape" r:id="rId1"/>
  <headerFooter>
    <oddHeader>&amp;L&amp;G&amp;C&amp;"Arial,Normal"&amp;10PROCESO
PROTECCIÓN
VERIFICACIÓN EN VISITA
INTERVENCIÓN DE APOYO PSICOSOCIAL SRD&amp;R&amp;"Arial,Normal"&amp;10F1.A11.G27.P 
Versión 3 
Página &amp;P de &amp;N 
20/05/2024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28</v>
      </c>
      <c r="B1" s="5" t="s">
        <v>41</v>
      </c>
      <c r="C1" s="5" t="s">
        <v>43</v>
      </c>
      <c r="D1" s="14" t="s">
        <v>49</v>
      </c>
      <c r="E1" s="14" t="s">
        <v>41</v>
      </c>
    </row>
    <row r="2" spans="1:5" x14ac:dyDescent="0.25">
      <c r="A2" s="4" t="s">
        <v>29</v>
      </c>
      <c r="B2" s="4" t="s">
        <v>25</v>
      </c>
      <c r="C2" s="15" t="s">
        <v>27</v>
      </c>
      <c r="D2" s="3" t="s">
        <v>47</v>
      </c>
      <c r="E2" s="4" t="s">
        <v>50</v>
      </c>
    </row>
    <row r="3" spans="1:5" x14ac:dyDescent="0.25">
      <c r="A3" s="4" t="s">
        <v>30</v>
      </c>
      <c r="B3" s="4" t="s">
        <v>26</v>
      </c>
      <c r="D3" s="3" t="s">
        <v>48</v>
      </c>
      <c r="E3" s="4" t="s">
        <v>51</v>
      </c>
    </row>
    <row r="4" spans="1:5" x14ac:dyDescent="0.25">
      <c r="A4" s="4" t="s">
        <v>31</v>
      </c>
      <c r="B4" s="18" t="s">
        <v>53</v>
      </c>
      <c r="D4" s="17" t="s">
        <v>44</v>
      </c>
      <c r="E4" s="4" t="s">
        <v>222</v>
      </c>
    </row>
    <row r="5" spans="1:5" x14ac:dyDescent="0.25">
      <c r="A5" s="4" t="s">
        <v>32</v>
      </c>
    </row>
    <row r="6" spans="1:5" x14ac:dyDescent="0.25">
      <c r="A6" s="4" t="s">
        <v>225</v>
      </c>
    </row>
    <row r="7" spans="1:5" x14ac:dyDescent="0.25">
      <c r="A7" s="4" t="s">
        <v>226</v>
      </c>
    </row>
    <row r="8" spans="1:5" x14ac:dyDescent="0.25">
      <c r="A8" s="4" t="s">
        <v>241</v>
      </c>
    </row>
    <row r="9" spans="1:5" x14ac:dyDescent="0.25">
      <c r="A9" s="4" t="s">
        <v>242</v>
      </c>
    </row>
  </sheetData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482C46-E661-4765-A0C8-67FE3D8BB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E92D9C-47E0-4D86-A916-724A301F38E8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EF70D5FC-DD67-468D-9EB5-5E4CACE83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Registro</vt:lpstr>
      <vt:lpstr>Consolidado</vt:lpstr>
      <vt:lpstr>DHA</vt:lpstr>
      <vt:lpstr>DTH</vt:lpstr>
      <vt:lpstr>Tablas</vt:lpstr>
      <vt:lpstr>DHA!Área_de_impresión</vt:lpstr>
      <vt:lpstr>DTH!Área_de_impresión</vt:lpstr>
      <vt:lpstr>Registro!Área_de_impresión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2024-05-20T16:00:18Z</cp:lastPrinted>
  <dcterms:created xsi:type="dcterms:W3CDTF">2019-01-30T14:18:32Z</dcterms:created>
  <dcterms:modified xsi:type="dcterms:W3CDTF">2024-05-20T16:00:42Z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