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14.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FF3F2060-3755-6040-9A33-096158B9CE60}" xr6:coauthVersionLast="47" xr6:coauthVersionMax="47" xr10:uidLastSave="{E50E851F-18B3-4FC5-9FC7-BBFF785E0FDE}"/>
  <bookViews>
    <workbookView xWindow="-120" yWindow="-120" windowWidth="29040" windowHeight="15720" tabRatio="829" activeTab="1" xr2:uid="{00000000-000D-0000-FFFF-FFFF00000000}"/>
  </bookViews>
  <sheets>
    <sheet name="LISTAS" sheetId="2" state="hidden" r:id="rId1"/>
    <sheet name="PORTADA" sheetId="37" r:id="rId2"/>
    <sheet name="INSTRUCTIVO" sheetId="56" r:id="rId3"/>
    <sheet name="1. Información General" sheetId="1" r:id="rId4"/>
    <sheet name="2.Ambientes Adecuados y Seguros" sheetId="57" r:id="rId5"/>
    <sheet name="3. Alimentacion y Nutrición" sheetId="59" r:id="rId6"/>
    <sheet name="4. Modelo de Atencion" sheetId="61" r:id="rId7"/>
    <sheet name="5. Situaciones de Riesgo" sheetId="46" r:id="rId8"/>
    <sheet name="6. Código de Etica" sheetId="63" r:id="rId9"/>
    <sheet name="7. Talento Humano" sheetId="22" r:id="rId10"/>
    <sheet name="8. Financiero" sheetId="66" r:id="rId11"/>
    <sheet name="9. Dotacion" sheetId="58" r:id="rId12"/>
    <sheet name="Anexo 1 Violencias" sheetId="43" r:id="rId13"/>
    <sheet name="Anexo 2. Discapacidad" sheetId="44" r:id="rId14"/>
    <sheet name="Anexo 3. Gestantes y Lactantes" sheetId="62" r:id="rId15"/>
    <sheet name="Tabla 1 Evid. no cumpl M.A." sheetId="47" r:id="rId16"/>
    <sheet name="Tabla 2. Talento Humano" sheetId="12" r:id="rId17"/>
    <sheet name="Tabla 3. Amb Adec y Seg - Á" sheetId="49" r:id="rId18"/>
    <sheet name="TEMP" sheetId="38" state="hidden" r:id="rId19"/>
    <sheet name="Condiciones NO cumplimiento" sheetId="32" r:id="rId20"/>
    <sheet name="Acta_Cierre" sheetId="14" r:id="rId21"/>
    <sheet name="Oculto " sheetId="67" state="hidden" r:id="rId22"/>
  </sheets>
  <externalReferences>
    <externalReference r:id="rId23"/>
    <externalReference r:id="rId24"/>
    <externalReference r:id="rId25"/>
  </externalReferences>
  <definedNames>
    <definedName name="_xlnm._FilterDatabase" localSheetId="4" hidden="1">'2.Ambientes Adecuados y Seguros'!$A$2:$G$95</definedName>
    <definedName name="_xlnm._FilterDatabase" localSheetId="5" hidden="1">'3. Alimentacion y Nutrición'!$A$2:$G$2</definedName>
    <definedName name="_xlnm._FilterDatabase" localSheetId="6" hidden="1">'4. Modelo de Atencion'!$A$2:$H$17</definedName>
    <definedName name="_xlnm._FilterDatabase" localSheetId="7" hidden="1">'5. Situaciones de Riesgo'!$A$2:$F$2</definedName>
    <definedName name="_xlnm._FilterDatabase" localSheetId="8" hidden="1">'6. Código de Etica'!$A$2:$H$30</definedName>
    <definedName name="_xlnm._FilterDatabase" localSheetId="9" hidden="1">'7. Talento Humano'!$A$2:$J$2</definedName>
    <definedName name="_xlnm._FilterDatabase" localSheetId="10" hidden="1">'8. Financiero'!$A$2:$F$2</definedName>
    <definedName name="_xlnm._FilterDatabase" localSheetId="11" hidden="1">'9. Dotacion'!$A$2:$G$2</definedName>
    <definedName name="_xlnm._FilterDatabase" localSheetId="12" hidden="1">'Anexo 1 Violencias'!$A$2:$F$2</definedName>
    <definedName name="_xlnm._FilterDatabase" localSheetId="13" hidden="1">'Anexo 2. Discapacidad'!$A$2:$F$2</definedName>
    <definedName name="_xlnm._FilterDatabase" localSheetId="14" hidden="1">'Anexo 3. Gestantes y Lactantes'!$A$2:$G$19</definedName>
    <definedName name="_xlnm._FilterDatabase" localSheetId="19" hidden="1">'Condiciones NO cumplimiento'!$A$2:$G$2</definedName>
    <definedName name="_xlnm.Print_Area" localSheetId="4">'2.Ambientes Adecuados y Seguros'!$B$1:$E$95</definedName>
    <definedName name="_xlnm.Print_Area" localSheetId="5">'3. Alimentacion y Nutrición'!$B$1:$E$76</definedName>
    <definedName name="_xlnm.Print_Area" localSheetId="6">'4. Modelo de Atencion'!$B$1:$E$17</definedName>
    <definedName name="_xlnm.Print_Area" localSheetId="7">'5. Situaciones de Riesgo'!$B$2:$E$110</definedName>
    <definedName name="_xlnm.Print_Area" localSheetId="8">'6. Código de Etica'!$B$1:$E$30</definedName>
    <definedName name="_xlnm.Print_Area" localSheetId="9">'7. Talento Humano'!$B$1:$E$18</definedName>
    <definedName name="_xlnm.Print_Area" localSheetId="10">'8. Financiero'!$B$1:$E$14</definedName>
    <definedName name="_xlnm.Print_Area" localSheetId="11">'9. Dotacion'!$B$1:$E$4</definedName>
    <definedName name="_xlnm.Print_Area" localSheetId="20">Acta_Cierre!$A$1:$F$51</definedName>
    <definedName name="_xlnm.Print_Area" localSheetId="12">'Anexo 1 Violencias'!$B$1:$E$9</definedName>
    <definedName name="_xlnm.Print_Area" localSheetId="13">'Anexo 2. Discapacidad'!$B$1:$E$18</definedName>
    <definedName name="_xlnm.Print_Area" localSheetId="14">'Anexo 3. Gestantes y Lactantes'!$B$1:$E$19</definedName>
    <definedName name="_xlnm.Print_Area" localSheetId="19">'Condiciones NO cumplimiento'!$A$2:$G$40</definedName>
    <definedName name="_xlnm.Print_Area" localSheetId="2">INSTRUCTIVO!$A$1:$B$96</definedName>
    <definedName name="_xlnm.Print_Area" localSheetId="1">PORTADA!$A$1:$E$39</definedName>
    <definedName name="_xlnm.Print_Area" localSheetId="16">'Tabla 2. Talento Humano'!$A$1:$B$16</definedName>
    <definedName name="_xlnm.Print_Area" localSheetId="17">'Tabla 3. Amb Adec y Seg - Á'!$A$1:$I$19</definedName>
    <definedName name="_xlnm.Print_Area" localSheetId="18">TEMP!#REF!</definedName>
    <definedName name="Auditoría" localSheetId="2">#REF!</definedName>
    <definedName name="Auditoría">[1]!Acciones[Auditoría]</definedName>
    <definedName name="b" localSheetId="8">'[1]Verificables Comp. Legal'!$D$40</definedName>
    <definedName name="b" localSheetId="10">'[1]Verificables Comp. Legal'!$D$40</definedName>
    <definedName name="b" localSheetId="2">#REF!</definedName>
    <definedName name="b" localSheetId="21">'[1]Verificables Comp. Legal'!$D$40</definedName>
    <definedName name="b" localSheetId="17">'[1]Verificables Comp. Legal'!$D$40</definedName>
    <definedName name="b">'[1]Verificables Comp. Legal'!$D$40</definedName>
    <definedName name="ca" localSheetId="8">'[1]Verificables Comp. Legal'!$K$19</definedName>
    <definedName name="ca" localSheetId="10">'[1]Verificables Comp. Legal'!$K$19</definedName>
    <definedName name="ca" localSheetId="2">#REF!</definedName>
    <definedName name="ca" localSheetId="21">'[1]Verificables Comp. Legal'!$K$19</definedName>
    <definedName name="ca" localSheetId="17">'[1]Verificables Comp. Legal'!$K$19</definedName>
    <definedName name="ca">'[1]Verificables Comp. Legal'!$K$19</definedName>
    <definedName name="camp" localSheetId="8">'[1]Verificables Comp. Legal'!$U$16</definedName>
    <definedName name="camp" localSheetId="10">'[1]Verificables Comp. Legal'!$U$16</definedName>
    <definedName name="camp" localSheetId="2">#REF!</definedName>
    <definedName name="camp" localSheetId="21">'[1]Verificables Comp. Legal'!$U$16</definedName>
    <definedName name="camp" localSheetId="17">'[1]Verificables Comp. Legal'!$U$16</definedName>
    <definedName name="camp">'[1]Verificables Comp. Legal'!$U$16</definedName>
    <definedName name="cap" localSheetId="8">'[1]Verificables Comp. Legal'!$O$29</definedName>
    <definedName name="cap" localSheetId="10">'[1]Verificables Comp. Legal'!$O$29</definedName>
    <definedName name="cap" localSheetId="2">#REF!</definedName>
    <definedName name="cap" localSheetId="21">'[1]Verificables Comp. Legal'!$O$29</definedName>
    <definedName name="cap" localSheetId="17">'[1]Verificables Comp. Legal'!$O$29</definedName>
    <definedName name="cap">'[1]Verificables Comp. Legal'!$O$29</definedName>
    <definedName name="car" localSheetId="8">'[1]Verificables Comp. Legal'!$K$16</definedName>
    <definedName name="car" localSheetId="10">'[1]Verificables Comp. Legal'!$K$16</definedName>
    <definedName name="car" localSheetId="2">#REF!</definedName>
    <definedName name="car" localSheetId="21">'[1]Verificables Comp. Legal'!$K$16</definedName>
    <definedName name="car" localSheetId="17">'[1]Verificables Comp. Legal'!$K$16</definedName>
    <definedName name="car">'[1]Verificables Comp. Legal'!$K$16</definedName>
    <definedName name="carg" localSheetId="8">'[1]Verificables Comp. Legal'!$K$17</definedName>
    <definedName name="carg" localSheetId="10">'[1]Verificables Comp. Legal'!$K$17</definedName>
    <definedName name="carg" localSheetId="2">#REF!</definedName>
    <definedName name="carg" localSheetId="21">'[1]Verificables Comp. Legal'!$K$17</definedName>
    <definedName name="carg" localSheetId="17">'[1]Verificables Comp. Legal'!$K$17</definedName>
    <definedName name="carg">'[1]Verificables Comp. Legal'!$K$17</definedName>
    <definedName name="cargo" localSheetId="8">'[1]Verificables Comp. Legal'!$K$18</definedName>
    <definedName name="cargo" localSheetId="10">'[1]Verificables Comp. Legal'!$K$18</definedName>
    <definedName name="cargo" localSheetId="2">#REF!</definedName>
    <definedName name="cargo" localSheetId="21">'[1]Verificables Comp. Legal'!$K$18</definedName>
    <definedName name="cargo" localSheetId="17">'[1]Verificables Comp. Legal'!$K$18</definedName>
    <definedName name="cargo">'[1]Verificables Comp. Legal'!$K$18</definedName>
    <definedName name="cargoo" localSheetId="8">'[1]Verificables Comp. Legal'!$J$38</definedName>
    <definedName name="cargoo" localSheetId="10">'[1]Verificables Comp. Legal'!$J$38</definedName>
    <definedName name="cargoo" localSheetId="2">#REF!</definedName>
    <definedName name="cargoo" localSheetId="21">'[1]Verificables Comp. Legal'!$J$38</definedName>
    <definedName name="cargoo" localSheetId="17">'[1]Verificables Comp. Legal'!$J$38</definedName>
    <definedName name="cargoo">'[1]Verificables Comp. Legal'!$J$38</definedName>
    <definedName name="cargooo" localSheetId="8">'[1]Verificables Comp. Legal'!$J$37</definedName>
    <definedName name="cargooo" localSheetId="10">'[1]Verificables Comp. Legal'!$J$37</definedName>
    <definedName name="cargooo" localSheetId="2">#REF!</definedName>
    <definedName name="cargooo" localSheetId="21">'[1]Verificables Comp. Legal'!$J$37</definedName>
    <definedName name="cargooo" localSheetId="17">'[1]Verificables Comp. Legal'!$J$37</definedName>
    <definedName name="cargooo">'[1]Verificables Comp. Legal'!$J$37</definedName>
    <definedName name="carrr" localSheetId="8">'[1]Verificables Comp. Legal'!$J$39</definedName>
    <definedName name="carrr" localSheetId="10">'[1]Verificables Comp. Legal'!$J$39</definedName>
    <definedName name="carrr" localSheetId="2">#REF!</definedName>
    <definedName name="carrr" localSheetId="21">'[1]Verificables Comp. Legal'!$J$39</definedName>
    <definedName name="carrr" localSheetId="17">'[1]Verificables Comp. Legal'!$J$39</definedName>
    <definedName name="carrr">'[1]Verificables Comp. Legal'!$J$39</definedName>
    <definedName name="carrrr" localSheetId="8">'[1]Verificables Comp. Legal'!$J$40</definedName>
    <definedName name="carrrr" localSheetId="10">'[1]Verificables Comp. Legal'!$J$40</definedName>
    <definedName name="carrrr" localSheetId="2">#REF!</definedName>
    <definedName name="carrrr" localSheetId="21">'[1]Verificables Comp. Legal'!$J$40</definedName>
    <definedName name="carrrr" localSheetId="17">'[1]Verificables Comp. Legal'!$J$40</definedName>
    <definedName name="carrrr">'[1]Verificables Comp. Legal'!$J$40</definedName>
    <definedName name="codpo" localSheetId="8">'[1]Verificables Comp. Legal'!$B$34</definedName>
    <definedName name="codpo" localSheetId="10">'[1]Verificables Comp. Legal'!$B$34</definedName>
    <definedName name="codpo" localSheetId="2">#REF!</definedName>
    <definedName name="codpo" localSheetId="21">'[1]Verificables Comp. Legal'!$B$34</definedName>
    <definedName name="codpo" localSheetId="17">'[1]Verificables Comp. Legal'!$B$34</definedName>
    <definedName name="codpo">'[1]Verificables Comp. Legal'!$B$34</definedName>
    <definedName name="com" localSheetId="8">'[1]Verificables Comp. Legal'!$U$17</definedName>
    <definedName name="com" localSheetId="10">'[1]Verificables Comp. Legal'!$U$17</definedName>
    <definedName name="com" localSheetId="2">#REF!</definedName>
    <definedName name="com" localSheetId="21">'[1]Verificables Comp. Legal'!$U$17</definedName>
    <definedName name="com" localSheetId="17">'[1]Verificables Comp. Legal'!$U$17</definedName>
    <definedName name="com">'[1]Verificables Comp. Legal'!$U$17</definedName>
    <definedName name="com´p" localSheetId="8">'[1]Verificables Comp. Legal'!$U$18</definedName>
    <definedName name="com´p" localSheetId="10">'[1]Verificables Comp. Legal'!$U$18</definedName>
    <definedName name="com´p" localSheetId="2">#REF!</definedName>
    <definedName name="com´p" localSheetId="21">'[1]Verificables Comp. Legal'!$U$18</definedName>
    <definedName name="com´p" localSheetId="17">'[1]Verificables Comp. Legal'!$U$18</definedName>
    <definedName name="com´p">'[1]Verificables Comp. Legal'!$U$18</definedName>
    <definedName name="compel" localSheetId="8">'[1]Verificables Comp. Legal'!$Q$38</definedName>
    <definedName name="compel" localSheetId="10">'[1]Verificables Comp. Legal'!$Q$38</definedName>
    <definedName name="compel" localSheetId="2">#REF!</definedName>
    <definedName name="compel" localSheetId="21">'[1]Verificables Comp. Legal'!$Q$38</definedName>
    <definedName name="compel" localSheetId="17">'[1]Verificables Comp. Legal'!$Q$38</definedName>
    <definedName name="compel">'[1]Verificables Comp. Legal'!$Q$38</definedName>
    <definedName name="compen" localSheetId="8">'[1]Verificables Comp. Legal'!$Q$37</definedName>
    <definedName name="compen" localSheetId="10">'[1]Verificables Comp. Legal'!$Q$37</definedName>
    <definedName name="compen" localSheetId="2">#REF!</definedName>
    <definedName name="compen" localSheetId="21">'[1]Verificables Comp. Legal'!$Q$37</definedName>
    <definedName name="compen" localSheetId="17">'[1]Verificables Comp. Legal'!$Q$37</definedName>
    <definedName name="compen">'[1]Verificables Comp. Legal'!$Q$37</definedName>
    <definedName name="compo" localSheetId="8">'[1]Verificables Comp. Legal'!$U$19</definedName>
    <definedName name="compo" localSheetId="10">'[1]Verificables Comp. Legal'!$U$19</definedName>
    <definedName name="compo" localSheetId="2">#REF!</definedName>
    <definedName name="compo" localSheetId="21">'[1]Verificables Comp. Legal'!$U$19</definedName>
    <definedName name="compo" localSheetId="17">'[1]Verificables Comp. Legal'!$U$19</definedName>
    <definedName name="compo">'[1]Verificables Comp. Legal'!$U$19</definedName>
    <definedName name="comppa" localSheetId="8">'[1]Verificables Comp. Legal'!$Q$39</definedName>
    <definedName name="comppa" localSheetId="10">'[1]Verificables Comp. Legal'!$Q$39</definedName>
    <definedName name="comppa" localSheetId="2">#REF!</definedName>
    <definedName name="comppa" localSheetId="21">'[1]Verificables Comp. Legal'!$Q$39</definedName>
    <definedName name="comppa" localSheetId="17">'[1]Verificables Comp. Legal'!$Q$39</definedName>
    <definedName name="comppa">'[1]Verificables Comp. Legal'!$Q$39</definedName>
    <definedName name="comppar" localSheetId="8">'[1]Verificables Comp. Legal'!$Q$40</definedName>
    <definedName name="comppar" localSheetId="10">'[1]Verificables Comp. Legal'!$Q$40</definedName>
    <definedName name="comppar" localSheetId="2">#REF!</definedName>
    <definedName name="comppar" localSheetId="21">'[1]Verificables Comp. Legal'!$Q$40</definedName>
    <definedName name="comppar" localSheetId="17">'[1]Verificables Comp. Legal'!$Q$40</definedName>
    <definedName name="comppar">'[1]Verificables Comp. Legal'!$Q$40</definedName>
    <definedName name="correo" localSheetId="8">'[1]Verificables Comp. Legal'!$U$23</definedName>
    <definedName name="correo" localSheetId="10">'[1]Verificables Comp. Legal'!$U$23</definedName>
    <definedName name="correo" localSheetId="2">#REF!</definedName>
    <definedName name="correo" localSheetId="21">'[1]Verificables Comp. Legal'!$U$23</definedName>
    <definedName name="correo" localSheetId="17">'[1]Verificables Comp. Legal'!$U$23</definedName>
    <definedName name="correo">'[1]Verificables Comp. Legal'!$U$23</definedName>
    <definedName name="CPIA" localSheetId="2">#REF!</definedName>
    <definedName name="CPIA">[1]!Acciones[Auditoría]</definedName>
    <definedName name="cumple" localSheetId="17">#REF!</definedName>
    <definedName name="cumple">#REF!</definedName>
    <definedName name="cupo" localSheetId="8">'[1]Verificables Comp. Legal'!$Q$29</definedName>
    <definedName name="cupo" localSheetId="10">'[1]Verificables Comp. Legal'!$Q$29</definedName>
    <definedName name="cupo" localSheetId="2">#REF!</definedName>
    <definedName name="cupo" localSheetId="21">'[1]Verificables Comp. Legal'!$Q$29</definedName>
    <definedName name="cupo" localSheetId="17">'[1]Verificables Comp. Legal'!$Q$29</definedName>
    <definedName name="cupo">'[1]Verificables Comp. Legal'!$Q$29</definedName>
    <definedName name="cz" localSheetId="8">'[1]Verificables Comp. Legal'!$O$22</definedName>
    <definedName name="cz" localSheetId="10">'[1]Verificables Comp. Legal'!$O$22</definedName>
    <definedName name="cz" localSheetId="2">#REF!</definedName>
    <definedName name="cz" localSheetId="21">'[1]Verificables Comp. Legal'!$O$22</definedName>
    <definedName name="cz" localSheetId="17">'[1]Verificables Comp. Legal'!$O$22</definedName>
    <definedName name="cz">'[1]Verificables Comp. Legal'!$O$22</definedName>
    <definedName name="desp" localSheetId="8">'[1]Verificables Comp. Legal'!$M$30</definedName>
    <definedName name="desp" localSheetId="10">'[1]Verificables Comp. Legal'!$M$30</definedName>
    <definedName name="desp" localSheetId="2">#REF!</definedName>
    <definedName name="desp" localSheetId="21">'[1]Verificables Comp. Legal'!$M$30</definedName>
    <definedName name="desp" localSheetId="17">'[1]Verificables Comp. Legal'!$M$30</definedName>
    <definedName name="desp">'[1]Verificables Comp. Legal'!$M$30</definedName>
    <definedName name="dir" localSheetId="8">'[1]Verificables Comp. Legal'!$D$25</definedName>
    <definedName name="dir" localSheetId="10">'[1]Verificables Comp. Legal'!$D$25</definedName>
    <definedName name="dir" localSheetId="2">#REF!</definedName>
    <definedName name="dir" localSheetId="21">'[1]Verificables Comp. Legal'!$D$25</definedName>
    <definedName name="dir" localSheetId="17">'[1]Verificables Comp. Legal'!$D$25</definedName>
    <definedName name="dir">'[1]Verificables Comp. Legal'!$D$25</definedName>
    <definedName name="dirse" localSheetId="8">'[1]Verificables Comp. Legal'!$D$32</definedName>
    <definedName name="dirse" localSheetId="10">'[1]Verificables Comp. Legal'!$D$32</definedName>
    <definedName name="dirse" localSheetId="2">#REF!</definedName>
    <definedName name="dirse" localSheetId="21">'[1]Verificables Comp. Legal'!$D$32</definedName>
    <definedName name="dirse" localSheetId="17">'[1]Verificables Comp. Legal'!$D$32</definedName>
    <definedName name="dirse">'[1]Verificables Comp. Legal'!$D$32</definedName>
    <definedName name="dr" localSheetId="8">'[1]Verificables Comp. Legal'!$K$28</definedName>
    <definedName name="dr" localSheetId="10">'[1]Verificables Comp. Legal'!$K$28</definedName>
    <definedName name="dr" localSheetId="2">#REF!</definedName>
    <definedName name="dr" localSheetId="21">'[1]Verificables Comp. Legal'!$K$28</definedName>
    <definedName name="dr" localSheetId="17">'[1]Verificables Comp. Legal'!$K$28</definedName>
    <definedName name="dr">'[1]Verificables Comp. Legal'!$K$28</definedName>
    <definedName name="email" localSheetId="8">'[1]Verificables Comp. Legal'!$S$28</definedName>
    <definedName name="email" localSheetId="10">'[1]Verificables Comp. Legal'!$S$28</definedName>
    <definedName name="email" localSheetId="2">#REF!</definedName>
    <definedName name="email" localSheetId="21">'[1]Verificables Comp. Legal'!$S$28</definedName>
    <definedName name="email" localSheetId="17">'[1]Verificables Comp. Legal'!$S$28</definedName>
    <definedName name="email">'[1]Verificables Comp. Legal'!$S$28</definedName>
    <definedName name="fal" localSheetId="8">'[1]Verificables Comp. Legal'!$C$30</definedName>
    <definedName name="fal" localSheetId="10">'[1]Verificables Comp. Legal'!$C$30</definedName>
    <definedName name="fal" localSheetId="2">#REF!</definedName>
    <definedName name="fal" localSheetId="21">'[1]Verificables Comp. Legal'!$C$30</definedName>
    <definedName name="fal" localSheetId="17">'[1]Verificables Comp. Legal'!$C$30</definedName>
    <definedName name="fal">'[1]Verificables Comp. Legal'!$C$30</definedName>
    <definedName name="fecha" localSheetId="8">'[1]Verificables Comp. Legal'!$D$11</definedName>
    <definedName name="fecha" localSheetId="10">'[1]Verificables Comp. Legal'!$D$11</definedName>
    <definedName name="fecha" localSheetId="2">#REF!</definedName>
    <definedName name="fecha" localSheetId="21">'[1]Verificables Comp. Legal'!$D$11</definedName>
    <definedName name="fecha" localSheetId="17">'[1]Verificables Comp. Legal'!$D$11</definedName>
    <definedName name="fecha">'[1]Verificables Comp. Legal'!$D$11</definedName>
    <definedName name="fechaa" localSheetId="8">'[1]Verificables Comp. Legal'!$D$13</definedName>
    <definedName name="fechaa" localSheetId="10">'[1]Verificables Comp. Legal'!$D$13</definedName>
    <definedName name="fechaa" localSheetId="2">#REF!</definedName>
    <definedName name="fechaa" localSheetId="21">'[1]Verificables Comp. Legal'!$D$13</definedName>
    <definedName name="fechaa" localSheetId="17">'[1]Verificables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8">'[1]Verificables Comp. Legal'!$M$26</definedName>
    <definedName name="lf" localSheetId="10">'[1]Verificables Comp. Legal'!$M$26</definedName>
    <definedName name="lf" localSheetId="2">#REF!</definedName>
    <definedName name="lf" localSheetId="21">'[1]Verificables Comp. Legal'!$M$26</definedName>
    <definedName name="lf" localSheetId="17">'[1]Verificables Comp. Legal'!$M$26</definedName>
    <definedName name="lf">'[1]Verificables Comp. Legal'!$M$26</definedName>
    <definedName name="m" localSheetId="8">'[1]Verificables Comp. Legal'!$D$39</definedName>
    <definedName name="m" localSheetId="10">'[1]Verificables Comp. Legal'!$D$39</definedName>
    <definedName name="m" localSheetId="2">#REF!</definedName>
    <definedName name="m" localSheetId="21">'[1]Verificables Comp. Legal'!$D$39</definedName>
    <definedName name="m" localSheetId="17">'[1]Verificables Comp. Legal'!$D$39</definedName>
    <definedName name="m">'[1]Verificables Comp. Legal'!$D$39</definedName>
    <definedName name="mun" localSheetId="8">'[1]Verificables Comp. Legal'!$O$23</definedName>
    <definedName name="mun" localSheetId="10">'[1]Verificables Comp. Legal'!$O$23</definedName>
    <definedName name="mun" localSheetId="2">#REF!</definedName>
    <definedName name="mun" localSheetId="21">'[1]Verificables Comp. Legal'!$O$23</definedName>
    <definedName name="mun" localSheetId="17">'[1]Verificables Comp. Legal'!$O$23</definedName>
    <definedName name="mun">'[1]Verificables Comp. Legal'!$O$23</definedName>
    <definedName name="muni" localSheetId="8">'[1]Verificables Comp. Legal'!$O$28</definedName>
    <definedName name="muni" localSheetId="10">'[1]Verificables Comp. Legal'!$O$28</definedName>
    <definedName name="muni" localSheetId="2">#REF!</definedName>
    <definedName name="muni" localSheetId="21">'[1]Verificables Comp. Legal'!$O$28</definedName>
    <definedName name="muni" localSheetId="17">'[1]Verificables Comp. Legal'!$O$28</definedName>
    <definedName name="muni">'[1]Verificables Comp. Legal'!$O$28</definedName>
    <definedName name="n" localSheetId="8">'[1]Verificables Comp. Legal'!$D$37</definedName>
    <definedName name="n" localSheetId="10">'[1]Verificables Comp. Legal'!$D$37</definedName>
    <definedName name="n" localSheetId="2">#REF!</definedName>
    <definedName name="n" localSheetId="21">'[1]Verificables Comp. Legal'!$D$37</definedName>
    <definedName name="n" localSheetId="17">'[1]Verificables Comp. Legal'!$D$37</definedName>
    <definedName name="n">'[1]Verificables Comp. Legal'!$D$37</definedName>
    <definedName name="nit" localSheetId="8">'[1]Verificables Comp. Legal'!$J$23</definedName>
    <definedName name="nit" localSheetId="10">'[1]Verificables Comp. Legal'!$J$23</definedName>
    <definedName name="nit" localSheetId="2">#REF!</definedName>
    <definedName name="nit" localSheetId="21">'[1]Verificables Comp. Legal'!$J$23</definedName>
    <definedName name="nit" localSheetId="17">'[1]Verificables Comp. Legal'!$J$23</definedName>
    <definedName name="nit">'[1]Verificables Comp. Legal'!$J$23</definedName>
    <definedName name="no" localSheetId="8">'[1]Verificables Comp. Legal'!$F$31</definedName>
    <definedName name="no" localSheetId="10">'[1]Verificables Comp. Legal'!$F$31</definedName>
    <definedName name="no" localSheetId="2">#REF!</definedName>
    <definedName name="no" localSheetId="21">'[1]Verificables Comp. Legal'!$F$31</definedName>
    <definedName name="no" localSheetId="17">'[1]Verificables Comp. Legal'!$F$31</definedName>
    <definedName name="no">'[1]Verificables Comp. Legal'!$F$31</definedName>
    <definedName name="noaplica" localSheetId="17">#REF!</definedName>
    <definedName name="noaplica">#REF!</definedName>
    <definedName name="nomb" localSheetId="8">'[1]Verificables Comp. Legal'!$D$23</definedName>
    <definedName name="nomb" localSheetId="10">'[1]Verificables Comp. Legal'!$D$23</definedName>
    <definedName name="nomb" localSheetId="2">#REF!</definedName>
    <definedName name="nomb" localSheetId="21">'[1]Verificables Comp. Legal'!$D$23</definedName>
    <definedName name="nomb" localSheetId="17">'[1]Verificables Comp. Legal'!$D$23</definedName>
    <definedName name="nomb">'[1]Verificables Comp. Legal'!$D$23</definedName>
    <definedName name="nombrep" localSheetId="8">'[1]Verificables Comp. Legal'!$D$24</definedName>
    <definedName name="nombrep" localSheetId="10">'[1]Verificables Comp. Legal'!$D$24</definedName>
    <definedName name="nombrep" localSheetId="2">#REF!</definedName>
    <definedName name="nombrep" localSheetId="21">'[1]Verificables Comp. Legal'!$D$24</definedName>
    <definedName name="nombrep" localSheetId="17">'[1]Verificables Comp. Legal'!$D$24</definedName>
    <definedName name="nombrep">'[1]Verificables Comp. Legal'!$D$24</definedName>
    <definedName name="nomrep" localSheetId="8">'[1]Verificables Comp. Legal'!$D$29</definedName>
    <definedName name="nomrep" localSheetId="10">'[1]Verificables Comp. Legal'!$D$29</definedName>
    <definedName name="nomrep" localSheetId="2">#REF!</definedName>
    <definedName name="nomrep" localSheetId="21">'[1]Verificables Comp. Legal'!$D$29</definedName>
    <definedName name="nomrep" localSheetId="17">'[1]Verificables Comp. Legal'!$D$29</definedName>
    <definedName name="nomrep">'[1]Verificables Comp. Legal'!$D$29</definedName>
    <definedName name="nomun" localSheetId="8">'[1]Verificables Comp. Legal'!$D$28</definedName>
    <definedName name="nomun" localSheetId="10">'[1]Verificables Comp. Legal'!$D$28</definedName>
    <definedName name="nomun" localSheetId="2">#REF!</definedName>
    <definedName name="nomun" localSheetId="21">'[1]Verificables Comp. Legal'!$D$28</definedName>
    <definedName name="nomun" localSheetId="17">'[1]Verificables Comp. Legal'!$D$28</definedName>
    <definedName name="nomun">'[1]Verificables Comp. Legal'!$D$28</definedName>
    <definedName name="numbe" localSheetId="8">'[1]Verificables Comp. Legal'!$S$29</definedName>
    <definedName name="numbe" localSheetId="10">'[1]Verificables Comp. Legal'!$S$29</definedName>
    <definedName name="numbe" localSheetId="2">#REF!</definedName>
    <definedName name="numbe" localSheetId="21">'[1]Verificables Comp. Legal'!$S$29</definedName>
    <definedName name="numbe" localSheetId="17">'[1]Verificables Comp. Legal'!$S$29</definedName>
    <definedName name="numbe">'[1]Verificables Comp. Legal'!$S$29</definedName>
    <definedName name="numbea" localSheetId="8">'[1]Verificables Comp. Legal'!$W$29</definedName>
    <definedName name="numbea" localSheetId="10">'[1]Verificables Comp. Legal'!$W$29</definedName>
    <definedName name="numbea" localSheetId="2">#REF!</definedName>
    <definedName name="numbea" localSheetId="21">'[1]Verificables Comp. Legal'!$W$29</definedName>
    <definedName name="numbea" localSheetId="17">'[1]Verificables Comp. Legal'!$W$29</definedName>
    <definedName name="numbea">'[1]Verificables Comp. Legal'!$W$29</definedName>
    <definedName name="numero" localSheetId="8">'[1]Verificables Comp. Legal'!$D$12</definedName>
    <definedName name="numero" localSheetId="10">'[1]Verificables Comp. Legal'!$D$12</definedName>
    <definedName name="numero" localSheetId="2">#REF!</definedName>
    <definedName name="numero" localSheetId="21">'[1]Verificables Comp. Legal'!$D$12</definedName>
    <definedName name="numero" localSheetId="17">'[1]Verificables Comp. Legal'!$D$12</definedName>
    <definedName name="numero">'[1]Verificables Comp. Legal'!$D$12</definedName>
    <definedName name="numid" localSheetId="8">'[1]Verificables Comp. Legal'!$O$24</definedName>
    <definedName name="numid" localSheetId="10">'[1]Verificables Comp. Legal'!$O$24</definedName>
    <definedName name="numid" localSheetId="2">#REF!</definedName>
    <definedName name="numid" localSheetId="21">'[1]Verificables Comp. Legal'!$O$24</definedName>
    <definedName name="numid" localSheetId="17">'[1]Verificables Comp. Legal'!$O$24</definedName>
    <definedName name="numid">'[1]Verificables Comp. Legal'!$O$24</definedName>
    <definedName name="o" localSheetId="8">'[1]Verificables Comp. Legal'!$D$38</definedName>
    <definedName name="o" localSheetId="10">'[1]Verificables Comp. Legal'!$D$38</definedName>
    <definedName name="o" localSheetId="2">#REF!</definedName>
    <definedName name="o" localSheetId="21">'[1]Verificables Comp. Legal'!$D$38</definedName>
    <definedName name="o" localSheetId="17">'[1]Verificables Comp. Legal'!$D$38</definedName>
    <definedName name="o">'[1]Verificables Comp. Legal'!$D$38</definedName>
    <definedName name="obj" localSheetId="8">'[1]Verificables Comp. Legal'!$D$14</definedName>
    <definedName name="obj" localSheetId="10">'[1]Verificables Comp. Legal'!$D$14</definedName>
    <definedName name="obj" localSheetId="2">#REF!</definedName>
    <definedName name="obj" localSheetId="21">'[1]Verificables Comp. Legal'!$D$14</definedName>
    <definedName name="obj" localSheetId="17">'[1]Verificables Comp. Legal'!$D$14</definedName>
    <definedName name="obj">'[1]Verificables Comp. Legal'!$D$14</definedName>
    <definedName name="piyc" localSheetId="8">'[1]Verificables Comp. Legal'!$I$35</definedName>
    <definedName name="piyc" localSheetId="10">'[1]Verificables Comp. Legal'!$I$35</definedName>
    <definedName name="piyc" localSheetId="2">#REF!</definedName>
    <definedName name="piyc" localSheetId="21">'[1]Verificables Comp. Legal'!$I$35</definedName>
    <definedName name="piyc" localSheetId="17">'[1]Verificables Comp. Legal'!$I$35</definedName>
    <definedName name="piyc">'[1]Verificables Comp. Legal'!$I$35</definedName>
    <definedName name="pj" localSheetId="8">'[1]Verificables Comp. Legal'!$D$26</definedName>
    <definedName name="pj" localSheetId="10">'[1]Verificables Comp. Legal'!$D$26</definedName>
    <definedName name="pj" localSheetId="2">#REF!</definedName>
    <definedName name="pj" localSheetId="21">'[1]Verificables Comp. Legal'!$D$26</definedName>
    <definedName name="pj" localSheetId="17">'[1]Verificables Comp. Legal'!$D$26</definedName>
    <definedName name="pj">'[1]Verificables Comp. Legal'!$D$26</definedName>
    <definedName name="porfe" localSheetId="8">'[1]Verificables Comp. Legal'!$D$19</definedName>
    <definedName name="porfe" localSheetId="10">'[1]Verificables Comp. Legal'!$D$19</definedName>
    <definedName name="porfe" localSheetId="2">#REF!</definedName>
    <definedName name="porfe" localSheetId="21">'[1]Verificables Comp. Legal'!$D$19</definedName>
    <definedName name="porfe" localSheetId="17">'[1]Verificables Comp. Legal'!$D$19</definedName>
    <definedName name="porfe">'[1]Verificables Comp. Legal'!$D$19</definedName>
    <definedName name="pro" localSheetId="8">'[1]Verificables Comp. Legal'!$D$17</definedName>
    <definedName name="pro" localSheetId="10">'[1]Verificables Comp. Legal'!$D$17</definedName>
    <definedName name="pro" localSheetId="2">#REF!</definedName>
    <definedName name="pro" localSheetId="21">'[1]Verificables Comp. Legal'!$D$17</definedName>
    <definedName name="pro" localSheetId="17">'[1]Verificables Comp. Legal'!$D$17</definedName>
    <definedName name="pro">'[1]Verificables Comp. Legal'!$D$17</definedName>
    <definedName name="prof" localSheetId="8">'[1]Verificables Comp. Legal'!$D$18</definedName>
    <definedName name="prof" localSheetId="10">'[1]Verificables Comp. Legal'!$D$18</definedName>
    <definedName name="prof" localSheetId="2">#REF!</definedName>
    <definedName name="prof" localSheetId="21">'[1]Verificables Comp. Legal'!$D$18</definedName>
    <definedName name="prof" localSheetId="17">'[1]Verificables Comp. Legal'!$D$18</definedName>
    <definedName name="prof">'[1]Verificables Comp. Legal'!$D$18</definedName>
    <definedName name="reg" localSheetId="8">'[1]Verificables Comp. Legal'!$D$22</definedName>
    <definedName name="reg" localSheetId="10">'[1]Verificables Comp. Legal'!$D$22</definedName>
    <definedName name="reg" localSheetId="2">#REF!</definedName>
    <definedName name="reg" localSheetId="21">'[1]Verificables Comp. Legal'!$D$22</definedName>
    <definedName name="reg" localSheetId="17">'[1]Verificables Comp. Legal'!$D$22</definedName>
    <definedName name="reg">'[1]Verificables Comp. Legal'!$D$22</definedName>
    <definedName name="Renovación" localSheetId="2">#REF!</definedName>
    <definedName name="Renovación">[1]!Acciones[Renovación]</definedName>
    <definedName name="respli" localSheetId="8">'[1]Verificables Comp. Legal'!$D$16</definedName>
    <definedName name="respli" localSheetId="10">'[1]Verificables Comp. Legal'!$D$16</definedName>
    <definedName name="respli" localSheetId="2">#REF!</definedName>
    <definedName name="respli" localSheetId="21">'[1]Verificables Comp. Legal'!$D$16</definedName>
    <definedName name="respli" localSheetId="17">'[1]Verificables Comp. Legal'!$D$16</definedName>
    <definedName name="respli">'[1]Verificables Comp. Legal'!$D$16</definedName>
    <definedName name="si" localSheetId="8">'[1]Verificables Comp. Legal'!$D$31</definedName>
    <definedName name="si" localSheetId="10">'[1]Verificables Comp. Legal'!$D$31</definedName>
    <definedName name="si" localSheetId="2">#REF!</definedName>
    <definedName name="si" localSheetId="21">'[1]Verificables Comp. Legal'!$D$31</definedName>
    <definedName name="si" localSheetId="17">'[1]Verificables Comp. Legal'!$D$31</definedName>
    <definedName name="si">'[1]Verificables Comp. Legal'!$D$31</definedName>
    <definedName name="te" localSheetId="8">'[1]Verificables Comp. Legal'!$K$29</definedName>
    <definedName name="te" localSheetId="10">'[1]Verificables Comp. Legal'!$K$29</definedName>
    <definedName name="te" localSheetId="2">#REF!</definedName>
    <definedName name="te" localSheetId="21">'[1]Verificables Comp. Legal'!$K$29</definedName>
    <definedName name="te" localSheetId="17">'[1]Verificables Comp. Legal'!$K$29</definedName>
    <definedName name="te">'[1]Verificables Comp. Legal'!$K$29</definedName>
    <definedName name="tel" localSheetId="8">'[1]Verificables Comp. Legal'!$W$24</definedName>
    <definedName name="tel" localSheetId="10">'[1]Verificables Comp. Legal'!$W$24</definedName>
    <definedName name="tel" localSheetId="2">#REF!</definedName>
    <definedName name="tel" localSheetId="21">'[1]Verificables Comp. Legal'!$W$24</definedName>
    <definedName name="tel" localSheetId="17">'[1]Verificables Comp. Legal'!$W$24</definedName>
    <definedName name="tel">'[1]Verificables Comp. Legal'!$W$24</definedName>
    <definedName name="telad" localSheetId="8">'[1]Verificables Comp. Legal'!$O$25</definedName>
    <definedName name="telad" localSheetId="10">'[1]Verificables Comp. Legal'!$O$25</definedName>
    <definedName name="telad" localSheetId="2">#REF!</definedName>
    <definedName name="telad" localSheetId="21">'[1]Verificables Comp. Legal'!$O$25</definedName>
    <definedName name="telad" localSheetId="17">'[1]Verificables Comp. Legal'!$O$25</definedName>
    <definedName name="telad">'[1]Verificables Comp. Legal'!$O$25</definedName>
    <definedName name="telun" localSheetId="8">'[1]Verificables Comp. Legal'!$W$28</definedName>
    <definedName name="telun" localSheetId="10">'[1]Verificables Comp. Legal'!$W$28</definedName>
    <definedName name="telun" localSheetId="2">#REF!</definedName>
    <definedName name="telun" localSheetId="21">'[1]Verificables Comp. Legal'!$W$28</definedName>
    <definedName name="telun" localSheetId="17">'[1]Verificables Comp. Legal'!$W$28</definedName>
    <definedName name="telun">'[1]Verificables Comp. Legal'!$W$28</definedName>
    <definedName name="tipo" localSheetId="8">'[1]Lista Información'!$J$5:$K$5</definedName>
    <definedName name="tipo" localSheetId="10">'[1]Lista Información'!$J$5:$K$5</definedName>
    <definedName name="tipo" localSheetId="2">#REF!</definedName>
    <definedName name="tipo" localSheetId="21">'[1]Lista Información'!$J$5:$K$5</definedName>
    <definedName name="tipo" localSheetId="17">'[1]Lista Información'!$J$5:$K$5</definedName>
    <definedName name="tipo">'[1]Lista Información'!$J$5:$K$5</definedName>
    <definedName name="tipoa" localSheetId="8">'[1]Verificables Comp. Legal'!$D$10</definedName>
    <definedName name="tipoa" localSheetId="10">'[1]Verificables Comp. Legal'!$D$10</definedName>
    <definedName name="tipoa" localSheetId="2">#REF!</definedName>
    <definedName name="tipoa" localSheetId="21">'[1]Verificables Comp. Legal'!$D$10</definedName>
    <definedName name="tipoa" localSheetId="17">'[1]Verificables Comp. Legal'!$D$10</definedName>
    <definedName name="tipoa">'[1]Verificables Comp. Legal'!$D$10</definedName>
    <definedName name="tipoa2" localSheetId="8">'[1]Verificables Comp. Legal'!$P$10</definedName>
    <definedName name="tipoa2" localSheetId="10">'[1]Verificables Comp. Legal'!$P$10</definedName>
    <definedName name="tipoa2" localSheetId="2">#REF!</definedName>
    <definedName name="tipoa2" localSheetId="21">'[1]Verificables Comp. Legal'!$P$10</definedName>
    <definedName name="tipoa2" localSheetId="17">'[1]Verificables Comp. Legal'!$P$10</definedName>
    <definedName name="tipoa2">'[1]Verificables Comp. Legal'!$P$10</definedName>
    <definedName name="_xlnm.Print_Titles" localSheetId="19">'Condiciones NO cumplimiento'!$1:$2</definedName>
    <definedName name="verificacion" localSheetId="8">'[1]Verificables Comp. Legal'!$V$12</definedName>
    <definedName name="verificacion" localSheetId="10">'[1]Verificables Comp. Legal'!$V$12</definedName>
    <definedName name="verificacion" localSheetId="2">#REF!</definedName>
    <definedName name="verificacion" localSheetId="21">'[1]Verificables Comp. Legal'!$V$12</definedName>
    <definedName name="verificacion" localSheetId="17">'[1]Verificables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Y4" i="67" l="1"/>
  <c r="QX4" i="67"/>
  <c r="QW4" i="67"/>
  <c r="QV4" i="67"/>
  <c r="QU4" i="67"/>
  <c r="QT4" i="67"/>
  <c r="QS4" i="67"/>
  <c r="QR4" i="67"/>
  <c r="QQ4" i="67"/>
  <c r="QP4" i="67"/>
  <c r="QO4" i="67"/>
  <c r="QN4" i="67"/>
  <c r="QM4" i="67"/>
  <c r="QL4" i="67"/>
  <c r="QK4" i="67"/>
  <c r="QJ4" i="67"/>
  <c r="QH4" i="67"/>
  <c r="QG4" i="67"/>
  <c r="QE4" i="67"/>
  <c r="QD4" i="67"/>
  <c r="QC4" i="67"/>
  <c r="QB4" i="67"/>
  <c r="QA4" i="67"/>
  <c r="PZ4" i="67"/>
  <c r="PY4" i="67"/>
  <c r="PX4" i="67"/>
  <c r="PW4" i="67"/>
  <c r="PV4" i="67"/>
  <c r="PU4" i="67"/>
  <c r="PT4" i="67"/>
  <c r="PS4" i="67"/>
  <c r="PR4" i="67"/>
  <c r="PQ4" i="67"/>
  <c r="PP4" i="67"/>
  <c r="PO4" i="67"/>
  <c r="PN4" i="67"/>
  <c r="PM4" i="67"/>
  <c r="PK4" i="67"/>
  <c r="PI4" i="67"/>
  <c r="PH4" i="67"/>
  <c r="PG4" i="67"/>
  <c r="PF4" i="67"/>
  <c r="PE4" i="67"/>
  <c r="PD4" i="67"/>
  <c r="PC4" i="67"/>
  <c r="PB4" i="67"/>
  <c r="PA4" i="67"/>
  <c r="OZ4" i="67"/>
  <c r="OX4" i="67"/>
  <c r="OW4" i="67"/>
  <c r="OV4" i="67"/>
  <c r="OU4" i="67"/>
  <c r="OT4" i="67"/>
  <c r="OS4" i="67"/>
  <c r="OR4" i="67"/>
  <c r="OQ4" i="67"/>
  <c r="OO4" i="67"/>
  <c r="ON4" i="67"/>
  <c r="OM4" i="67"/>
  <c r="OL4" i="67"/>
  <c r="OK4" i="67"/>
  <c r="OJ4" i="67"/>
  <c r="OI4" i="67"/>
  <c r="OH4" i="67"/>
  <c r="OG4" i="67"/>
  <c r="OF4" i="67"/>
  <c r="OE4" i="67"/>
  <c r="OD4" i="67"/>
  <c r="OC4" i="67"/>
  <c r="OB4" i="67"/>
  <c r="OA4" i="67"/>
  <c r="NZ4" i="67"/>
  <c r="NY4" i="67"/>
  <c r="NX4" i="67"/>
  <c r="NW4" i="67"/>
  <c r="NV4" i="67"/>
  <c r="NU4" i="67"/>
  <c r="NT4" i="67"/>
  <c r="NS4" i="67"/>
  <c r="NR4" i="67"/>
  <c r="NQ4" i="67"/>
  <c r="NP4" i="67"/>
  <c r="NO4" i="67"/>
  <c r="NN4" i="67"/>
  <c r="NM4" i="67"/>
  <c r="NL4" i="67"/>
  <c r="NK4" i="67"/>
  <c r="NJ4" i="67"/>
  <c r="NI4" i="67"/>
  <c r="NH4" i="67"/>
  <c r="NG4" i="67"/>
  <c r="NF4" i="67"/>
  <c r="NE4" i="67"/>
  <c r="ND4" i="67"/>
  <c r="NC4" i="67"/>
  <c r="NB4" i="67"/>
  <c r="NA4" i="67"/>
  <c r="MZ4" i="67"/>
  <c r="MX4" i="67"/>
  <c r="MW4" i="67"/>
  <c r="MV4" i="67"/>
  <c r="MU4" i="67"/>
  <c r="MT4" i="67"/>
  <c r="MS4" i="67"/>
  <c r="MR4" i="67"/>
  <c r="MQ4" i="67"/>
  <c r="MP4" i="67"/>
  <c r="MO4" i="67"/>
  <c r="MM4" i="67"/>
  <c r="ML4" i="67"/>
  <c r="MK4" i="67"/>
  <c r="MJ4" i="67"/>
  <c r="MI4" i="67"/>
  <c r="MH4" i="67"/>
  <c r="MG4" i="67"/>
  <c r="MF4" i="67"/>
  <c r="ME4" i="67"/>
  <c r="MD4" i="67"/>
  <c r="MC4" i="67"/>
  <c r="MB4" i="67"/>
  <c r="MA4" i="67"/>
  <c r="LZ4" i="67"/>
  <c r="LY4" i="67"/>
  <c r="LX4" i="67"/>
  <c r="LW4" i="67"/>
  <c r="LV4" i="67"/>
  <c r="LU4" i="67"/>
  <c r="LT4" i="67"/>
  <c r="LS4" i="67"/>
  <c r="LR4" i="67"/>
  <c r="LQ4" i="67"/>
  <c r="LP4" i="67"/>
  <c r="LO4" i="67"/>
  <c r="LN4" i="67"/>
  <c r="LM4" i="67"/>
  <c r="LL4" i="67"/>
  <c r="LK4" i="67"/>
  <c r="LJ4" i="67"/>
  <c r="LI4" i="67"/>
  <c r="LH4" i="67"/>
  <c r="LG4" i="67"/>
  <c r="LF4" i="67"/>
  <c r="LE4" i="67"/>
  <c r="LD4" i="67"/>
  <c r="LC4" i="67"/>
  <c r="LB4" i="67"/>
  <c r="LA4" i="67"/>
  <c r="KZ4" i="67"/>
  <c r="KY4" i="67"/>
  <c r="KX4" i="67"/>
  <c r="KW4" i="67"/>
  <c r="KV4" i="67"/>
  <c r="KU4" i="67"/>
  <c r="KT4" i="67"/>
  <c r="KS4" i="67"/>
  <c r="KR4" i="67"/>
  <c r="KQ4" i="67"/>
  <c r="KP4" i="67"/>
  <c r="KO4" i="67"/>
  <c r="KN4" i="67"/>
  <c r="KM4" i="67"/>
  <c r="KL4" i="67"/>
  <c r="KK4" i="67"/>
  <c r="KJ4" i="67"/>
  <c r="KI4" i="67"/>
  <c r="KH4" i="67"/>
  <c r="KG4" i="67"/>
  <c r="KF4" i="67"/>
  <c r="KE4" i="67"/>
  <c r="KD4" i="67"/>
  <c r="KC4" i="67"/>
  <c r="KB4" i="67"/>
  <c r="KA4" i="67"/>
  <c r="JZ4" i="67"/>
  <c r="JY4" i="67"/>
  <c r="JX4" i="67"/>
  <c r="JW4" i="67"/>
  <c r="JV4" i="67"/>
  <c r="JU4" i="67"/>
  <c r="JT4" i="67"/>
  <c r="JS4" i="67"/>
  <c r="JR4" i="67"/>
  <c r="JQ4" i="67"/>
  <c r="JP4" i="67"/>
  <c r="JO4" i="67"/>
  <c r="JN4" i="67"/>
  <c r="JM4" i="67"/>
  <c r="JL4" i="67"/>
  <c r="JK4" i="67"/>
  <c r="JJ4" i="67"/>
  <c r="JI4" i="67"/>
  <c r="JH4" i="67"/>
  <c r="JG4" i="67"/>
  <c r="JF4" i="67"/>
  <c r="JE4" i="67"/>
  <c r="JD4" i="67"/>
  <c r="JC4" i="67"/>
  <c r="JB4" i="67"/>
  <c r="JA4" i="67"/>
  <c r="IZ4" i="67"/>
  <c r="IY4" i="67"/>
  <c r="IX4" i="67"/>
  <c r="IW4" i="67"/>
  <c r="IV4" i="67"/>
  <c r="IU4" i="67"/>
  <c r="IT4" i="67"/>
  <c r="IS4" i="67"/>
  <c r="IR4" i="67"/>
  <c r="IQ4" i="67"/>
  <c r="IP4" i="67"/>
  <c r="IO4" i="67"/>
  <c r="IN4" i="67"/>
  <c r="IM4" i="67"/>
  <c r="IL4" i="67"/>
  <c r="IK4" i="67"/>
  <c r="IJ4" i="67"/>
  <c r="II4" i="67"/>
  <c r="IG4" i="67"/>
  <c r="IF4" i="67"/>
  <c r="IE4" i="67"/>
  <c r="ID4" i="67"/>
  <c r="IC4" i="67"/>
  <c r="IB4" i="67"/>
  <c r="IA4" i="67"/>
  <c r="HZ4" i="67"/>
  <c r="HY4" i="67"/>
  <c r="HX4" i="67"/>
  <c r="HV4" i="67"/>
  <c r="HU4" i="67"/>
  <c r="HT4" i="67"/>
  <c r="HS4" i="67"/>
  <c r="HR4" i="67"/>
  <c r="HQ4" i="67"/>
  <c r="HP4" i="67"/>
  <c r="HO4" i="67"/>
  <c r="HN4" i="67"/>
  <c r="HM4" i="67"/>
  <c r="HL4" i="67"/>
  <c r="HK4" i="67"/>
  <c r="HJ4" i="67"/>
  <c r="HI4" i="67"/>
  <c r="HH4" i="67"/>
  <c r="HG4" i="67"/>
  <c r="HF4" i="67"/>
  <c r="HE4" i="67"/>
  <c r="HD4" i="67"/>
  <c r="HC4" i="67"/>
  <c r="HB4" i="67"/>
  <c r="HA4" i="67"/>
  <c r="GZ4" i="67"/>
  <c r="GY4" i="67"/>
  <c r="GX4" i="67"/>
  <c r="GW4" i="67"/>
  <c r="GV4" i="67"/>
  <c r="GU4" i="67"/>
  <c r="GT4" i="67"/>
  <c r="GS4" i="67"/>
  <c r="GR4" i="67"/>
  <c r="GQ4" i="67"/>
  <c r="GP4" i="67"/>
  <c r="GO4" i="67"/>
  <c r="GN4" i="67"/>
  <c r="GM4" i="67"/>
  <c r="GL4" i="67"/>
  <c r="GK4" i="67"/>
  <c r="GJ4" i="67"/>
  <c r="GI4" i="67"/>
  <c r="GH4" i="67"/>
  <c r="GG4" i="67"/>
  <c r="GF4" i="67"/>
  <c r="GE4" i="67"/>
  <c r="GD4" i="67"/>
  <c r="GC4" i="67"/>
  <c r="GB4" i="67"/>
  <c r="GA4" i="67"/>
  <c r="FZ4" i="67"/>
  <c r="FY4" i="67"/>
  <c r="FX4" i="67"/>
  <c r="FW4" i="67"/>
  <c r="FV4" i="67"/>
  <c r="FU4" i="67"/>
  <c r="FT4" i="67"/>
  <c r="FS4" i="67"/>
  <c r="FR4" i="67"/>
  <c r="FQ4" i="67"/>
  <c r="FP4" i="67"/>
  <c r="FO4" i="67"/>
  <c r="FN4" i="67"/>
  <c r="FM4" i="67"/>
  <c r="FL4" i="67"/>
  <c r="FK4" i="67"/>
  <c r="FJ4" i="67"/>
  <c r="FI4" i="67"/>
  <c r="FH4" i="67"/>
  <c r="FG4" i="67"/>
  <c r="FF4" i="67"/>
  <c r="FE4" i="67"/>
  <c r="FD4" i="67"/>
  <c r="FC4" i="67"/>
  <c r="FB4" i="67"/>
  <c r="FA4" i="67"/>
  <c r="EZ4" i="67"/>
  <c r="EY4" i="67"/>
  <c r="EX4" i="67"/>
  <c r="EW4" i="67"/>
  <c r="EV4" i="67"/>
  <c r="EU4" i="67"/>
  <c r="ET4" i="67"/>
  <c r="ES4" i="67"/>
  <c r="ER4" i="67"/>
  <c r="EQ4" i="67"/>
  <c r="EP4" i="67"/>
  <c r="EO4" i="67"/>
  <c r="EN4" i="67"/>
  <c r="EM4" i="67"/>
  <c r="EL4" i="67"/>
  <c r="EK4" i="67"/>
  <c r="EJ4" i="67"/>
  <c r="EI4" i="67"/>
  <c r="EH4" i="67"/>
  <c r="EG4" i="67"/>
  <c r="EF4" i="67"/>
  <c r="EE4" i="67"/>
  <c r="ED4" i="67"/>
  <c r="EC4" i="67"/>
  <c r="EB4" i="67"/>
  <c r="EA4" i="67"/>
  <c r="DZ4" i="67"/>
  <c r="DY4" i="67"/>
  <c r="DX4" i="67"/>
  <c r="DW4" i="67"/>
  <c r="DV4" i="67"/>
  <c r="DU4" i="67"/>
  <c r="DT4" i="67"/>
  <c r="DR4" i="67"/>
  <c r="DQ4" i="67"/>
  <c r="DP4" i="67"/>
  <c r="DO4" i="67"/>
  <c r="DN4" i="67"/>
  <c r="DM4" i="67"/>
  <c r="DL4" i="67"/>
  <c r="DK4" i="67"/>
  <c r="DJ4" i="67"/>
  <c r="DI4" i="67"/>
  <c r="DH4" i="67"/>
  <c r="DG4" i="67"/>
  <c r="DF4" i="67"/>
  <c r="DE4" i="67"/>
  <c r="DD4" i="67"/>
  <c r="DC4" i="67"/>
  <c r="DB4" i="67"/>
  <c r="DA4" i="67"/>
  <c r="CZ4" i="67"/>
  <c r="CY4" i="67"/>
  <c r="CX4" i="67"/>
  <c r="CW4" i="67"/>
  <c r="CV4" i="67"/>
  <c r="CU4" i="67"/>
  <c r="CT4" i="67"/>
  <c r="CS4" i="67"/>
  <c r="CR4" i="67"/>
  <c r="CQ4" i="67"/>
  <c r="CP4" i="67"/>
  <c r="CO4" i="67"/>
  <c r="CN4" i="67"/>
  <c r="CM4" i="67"/>
  <c r="CL4" i="67"/>
  <c r="CK4" i="67"/>
  <c r="CJ4" i="67"/>
  <c r="CI4" i="67"/>
  <c r="CH4" i="67"/>
  <c r="CG4" i="67"/>
  <c r="CF4" i="67"/>
  <c r="CE4" i="67"/>
  <c r="CD4" i="67"/>
  <c r="CC4" i="67"/>
  <c r="CB4" i="67"/>
  <c r="CA4" i="67"/>
  <c r="BZ4" i="67"/>
  <c r="BY4" i="67"/>
  <c r="BX4" i="67"/>
  <c r="BW4" i="67"/>
  <c r="BV4" i="67"/>
  <c r="BU4" i="67"/>
  <c r="BT4" i="67"/>
  <c r="BS4" i="67"/>
  <c r="H4" i="38"/>
  <c r="H5" i="38"/>
  <c r="H6" i="38"/>
  <c r="H7" i="38"/>
  <c r="H8" i="38"/>
  <c r="H9" i="38"/>
  <c r="H10" i="38"/>
  <c r="H11" i="38"/>
  <c r="H12" i="38"/>
  <c r="H13" i="38"/>
  <c r="H14" i="38"/>
  <c r="H15" i="38"/>
  <c r="H17" i="38"/>
  <c r="H18" i="38"/>
  <c r="H19" i="38"/>
  <c r="H20" i="38"/>
  <c r="H21" i="38"/>
  <c r="H22" i="38"/>
  <c r="H23" i="38"/>
  <c r="H24" i="38"/>
  <c r="H25" i="38"/>
  <c r="H26" i="38"/>
  <c r="H27" i="38"/>
  <c r="H28" i="38"/>
  <c r="H29" i="38"/>
  <c r="H31" i="38"/>
  <c r="H33" i="38"/>
  <c r="H34" i="38"/>
  <c r="H35" i="38"/>
  <c r="H36" i="38"/>
  <c r="H37" i="38"/>
  <c r="H38" i="38"/>
  <c r="H39" i="38"/>
  <c r="H40" i="38"/>
  <c r="H41" i="38"/>
  <c r="H42" i="38"/>
  <c r="H43" i="38"/>
  <c r="H44" i="38"/>
  <c r="H46" i="38"/>
  <c r="H47" i="38"/>
  <c r="H49" i="38"/>
  <c r="H50" i="38"/>
  <c r="H51" i="38"/>
  <c r="H52" i="38"/>
  <c r="H54" i="38"/>
  <c r="H56" i="38"/>
  <c r="H57" i="38"/>
  <c r="H60" i="38"/>
  <c r="B13" i="12" l="1"/>
  <c r="B7" i="12"/>
  <c r="B4" i="12"/>
  <c r="B3" i="12"/>
  <c r="B5" i="12"/>
  <c r="B6" i="12"/>
  <c r="B8" i="12"/>
  <c r="B9" i="12"/>
  <c r="B11" i="12"/>
  <c r="E3" i="62"/>
  <c r="D3" i="62"/>
  <c r="QI4" i="67" s="1"/>
  <c r="E16" i="44"/>
  <c r="D16" i="44"/>
  <c r="QF4" i="67" s="1"/>
  <c r="E3" i="44"/>
  <c r="D3" i="44"/>
  <c r="E3" i="43"/>
  <c r="D3" i="43"/>
  <c r="PL4" i="67" s="1"/>
  <c r="E7" i="58"/>
  <c r="E5" i="58"/>
  <c r="E3" i="58"/>
  <c r="D7" i="58"/>
  <c r="D5" i="58"/>
  <c r="D3" i="58"/>
  <c r="E8" i="66"/>
  <c r="D8" i="66"/>
  <c r="OY4" i="67" s="1"/>
  <c r="E3" i="66"/>
  <c r="D3" i="66"/>
  <c r="E16" i="22"/>
  <c r="D16" i="22"/>
  <c r="OP4" i="67" s="1"/>
  <c r="E13" i="22"/>
  <c r="D13" i="22"/>
  <c r="E9" i="22"/>
  <c r="D9" i="22"/>
  <c r="E5" i="22"/>
  <c r="D5" i="22"/>
  <c r="E3" i="22"/>
  <c r="D3" i="22"/>
  <c r="E5" i="63"/>
  <c r="D5" i="63"/>
  <c r="E4" i="63"/>
  <c r="D4" i="63"/>
  <c r="G4" i="63" s="1"/>
  <c r="E3" i="63"/>
  <c r="D3" i="63"/>
  <c r="E102" i="46"/>
  <c r="E94" i="46"/>
  <c r="E63" i="46"/>
  <c r="E55" i="46"/>
  <c r="E31" i="46"/>
  <c r="E5" i="46"/>
  <c r="E3" i="46"/>
  <c r="D102" i="46"/>
  <c r="D94" i="46"/>
  <c r="E86" i="46"/>
  <c r="D86" i="46"/>
  <c r="E77" i="46"/>
  <c r="D77" i="46"/>
  <c r="E66" i="46"/>
  <c r="D66" i="46"/>
  <c r="D63" i="46"/>
  <c r="D55" i="46"/>
  <c r="E32" i="46"/>
  <c r="D32" i="46"/>
  <c r="G32" i="46" s="1"/>
  <c r="D31" i="46"/>
  <c r="E18" i="46"/>
  <c r="D18" i="46"/>
  <c r="E10" i="46"/>
  <c r="D10" i="46"/>
  <c r="D5" i="46"/>
  <c r="D3" i="46"/>
  <c r="D7" i="61"/>
  <c r="IH4" i="67" s="1"/>
  <c r="E7" i="61"/>
  <c r="E3" i="61"/>
  <c r="D3" i="61"/>
  <c r="E70" i="59"/>
  <c r="E66" i="59"/>
  <c r="E64" i="59"/>
  <c r="E61" i="59"/>
  <c r="E49" i="59"/>
  <c r="E40" i="59"/>
  <c r="E34" i="59"/>
  <c r="E32" i="59"/>
  <c r="E28" i="59"/>
  <c r="E24" i="59"/>
  <c r="E20" i="59"/>
  <c r="E13" i="59"/>
  <c r="E9" i="59"/>
  <c r="E3" i="59"/>
  <c r="D70" i="59"/>
  <c r="HW4" i="67" s="1"/>
  <c r="D66" i="59"/>
  <c r="D64" i="59"/>
  <c r="D61" i="59"/>
  <c r="D49" i="59"/>
  <c r="D40" i="59"/>
  <c r="D34" i="59"/>
  <c r="D32" i="59"/>
  <c r="D28" i="59"/>
  <c r="D24" i="59"/>
  <c r="D20" i="59"/>
  <c r="D13" i="59"/>
  <c r="D9" i="59"/>
  <c r="D3" i="59"/>
  <c r="D55" i="57"/>
  <c r="E55" i="57"/>
  <c r="E54" i="57"/>
  <c r="D54" i="57"/>
  <c r="D53" i="57"/>
  <c r="E53" i="57"/>
  <c r="E52" i="57"/>
  <c r="D52" i="57"/>
  <c r="E50" i="57"/>
  <c r="E22" i="57"/>
  <c r="D20" i="57"/>
  <c r="D21" i="57"/>
  <c r="D22" i="57"/>
  <c r="E21" i="57"/>
  <c r="E20" i="57"/>
  <c r="E12" i="57"/>
  <c r="E10" i="57"/>
  <c r="E8" i="57"/>
  <c r="E6" i="57"/>
  <c r="E3" i="57"/>
  <c r="C3" i="38" l="1" a="1"/>
  <c r="DS4" i="67"/>
  <c r="C32" i="38" a="1"/>
  <c r="MN4" i="67"/>
  <c r="G5" i="63"/>
  <c r="MY4" i="67"/>
  <c r="C55" i="38" a="1"/>
  <c r="PJ4" i="67"/>
  <c r="C58" i="38" a="1"/>
  <c r="C53" i="38" a="1"/>
  <c r="C48" i="38" a="1"/>
  <c r="C45" i="38" a="1"/>
  <c r="C30" i="38" a="1"/>
  <c r="C16" i="38" a="1"/>
  <c r="BR4" i="67"/>
  <c r="BQ4" i="67"/>
  <c r="BP4" i="67"/>
  <c r="BO4" i="67"/>
  <c r="BN4" i="67"/>
  <c r="BM4" i="67"/>
  <c r="BL4" i="67"/>
  <c r="BK4" i="67"/>
  <c r="BJ4" i="67"/>
  <c r="BI4" i="67"/>
  <c r="BH4" i="67"/>
  <c r="BG4" i="67"/>
  <c r="BF4" i="67"/>
  <c r="BE4" i="67"/>
  <c r="BD4" i="67"/>
  <c r="BC4" i="67"/>
  <c r="BB4" i="67"/>
  <c r="BA4" i="67"/>
  <c r="AZ4" i="67"/>
  <c r="AY4" i="67"/>
  <c r="AX4" i="67"/>
  <c r="AW4" i="67"/>
  <c r="AV4" i="67"/>
  <c r="AU4" i="67"/>
  <c r="AT4" i="67"/>
  <c r="AS4" i="67"/>
  <c r="AR4" i="67"/>
  <c r="AQ4" i="67"/>
  <c r="AP4" i="67"/>
  <c r="AO4" i="67"/>
  <c r="AN4" i="67"/>
  <c r="AM4" i="67"/>
  <c r="AL4" i="67"/>
  <c r="AK4" i="67"/>
  <c r="AJ4" i="67"/>
  <c r="AI4" i="67"/>
  <c r="AF4" i="67"/>
  <c r="AE4" i="67"/>
  <c r="AD4" i="67"/>
  <c r="AC4" i="67"/>
  <c r="AB4" i="67"/>
  <c r="AA4" i="67"/>
  <c r="Z4" i="67"/>
  <c r="Y4" i="67"/>
  <c r="X4" i="67"/>
  <c r="W4" i="67"/>
  <c r="V4" i="67"/>
  <c r="U4" i="67"/>
  <c r="T4" i="67"/>
  <c r="S4" i="67"/>
  <c r="R4" i="67"/>
  <c r="Q4" i="67"/>
  <c r="P4" i="67"/>
  <c r="O4" i="67"/>
  <c r="N4" i="67"/>
  <c r="M4" i="67"/>
  <c r="L4" i="67"/>
  <c r="K4" i="67"/>
  <c r="J4" i="67"/>
  <c r="I4" i="67"/>
  <c r="H4" i="67"/>
  <c r="G4" i="67"/>
  <c r="F4" i="67"/>
  <c r="E4" i="67"/>
  <c r="D4" i="67"/>
  <c r="C4" i="67"/>
  <c r="B4" i="67"/>
  <c r="A4" i="67"/>
  <c r="G16" i="44"/>
  <c r="G7" i="58"/>
  <c r="G70" i="59"/>
  <c r="G66" i="59"/>
  <c r="G64" i="59"/>
  <c r="G61" i="59"/>
  <c r="G49" i="59"/>
  <c r="G40" i="59"/>
  <c r="G34" i="59"/>
  <c r="G32" i="59"/>
  <c r="G28" i="59"/>
  <c r="H16" i="38"/>
  <c r="H30" i="38"/>
  <c r="H32" i="38"/>
  <c r="H45" i="38"/>
  <c r="H48" i="38"/>
  <c r="H53" i="38"/>
  <c r="H55" i="38"/>
  <c r="H58" i="38"/>
  <c r="AV3" i="67"/>
  <c r="AU3" i="67"/>
  <c r="AT3" i="67"/>
  <c r="AS3" i="67"/>
  <c r="AR3" i="67"/>
  <c r="AQ3" i="67"/>
  <c r="AM3" i="67"/>
  <c r="AL3" i="67"/>
  <c r="G21" i="57" l="1"/>
  <c r="G22" i="57"/>
  <c r="G8" i="66"/>
  <c r="G3" i="66"/>
  <c r="G3" i="63"/>
  <c r="G3" i="62"/>
  <c r="G5" i="58"/>
  <c r="G7" i="61"/>
  <c r="G3" i="61"/>
  <c r="D38" i="63" l="1"/>
  <c r="E9" i="14" s="1"/>
  <c r="D37" i="63"/>
  <c r="D9" i="14" s="1"/>
  <c r="D36" i="63"/>
  <c r="C9" i="14" s="1"/>
  <c r="D20" i="61"/>
  <c r="C7" i="14" s="1"/>
  <c r="D21" i="61"/>
  <c r="D7" i="14" s="1"/>
  <c r="D22" i="61"/>
  <c r="E7" i="14" s="1"/>
  <c r="D19" i="66"/>
  <c r="E11" i="14" s="1"/>
  <c r="D18" i="66"/>
  <c r="D11" i="14" s="1"/>
  <c r="D17" i="66"/>
  <c r="C11" i="14" s="1"/>
  <c r="D24" i="62"/>
  <c r="E15" i="14" s="1"/>
  <c r="D22" i="62"/>
  <c r="D23" i="62"/>
  <c r="D15" i="14" s="1"/>
  <c r="G24" i="59"/>
  <c r="G20" i="59"/>
  <c r="G13" i="59"/>
  <c r="G9" i="59"/>
  <c r="G3" i="59"/>
  <c r="C15" i="14" l="1"/>
  <c r="C61" i="38" a="1"/>
  <c r="D80" i="59"/>
  <c r="E6" i="14" s="1"/>
  <c r="D78" i="59"/>
  <c r="C6" i="14" s="1"/>
  <c r="D79" i="59"/>
  <c r="D6" i="14" s="1"/>
  <c r="H61" i="38"/>
  <c r="G3" i="58"/>
  <c r="G53" i="57"/>
  <c r="G52" i="57"/>
  <c r="D50" i="57"/>
  <c r="G50" i="57" s="1"/>
  <c r="G20" i="57"/>
  <c r="D12" i="57"/>
  <c r="G12" i="57" s="1"/>
  <c r="D10" i="57"/>
  <c r="G10" i="57" s="1"/>
  <c r="D8" i="57"/>
  <c r="G8" i="57" s="1"/>
  <c r="D6" i="57"/>
  <c r="G6" i="57" s="1"/>
  <c r="D3" i="57"/>
  <c r="G3" i="57" s="1"/>
  <c r="D13" i="58" l="1"/>
  <c r="E12" i="14" s="1"/>
  <c r="D12" i="58"/>
  <c r="D12" i="14" s="1"/>
  <c r="D11" i="58"/>
  <c r="C12" i="14" s="1"/>
  <c r="E3" i="56"/>
  <c r="G13" i="49" l="1"/>
  <c r="G12" i="49"/>
  <c r="G11" i="49"/>
  <c r="G10" i="49"/>
  <c r="G9" i="49"/>
  <c r="G8" i="49"/>
  <c r="G7" i="49"/>
  <c r="G6" i="49"/>
  <c r="G5" i="49"/>
  <c r="G4" i="49"/>
  <c r="G102" i="46" l="1"/>
  <c r="G94" i="46"/>
  <c r="G86" i="46"/>
  <c r="G77" i="46"/>
  <c r="G66" i="46"/>
  <c r="G63" i="46"/>
  <c r="G55" i="46"/>
  <c r="G31" i="46"/>
  <c r="G18" i="46"/>
  <c r="G10" i="46"/>
  <c r="G5" i="46"/>
  <c r="G3" i="46"/>
  <c r="G3" i="44"/>
  <c r="G3" i="43"/>
  <c r="D116" i="46" l="1"/>
  <c r="E8" i="14" s="1"/>
  <c r="D115" i="46"/>
  <c r="D8" i="14" s="1"/>
  <c r="D114" i="46"/>
  <c r="C8" i="14" s="1"/>
  <c r="D23" i="44"/>
  <c r="E14" i="14" s="1"/>
  <c r="D21" i="44"/>
  <c r="D22" i="44"/>
  <c r="D14" i="14" s="1"/>
  <c r="D14" i="43"/>
  <c r="E13" i="14" s="1"/>
  <c r="D13" i="43"/>
  <c r="D13" i="14" s="1"/>
  <c r="D12" i="43"/>
  <c r="C13" i="14" s="1"/>
  <c r="C14" i="14" l="1"/>
  <c r="F14" i="14" s="1"/>
  <c r="C59" i="38" a="1"/>
  <c r="G16" i="22"/>
  <c r="G13" i="22"/>
  <c r="F18" i="1"/>
  <c r="D18" i="1"/>
  <c r="B12" i="12"/>
  <c r="G9" i="22"/>
  <c r="F15" i="14"/>
  <c r="D167" i="2" a="1"/>
  <c r="D167" i="2"/>
  <c r="H3" i="38"/>
  <c r="E167" i="2"/>
  <c r="F11" i="14"/>
  <c r="H59" i="38"/>
  <c r="A3" i="32" a="1"/>
  <c r="F9" i="14"/>
  <c r="G5" i="22"/>
  <c r="G3" i="22"/>
  <c r="D21" i="22" l="1"/>
  <c r="C10" i="14" s="1"/>
  <c r="D23" i="22"/>
  <c r="E10" i="14" s="1"/>
  <c r="D22" i="22"/>
  <c r="D10" i="14" s="1"/>
  <c r="F12" i="14"/>
  <c r="F10" i="14" l="1"/>
  <c r="F13" i="14"/>
  <c r="F8" i="14"/>
  <c r="F7" i="14"/>
  <c r="F6" i="14"/>
  <c r="G54" i="57" l="1"/>
  <c r="G55" i="57"/>
  <c r="D99" i="57" s="1"/>
  <c r="E5" i="14" s="1"/>
  <c r="E16" i="14" s="1"/>
  <c r="D98" i="57" l="1"/>
  <c r="D5" i="14" s="1"/>
  <c r="D16" i="14" s="1"/>
  <c r="D97" i="57"/>
  <c r="C5" i="14" s="1"/>
  <c r="C16" i="14" s="1"/>
  <c r="F5" i="14" l="1"/>
  <c r="F16"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46" authorId="0" shapeId="0" xr:uid="{13913676-DC68-4230-8BE3-D381A5CAAB3E}">
      <text>
        <r>
          <rPr>
            <b/>
            <sz val="9"/>
            <color indexed="81"/>
            <rFont val="Tahoma"/>
            <family val="2"/>
          </rPr>
          <t>User:</t>
        </r>
        <r>
          <rPr>
            <sz val="9"/>
            <color indexed="81"/>
            <rFont val="Tahoma"/>
            <family val="2"/>
          </rPr>
          <t xml:space="preserve">
Se adiciono esta verificable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<sst xmlns="http://schemas.openxmlformats.org/spreadsheetml/2006/main" count="4571" uniqueCount="2790">
  <si>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</si>
  <si>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</si>
  <si>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</si>
  <si>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</si>
  <si>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</si>
  <si>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</si>
  <si>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</si>
  <si>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</si>
  <si>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</si>
  <si>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</si>
  <si>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</si>
  <si>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</si>
  <si>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</si>
  <si>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</si>
  <si>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</si>
  <si>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</si>
  <si>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</si>
  <si>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</si>
  <si>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</si>
  <si>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</si>
  <si>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</si>
  <si>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</si>
  <si>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</si>
  <si>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</si>
  <si>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</si>
  <si>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</si>
  <si>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</si>
  <si>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</si>
  <si>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</si>
  <si>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</si>
  <si>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</si>
  <si>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</si>
  <si>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</si>
  <si>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</si>
  <si>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</si>
  <si>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</si>
  <si>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</si>
  <si>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</si>
  <si>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</si>
  <si>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</si>
  <si>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</si>
  <si>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</si>
  <si>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</si>
  <si>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</si>
  <si>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</si>
  <si>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</si>
  <si>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</si>
  <si>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</si>
  <si>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</si>
  <si>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</si>
  <si>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</si>
  <si>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</si>
  <si>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</si>
  <si>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</si>
  <si>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</si>
  <si>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</si>
  <si>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</si>
  <si>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</si>
  <si>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</si>
  <si>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</si>
  <si>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</si>
  <si>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</si>
  <si>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</si>
  <si>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</si>
  <si>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</si>
  <si>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</si>
  <si>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</si>
  <si>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</si>
  <si>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</si>
  <si>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</si>
  <si>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</si>
  <si>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</si>
  <si>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</si>
  <si>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</si>
  <si>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</si>
  <si>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</si>
  <si>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</si>
  <si>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</si>
  <si>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</si>
  <si>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</si>
  <si>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</si>
  <si>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</si>
  <si>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</si>
  <si>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</si>
  <si>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</si>
  <si>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</si>
  <si>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</si>
  <si>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</si>
  <si>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</si>
  <si>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</si>
  <si>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</si>
  <si>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</si>
  <si>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</si>
  <si>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</si>
  <si>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</si>
  <si>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</si>
  <si>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</si>
  <si>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</si>
  <si>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</si>
  <si>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</si>
  <si>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</si>
  <si>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</si>
  <si>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</si>
  <si>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</si>
  <si>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</si>
  <si>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</si>
  <si>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</si>
  <si>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</si>
  <si>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</si>
  <si>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</si>
  <si>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</si>
  <si>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</si>
  <si>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</si>
  <si>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</si>
  <si>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</si>
  <si>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</si>
  <si>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</si>
  <si>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</si>
  <si>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</si>
  <si>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</si>
  <si>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</si>
  <si>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</si>
  <si>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</si>
  <si>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</si>
  <si>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</si>
  <si>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</si>
  <si>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</si>
  <si>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</si>
  <si>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</si>
  <si>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</si>
  <si>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</si>
  <si>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</si>
  <si>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</si>
  <si>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</si>
  <si>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</si>
  <si>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</si>
  <si>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</si>
  <si>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</si>
  <si>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</si>
  <si>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</si>
  <si>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</si>
  <si>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</si>
  <si>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</si>
  <si>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</si>
  <si>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</si>
  <si>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</si>
  <si>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</si>
  <si>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</si>
  <si>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</si>
  <si>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</si>
  <si>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</si>
  <si>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</si>
  <si>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</si>
  <si>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</si>
  <si>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</si>
  <si>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</si>
  <si>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</si>
  <si>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</si>
  <si>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</si>
  <si>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</si>
  <si>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</si>
  <si>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</si>
  <si>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</si>
  <si>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</si>
  <si>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</si>
  <si>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</si>
  <si>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</si>
  <si>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</si>
  <si>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</si>
  <si>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</si>
  <si>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</si>
  <si>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</si>
  <si>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</si>
  <si>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</si>
  <si>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</si>
  <si>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</si>
  <si>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</si>
  <si>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</si>
  <si>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</si>
  <si>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</si>
  <si>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</si>
  <si>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</si>
  <si>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</si>
  <si>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</si>
  <si>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</si>
  <si>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</si>
  <si>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</si>
  <si>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</si>
  <si>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</si>
  <si>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</si>
  <si>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</si>
  <si>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</si>
  <si>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</si>
  <si>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</si>
  <si>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</si>
  <si>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</si>
  <si>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</si>
  <si>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</si>
  <si>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</si>
  <si>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</si>
  <si>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</si>
  <si>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</si>
  <si>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</si>
  <si>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</si>
  <si>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</si>
  <si>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</si>
  <si>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</si>
  <si>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</si>
  <si>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</si>
  <si>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</si>
  <si>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</si>
  <si>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</si>
  <si>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</si>
  <si>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</si>
  <si>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</si>
  <si>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</si>
  <si>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</si>
  <si>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</si>
  <si>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</si>
  <si>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</si>
  <si>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</si>
  <si>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</si>
  <si>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</si>
  <si>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</si>
  <si>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</si>
  <si>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</si>
  <si>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</si>
  <si>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</si>
  <si>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</si>
  <si>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</si>
  <si>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</si>
  <si>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</si>
  <si>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</si>
  <si>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</si>
  <si>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</si>
  <si>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</si>
  <si>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</si>
  <si>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</si>
  <si>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</si>
  <si>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</si>
  <si>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</si>
  <si>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</si>
  <si>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</si>
  <si>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</si>
  <si>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</si>
  <si>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</si>
  <si>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</si>
  <si>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</si>
  <si>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</si>
  <si>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</si>
  <si>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</si>
  <si>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</si>
  <si>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</si>
  <si>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</si>
  <si>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</si>
  <si>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</si>
  <si>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</si>
  <si>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</si>
  <si>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</si>
  <si>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</si>
  <si>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</si>
  <si>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</si>
  <si>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</si>
  <si>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</si>
  <si>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</si>
  <si>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</si>
  <si>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</si>
  <si>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</si>
  <si>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</si>
  <si>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</si>
  <si>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</si>
  <si>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</si>
  <si>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</si>
  <si>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</si>
  <si>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</si>
  <si>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</si>
  <si>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</si>
  <si>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</si>
  <si>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</si>
  <si>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</si>
  <si>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</si>
  <si>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</si>
  <si>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</si>
  <si>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</si>
  <si>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</si>
  <si>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</si>
  <si>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</si>
  <si>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</si>
  <si>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</si>
  <si>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</si>
  <si>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</si>
  <si>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</si>
  <si>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</si>
  <si>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</si>
  <si>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</si>
  <si>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</si>
  <si>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</si>
  <si>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</si>
  <si>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</si>
  <si>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</si>
  <si>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</si>
  <si>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</si>
  <si>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</si>
  <si>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</si>
  <si>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</si>
  <si>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</si>
  <si>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</si>
  <si>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</si>
  <si>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</si>
  <si>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</si>
  <si>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</si>
  <si>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</si>
  <si>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</si>
  <si>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</si>
  <si>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</si>
  <si>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</si>
  <si>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</si>
  <si>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</si>
  <si>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</si>
  <si>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</si>
  <si>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</si>
  <si>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</si>
  <si>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</si>
  <si>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</si>
  <si>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</si>
  <si>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</si>
  <si>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</si>
  <si>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</si>
  <si>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</si>
  <si>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</si>
  <si>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</si>
  <si>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</si>
  <si>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</si>
  <si>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</si>
  <si>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</si>
  <si>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</si>
  <si>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</si>
  <si>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</si>
  <si>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</si>
  <si>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</si>
  <si>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</si>
  <si>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</si>
  <si>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</si>
  <si>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</si>
  <si>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</si>
  <si>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</si>
  <si>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</si>
  <si>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</si>
  <si>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</si>
  <si>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</si>
  <si>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</si>
  <si>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</si>
  <si>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</si>
  <si>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</si>
  <si>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</si>
  <si>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</si>
  <si>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</si>
  <si>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</si>
  <si>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</si>
  <si>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</si>
  <si>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</si>
  <si>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</si>
  <si>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</si>
  <si>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</si>
  <si>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</si>
  <si>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</si>
  <si>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</si>
  <si>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</si>
  <si>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</si>
  <si>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</si>
  <si>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</si>
  <si>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</si>
  <si>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</si>
  <si>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</si>
  <si>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</si>
  <si>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</si>
  <si>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</si>
  <si>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</si>
  <si>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</si>
  <si>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</si>
  <si>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</si>
  <si>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</si>
  <si>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</si>
  <si>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</si>
  <si>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</si>
  <si>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</si>
  <si>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</si>
  <si>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</si>
  <si>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</si>
  <si>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</si>
  <si>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</si>
  <si>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</si>
  <si>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</si>
  <si>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</si>
  <si>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</si>
  <si>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</si>
  <si>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</si>
  <si>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</si>
  <si>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</si>
  <si>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</si>
  <si>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</si>
  <si>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</si>
  <si>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</si>
  <si>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</si>
  <si>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</si>
  <si>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</si>
  <si>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</si>
  <si>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</si>
  <si>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</si>
  <si>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</si>
  <si>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</si>
  <si>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</si>
  <si>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</si>
  <si>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</si>
  <si>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</si>
  <si>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</si>
  <si>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</si>
  <si>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</si>
  <si>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</si>
  <si>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</si>
  <si>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</si>
  <si>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</si>
  <si>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</si>
  <si>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</si>
  <si>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</si>
  <si>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</si>
  <si>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</si>
  <si>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</si>
  <si>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</si>
  <si>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</si>
  <si>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</si>
  <si>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</si>
  <si>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</si>
  <si>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</si>
  <si>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</si>
  <si>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</si>
  <si>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</si>
  <si>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</si>
  <si>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</si>
  <si>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</si>
  <si>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</si>
  <si>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</si>
  <si>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</si>
  <si>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</si>
  <si>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</si>
  <si>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</si>
  <si>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</si>
  <si>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</si>
  <si>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</si>
  <si>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</si>
  <si>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</si>
  <si>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</si>
  <si>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</si>
  <si>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</si>
  <si>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</si>
  <si>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</si>
  <si>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</si>
  <si>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</si>
  <si>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</si>
  <si>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</si>
  <si>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</si>
  <si>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</si>
  <si>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</si>
  <si>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</si>
  <si>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</si>
  <si>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</si>
  <si>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</si>
  <si>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</si>
  <si>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</si>
  <si>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</si>
  <si>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</si>
  <si>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</si>
  <si>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</si>
  <si>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</si>
  <si>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</si>
  <si>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</si>
  <si>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</si>
  <si>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</si>
  <si>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</si>
  <si>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</si>
  <si>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</si>
  <si>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</si>
  <si>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</si>
  <si>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</si>
  <si>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</si>
  <si>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</si>
  <si>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</si>
  <si>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</si>
  <si>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</si>
  <si>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</si>
  <si>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</si>
  <si>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</si>
  <si>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</si>
  <si>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</si>
  <si>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</si>
  <si>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</si>
  <si>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</si>
  <si>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</si>
  <si>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</si>
  <si>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</si>
  <si>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</si>
  <si>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</si>
  <si>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</si>
  <si>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</si>
  <si>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</si>
  <si>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</si>
  <si>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</si>
  <si>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</si>
  <si>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</si>
  <si>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</si>
  <si>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</si>
  <si>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</si>
  <si>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</si>
  <si>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</si>
  <si>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</si>
  <si>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</si>
  <si>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</si>
  <si>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</si>
  <si>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</si>
  <si>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</si>
  <si>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</si>
  <si>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</si>
  <si>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</si>
  <si>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</si>
  <si>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</si>
  <si>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</si>
  <si>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</si>
  <si>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</si>
  <si>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</si>
  <si>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</si>
  <si>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</si>
  <si>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</si>
  <si>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</si>
  <si>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</si>
  <si>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</si>
  <si>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</si>
  <si>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</si>
  <si>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</si>
  <si>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</si>
  <si>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</si>
  <si>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</si>
  <si>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</si>
  <si>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</si>
  <si>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</si>
  <si>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</si>
  <si>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</si>
  <si>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</si>
  <si>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</si>
  <si>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</si>
  <si>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</si>
  <si>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</si>
  <si>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</si>
  <si>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</si>
  <si>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</si>
  <si>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</si>
  <si>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</si>
  <si>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</si>
  <si>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</si>
  <si>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</si>
  <si>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</si>
  <si>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</si>
  <si>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</si>
  <si>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</si>
  <si>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</si>
  <si>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</si>
  <si>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</si>
  <si>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</si>
  <si>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</si>
  <si>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</si>
  <si>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</si>
  <si>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</si>
  <si>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</si>
  <si>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</si>
  <si>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</si>
  <si>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</si>
  <si>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</si>
  <si>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</si>
  <si>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</si>
  <si>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</si>
  <si>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</si>
  <si>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</si>
  <si>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</si>
  <si>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</si>
  <si>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</si>
  <si>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</si>
  <si>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</si>
  <si>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</si>
  <si>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</si>
  <si>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</si>
  <si>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</si>
  <si>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</si>
  <si>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</si>
  <si>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</si>
  <si>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</si>
  <si>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</si>
  <si>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</si>
  <si>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</si>
  <si>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</si>
  <si>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</si>
  <si>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</si>
  <si>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</si>
  <si>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</si>
  <si>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</si>
  <si>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</si>
  <si>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</si>
  <si>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</si>
  <si>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</si>
  <si>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</si>
  <si>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</si>
  <si>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</si>
  <si>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</si>
  <si>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</si>
  <si>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</si>
  <si>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</si>
  <si>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</si>
  <si>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</si>
  <si>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</si>
  <si>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</si>
  <si>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</si>
  <si>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</si>
  <si>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</si>
  <si>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</si>
  <si>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</si>
  <si>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</si>
  <si>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</si>
  <si>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</si>
  <si>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</si>
  <si>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</si>
  <si>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</si>
  <si>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</si>
  <si>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</si>
  <si>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</si>
  <si>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</si>
  <si>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</si>
  <si>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</si>
  <si>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</si>
  <si>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</si>
  <si>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</si>
  <si>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</si>
  <si>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</si>
  <si>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</si>
  <si>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</si>
  <si>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</si>
  <si>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</si>
  <si>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</si>
  <si>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</si>
  <si>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</si>
  <si>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</si>
  <si>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</si>
  <si>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</si>
  <si>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</si>
  <si>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</si>
  <si>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</si>
  <si>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</si>
  <si>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</si>
  <si>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</si>
  <si>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</si>
  <si>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</si>
  <si>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</si>
  <si>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</si>
  <si>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</si>
  <si>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</si>
  <si>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</si>
  <si>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</si>
  <si>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</si>
  <si>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</si>
  <si>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</si>
  <si>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</si>
  <si>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</si>
  <si>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</si>
  <si>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</si>
  <si>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</si>
  <si>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</si>
  <si>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</si>
  <si>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</si>
  <si>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</si>
  <si>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</si>
  <si>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</si>
  <si>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</si>
  <si>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</si>
  <si>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</si>
  <si>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</si>
  <si>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</si>
  <si>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</si>
  <si>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</si>
  <si>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</si>
  <si>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</si>
  <si>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</si>
  <si>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</si>
  <si>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</si>
  <si>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</si>
  <si>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</si>
  <si>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</si>
  <si>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</si>
  <si>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</si>
  <si>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</si>
  <si>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</si>
  <si>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</si>
  <si>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</si>
  <si>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</si>
  <si>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</si>
  <si>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</si>
  <si>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</si>
  <si>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</si>
  <si>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</si>
  <si>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</si>
  <si>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</si>
  <si>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</si>
  <si>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</si>
  <si>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</si>
  <si>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</si>
  <si>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</si>
  <si>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</si>
  <si>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</si>
  <si>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</si>
  <si>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</si>
  <si>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</si>
  <si>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</si>
  <si>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</si>
  <si>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</si>
  <si>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</si>
  <si>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</si>
  <si>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</si>
  <si>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</si>
  <si>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</si>
  <si>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</si>
  <si>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</si>
  <si>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</si>
  <si>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</si>
  <si>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</si>
  <si>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</si>
  <si>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</si>
  <si>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</si>
  <si>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</si>
  <si>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</si>
  <si>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</si>
  <si>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</si>
  <si>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</si>
  <si>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</si>
  <si>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</si>
  <si>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</si>
  <si>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</si>
  <si>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</si>
  <si>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</si>
  <si>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</si>
  <si>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</si>
  <si>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</si>
  <si>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</si>
  <si>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</si>
  <si>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</si>
  <si>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</si>
  <si>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</si>
  <si>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</si>
  <si>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</si>
  <si>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</si>
  <si>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</si>
  <si>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</si>
  <si>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</si>
  <si>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</si>
  <si>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</si>
  <si>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</si>
  <si>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</si>
  <si>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</si>
  <si>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</si>
  <si>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</si>
  <si>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</si>
  <si>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</si>
  <si>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</si>
  <si>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</si>
  <si>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</si>
  <si>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</si>
  <si>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</si>
  <si>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</si>
  <si>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</si>
  <si>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</si>
  <si>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</si>
  <si>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</si>
  <si>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</si>
  <si>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</si>
  <si>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</si>
  <si>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</si>
  <si>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</si>
  <si>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</si>
  <si>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</si>
  <si>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</si>
  <si>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</si>
  <si>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</si>
  <si>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</si>
  <si>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</si>
  <si>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</si>
  <si>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</si>
  <si>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</si>
  <si>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</si>
  <si>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</si>
  <si>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</si>
  <si>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</si>
  <si>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</si>
  <si>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</si>
  <si>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</si>
  <si>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</si>
  <si>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</si>
  <si>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</si>
  <si>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</si>
  <si>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</si>
  <si>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</si>
  <si>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</si>
  <si>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</si>
  <si>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</si>
  <si>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</si>
  <si>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</si>
  <si>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</si>
  <si>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</si>
  <si>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</si>
  <si>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</si>
  <si>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</si>
  <si>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</si>
  <si>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</si>
  <si>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</si>
  <si>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</si>
  <si>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</si>
  <si>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</si>
  <si>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</si>
  <si>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</si>
  <si>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</si>
  <si>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</si>
  <si>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</si>
  <si>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</si>
  <si>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</si>
  <si>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</si>
  <si>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</si>
  <si>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</si>
  <si>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</si>
  <si>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</si>
  <si>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</si>
  <si>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</si>
  <si>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</si>
  <si>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</si>
  <si>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</si>
  <si>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</si>
  <si>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</si>
  <si>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</si>
  <si>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</si>
  <si>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</si>
  <si>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</si>
  <si>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</si>
  <si>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</si>
  <si>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</si>
  <si>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</si>
  <si>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</si>
  <si>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</si>
  <si>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</si>
  <si>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</si>
  <si>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</si>
  <si>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</si>
  <si>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</si>
  <si>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</si>
  <si>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</si>
  <si>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</si>
  <si>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</si>
  <si>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</si>
  <si>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</si>
  <si>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</si>
  <si>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</si>
  <si>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</si>
  <si>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</si>
  <si>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</si>
  <si>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</si>
  <si>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</si>
  <si>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</si>
  <si>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</si>
  <si>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</si>
  <si>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</si>
  <si>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</si>
  <si>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</si>
  <si>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</si>
  <si>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</si>
  <si>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</si>
  <si>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</si>
  <si>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</si>
  <si>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</si>
  <si>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</si>
  <si>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</si>
  <si>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</si>
  <si>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</si>
  <si>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</si>
  <si>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</si>
  <si>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</si>
  <si>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</si>
  <si>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</si>
  <si>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</si>
  <si>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</si>
  <si>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</si>
  <si>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</si>
  <si>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</si>
  <si>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</si>
  <si>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</si>
  <si>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</si>
  <si>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</si>
  <si>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</si>
  <si>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</si>
  <si>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</si>
  <si>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</si>
  <si>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</si>
  <si>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</si>
  <si>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</si>
  <si>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</si>
  <si>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</si>
  <si>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</si>
  <si>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</si>
  <si>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</si>
  <si>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</si>
  <si>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</si>
  <si>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</si>
  <si>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</si>
  <si>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</si>
  <si>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</si>
  <si>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</si>
  <si>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</si>
  <si>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</si>
  <si>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</si>
  <si>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</si>
  <si>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</si>
  <si>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</si>
  <si>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</si>
  <si>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</si>
  <si>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</si>
  <si>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</si>
  <si>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</si>
  <si>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</si>
  <si>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</si>
  <si>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</si>
  <si>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</si>
  <si>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</si>
  <si>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</si>
  <si>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</si>
  <si>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</si>
  <si>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</si>
  <si>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</si>
  <si>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</si>
  <si>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</si>
  <si>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</si>
  <si>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</si>
  <si>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</si>
  <si>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</si>
  <si>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</si>
  <si>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</si>
  <si>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</si>
  <si>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</si>
  <si>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</si>
  <si>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</si>
  <si>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</si>
  <si>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</si>
  <si>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</si>
  <si>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</si>
  <si>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</si>
  <si>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</si>
  <si>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</si>
  <si>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</si>
  <si>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</si>
  <si>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</si>
  <si>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</si>
  <si>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</si>
  <si>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</si>
  <si>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</si>
  <si>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</si>
  <si>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</si>
  <si>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</si>
  <si>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</si>
  <si>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</si>
  <si>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</si>
  <si>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</si>
  <si>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</si>
  <si>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</si>
  <si>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</si>
  <si>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</si>
  <si>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</si>
  <si>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</si>
  <si>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</si>
  <si>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</si>
  <si>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</si>
  <si>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</si>
  <si>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</si>
  <si>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</si>
  <si>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</si>
  <si>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</si>
  <si>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</si>
  <si>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</si>
  <si>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</si>
  <si>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</si>
  <si>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</si>
  <si>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</si>
  <si>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</si>
  <si>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</si>
  <si>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</si>
  <si>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</si>
  <si>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</si>
  <si>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</si>
  <si>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</si>
  <si>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</si>
  <si>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</si>
  <si>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</si>
  <si>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</si>
  <si>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</si>
  <si>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</si>
  <si>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</si>
  <si>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</si>
  <si>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</si>
  <si>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</si>
  <si>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</si>
  <si>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</si>
  <si>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</si>
  <si>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</si>
  <si>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</si>
  <si>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</si>
  <si>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</si>
  <si>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</si>
  <si>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</si>
  <si>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</si>
  <si>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</si>
  <si>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</si>
  <si>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</si>
  <si>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</si>
  <si>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</si>
  <si>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</si>
  <si>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</si>
  <si>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</si>
  <si>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</si>
  <si>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</si>
  <si>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</si>
  <si>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</si>
  <si>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</si>
  <si>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</si>
  <si>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</si>
  <si>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</si>
  <si>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</si>
  <si>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</si>
  <si>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</si>
  <si>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</si>
  <si>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</si>
  <si>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</si>
  <si>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</si>
  <si>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</si>
  <si>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</si>
  <si>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</si>
  <si>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</si>
  <si>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</si>
  <si>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</si>
  <si>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</si>
  <si>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</si>
  <si>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</si>
  <si>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</si>
  <si>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</si>
  <si>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</si>
  <si>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</si>
  <si>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</si>
  <si>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</si>
  <si>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</si>
  <si>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</si>
  <si>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</si>
  <si>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</si>
  <si>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</si>
  <si>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</si>
  <si>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</si>
  <si>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</si>
  <si>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</si>
  <si>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</si>
  <si>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</si>
  <si>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</si>
  <si>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</si>
  <si>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</si>
  <si>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</si>
  <si>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</si>
  <si>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</si>
  <si>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</si>
  <si>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</si>
  <si>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</si>
  <si>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</si>
  <si>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</si>
  <si>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</si>
  <si>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</si>
  <si>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</si>
  <si>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</si>
  <si>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</si>
  <si>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</si>
  <si>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</si>
  <si>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</si>
  <si>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</si>
  <si>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</si>
  <si>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</si>
  <si>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</si>
  <si>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</si>
  <si>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</si>
  <si>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</si>
  <si>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</si>
  <si>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</si>
  <si>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</si>
  <si>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</si>
  <si>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</si>
  <si>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</si>
  <si>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</si>
  <si>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</si>
  <si>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</si>
  <si>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</si>
  <si>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</si>
  <si>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</si>
  <si>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</si>
  <si>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</si>
  <si>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</si>
  <si>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</si>
  <si>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</si>
  <si>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</si>
  <si>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</si>
  <si>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</si>
  <si>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</si>
  <si>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</si>
  <si>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</si>
  <si>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</si>
  <si>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</si>
  <si>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</si>
  <si>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</si>
  <si>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</si>
  <si>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</si>
  <si>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</si>
  <si>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</si>
  <si>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</si>
  <si>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</si>
  <si>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</si>
  <si>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</si>
  <si>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</si>
  <si>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</si>
  <si>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</si>
  <si>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</si>
  <si>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</si>
  <si>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</si>
  <si>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</si>
  <si>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</si>
  <si>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</si>
  <si>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</si>
  <si>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</si>
  <si>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</si>
  <si>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</si>
  <si>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</si>
  <si>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</si>
  <si>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</si>
  <si>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</si>
  <si>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</si>
  <si>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</si>
  <si>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</si>
  <si>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</si>
  <si>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</si>
  <si>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</si>
  <si>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</si>
  <si>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</si>
  <si>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</si>
  <si>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</si>
  <si>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</si>
  <si>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</si>
  <si>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</si>
  <si>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</si>
  <si>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</si>
  <si>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</si>
  <si>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</si>
  <si>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</si>
  <si>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</si>
  <si>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</si>
  <si>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</si>
  <si>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</si>
  <si>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</si>
  <si>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</si>
  <si>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</si>
  <si>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</si>
  <si>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</si>
  <si>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</si>
  <si>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</si>
  <si>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</si>
  <si>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</si>
  <si>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</si>
  <si>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</si>
  <si>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</si>
  <si>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</si>
  <si>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</si>
  <si>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</si>
  <si>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</si>
  <si>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</si>
  <si>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</si>
  <si>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</si>
  <si>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</si>
  <si>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</si>
  <si>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</si>
  <si>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</si>
  <si>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</si>
  <si>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</si>
  <si>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</si>
  <si>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</si>
  <si>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</si>
  <si>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</si>
  <si>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</si>
  <si>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</si>
  <si>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</si>
  <si>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</si>
  <si>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</si>
  <si>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</si>
  <si>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</si>
  <si>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</si>
  <si>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</si>
  <si>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</si>
  <si>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</si>
  <si>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</si>
  <si>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</si>
  <si>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</si>
  <si>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</si>
  <si>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</si>
  <si>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</si>
  <si>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</si>
  <si>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</si>
  <si>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</si>
  <si>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</si>
  <si>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</si>
  <si>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</si>
  <si>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</si>
  <si>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</si>
  <si>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</si>
  <si>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</si>
  <si>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</si>
  <si>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</si>
  <si>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</si>
  <si>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</si>
  <si>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</si>
  <si>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</si>
  <si>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</si>
  <si>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</si>
  <si>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</si>
  <si>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</si>
  <si>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</si>
  <si>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</si>
  <si>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</si>
  <si>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</si>
  <si>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</si>
  <si>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</si>
  <si>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</si>
  <si>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</si>
  <si>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</si>
  <si>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</si>
  <si>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</si>
  <si>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</si>
  <si>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</si>
  <si>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</si>
  <si>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</si>
  <si>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</si>
  <si>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</si>
  <si>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</si>
  <si>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</si>
  <si>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</si>
  <si>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</si>
  <si>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</si>
  <si>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</si>
  <si>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</si>
  <si>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</si>
  <si>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</si>
  <si>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</si>
  <si>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</si>
  <si>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</si>
  <si>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</si>
  <si>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</si>
  <si>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</si>
  <si>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</si>
  <si>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</si>
  <si>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</si>
  <si>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</si>
  <si>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</si>
  <si>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</si>
  <si>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</si>
  <si>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</si>
  <si>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</si>
  <si>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</si>
  <si>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</si>
  <si>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</si>
  <si>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</si>
  <si>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</si>
  <si>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</si>
  <si>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</si>
  <si>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</si>
  <si>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</si>
  <si>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</si>
  <si>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</si>
  <si>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</si>
  <si>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</si>
  <si>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</si>
  <si>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</si>
  <si>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</si>
  <si>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</si>
  <si>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</si>
  <si>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</si>
  <si>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</si>
  <si>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</si>
  <si>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</si>
  <si>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</si>
  <si>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</si>
  <si>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</si>
  <si>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</si>
  <si>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</si>
  <si>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</si>
  <si>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</si>
  <si>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</si>
  <si>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</si>
  <si>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</si>
  <si>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</si>
  <si>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</si>
  <si>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</si>
  <si>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</si>
  <si>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</si>
  <si>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</si>
  <si>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</si>
  <si>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</si>
  <si>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</si>
  <si>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</si>
  <si>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</si>
  <si>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</si>
  <si>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</si>
  <si>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</si>
  <si>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</si>
  <si>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</si>
  <si>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</si>
  <si>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</si>
  <si>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</si>
  <si>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</si>
  <si>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</si>
  <si>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</si>
  <si>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</si>
  <si>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</si>
  <si>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</si>
  <si>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</si>
  <si>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</si>
  <si>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</si>
  <si>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</si>
  <si>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</si>
  <si>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</si>
  <si>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</si>
  <si>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</si>
  <si>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</si>
  <si>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</si>
  <si>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</si>
  <si>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</si>
  <si>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</si>
  <si>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</si>
  <si>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</si>
  <si>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</si>
  <si>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</si>
  <si>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</si>
  <si>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</si>
  <si>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</si>
  <si>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</si>
  <si>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</si>
  <si>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</si>
  <si>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</si>
  <si>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</si>
  <si>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</si>
  <si>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</si>
  <si>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</si>
  <si>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</si>
  <si>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</si>
  <si>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</si>
  <si>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</si>
  <si>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</si>
  <si>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</si>
  <si>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</si>
  <si>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</si>
  <si>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</si>
  <si>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</si>
  <si>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</si>
  <si>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</si>
  <si>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</si>
  <si>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</si>
  <si>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</si>
  <si>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</si>
  <si>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</si>
  <si>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</si>
  <si>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</si>
  <si>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</si>
  <si>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</si>
  <si>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</si>
  <si>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</si>
  <si>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</si>
  <si>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</si>
  <si>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</si>
  <si>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</si>
  <si>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</si>
  <si>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</si>
  <si>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</si>
  <si>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</si>
  <si>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</si>
  <si>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</si>
  <si>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</si>
  <si>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</si>
  <si>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</si>
  <si>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</si>
  <si>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</si>
  <si>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</si>
  <si>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</si>
  <si>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</si>
  <si>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</si>
  <si>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</si>
  <si>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</si>
  <si>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</si>
  <si>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</si>
  <si>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</si>
  <si>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</si>
  <si>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</si>
  <si>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</si>
  <si>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</si>
  <si>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</si>
  <si>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</si>
  <si>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</si>
  <si>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</si>
  <si>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</si>
  <si>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</si>
  <si>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</si>
  <si>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</si>
  <si>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</si>
  <si>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</si>
  <si>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</si>
  <si>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</si>
  <si>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</si>
  <si>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</si>
  <si>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</si>
  <si>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</si>
  <si>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</si>
  <si>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</si>
  <si>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</si>
  <si>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</si>
  <si>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</si>
  <si>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</si>
  <si>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</si>
  <si>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</si>
  <si>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</si>
  <si>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</si>
  <si>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</si>
  <si>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</si>
  <si>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</si>
  <si>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</si>
  <si>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</si>
  <si>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</si>
  <si>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</si>
  <si>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</si>
  <si>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</si>
  <si>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</si>
  <si>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</si>
  <si>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</si>
  <si>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</si>
  <si>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</si>
  <si>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</si>
  <si>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</si>
  <si>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</si>
  <si>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</si>
  <si>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</si>
  <si>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</si>
  <si>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</si>
  <si>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</si>
  <si>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</si>
  <si>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</si>
  <si>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</si>
  <si>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</si>
  <si>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</si>
  <si>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</si>
  <si>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</si>
  <si>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</si>
  <si>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</si>
  <si>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</si>
  <si>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</si>
  <si>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</si>
  <si>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</si>
  <si>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</si>
  <si>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</si>
  <si>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</si>
  <si>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</si>
  <si>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</si>
  <si>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</si>
  <si>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</si>
  <si>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</si>
  <si>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</si>
  <si>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EXTERNADO MEDIA JORNADA</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</si>
  <si>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</si>
  <si>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</si>
  <si>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</si>
  <si>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</si>
  <si>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</si>
  <si>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</si>
  <si>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</si>
  <si>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</si>
  <si>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</si>
  <si>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</si>
  <si>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</si>
  <si>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celular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</si>
  <si>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</si>
  <si>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</si>
  <si>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</si>
  <si>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</si>
  <si>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</si>
  <si>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</si>
  <si>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</si>
  <si>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</si>
  <si>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</si>
  <si>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</si>
  <si>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</si>
  <si>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</si>
  <si>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</si>
  <si>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</si>
  <si>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</si>
  <si>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</si>
  <si>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</si>
  <si>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</si>
  <si>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</si>
  <si>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</si>
  <si>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</si>
  <si>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</si>
  <si>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t xml:space="preserve">Cambie la X por el número de Unidad Operativa asignada de acuerdo a la designación realizada por el o la coordinador (a) o el o la líder del Grupo de Inspección y Vigilancia. </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</si>
  <si>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</si>
  <si>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</si>
  <si>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</si>
  <si>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</si>
  <si>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</si>
  <si>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</si>
  <si>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</si>
  <si>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</si>
  <si>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</si>
  <si>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celular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</si>
  <si>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</si>
  <si>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</si>
  <si>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</si>
  <si>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</si>
  <si>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</si>
  <si>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</si>
  <si>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</si>
  <si>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</si>
  <si>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</si>
  <si>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</si>
  <si>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</si>
  <si>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</si>
  <si>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</si>
  <si>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</si>
  <si>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</si>
  <si>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</si>
  <si>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</si>
  <si>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</si>
  <si>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</si>
  <si>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</si>
  <si>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</si>
  <si>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</si>
  <si>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</si>
  <si>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</si>
  <si>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</si>
  <si>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</si>
  <si>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</si>
  <si>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</si>
  <si>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</si>
  <si>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</si>
  <si>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</si>
  <si>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</si>
  <si>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</si>
  <si>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</si>
  <si>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</si>
  <si>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</si>
  <si>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</si>
  <si>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</si>
  <si>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</si>
  <si>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</si>
  <si>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</si>
  <si>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</si>
  <si>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</si>
  <si>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</si>
  <si>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</si>
  <si>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</si>
  <si>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</si>
  <si>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</si>
  <si>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</si>
  <si>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</si>
  <si>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</si>
  <si>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</si>
  <si>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</si>
  <si>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</si>
  <si>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</si>
  <si>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</si>
  <si>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</si>
  <si>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</si>
  <si>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</si>
  <si>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</si>
  <si>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</si>
  <si>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</si>
  <si>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</si>
  <si>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</si>
  <si>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</si>
  <si>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</si>
  <si>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</si>
  <si>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PSIC / TS: Psicólogo (a) o Trabajador (a) Social</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</si>
  <si>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</si>
  <si>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</si>
  <si>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</si>
  <si>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</si>
  <si>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</si>
  <si>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</si>
  <si>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</si>
  <si>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4. Modelo de Atención</t>
  </si>
  <si>
    <t xml:space="preserve">En observación de la atención, diálogos con las niñas, niños, adolescentes, jóvenes, familias, el talento humano y contrastado con el anexo de historia de atención se evidencia que:
</t>
  </si>
  <si>
    <r>
      <t xml:space="preserve">Este enunciado tiene  los siguientes propósitos generales y aplica para el componente del Modelo de Atención, </t>
    </r>
    <r>
      <rPr>
        <sz val="11"/>
        <rFont val="Aptos Narrow"/>
        <family val="2"/>
        <scheme val="minor"/>
      </rPr>
      <t xml:space="preserve"> Anexo 4. </t>
    </r>
    <r>
      <rPr>
        <sz val="11"/>
        <color theme="1"/>
        <rFont val="Aptos Narrow"/>
        <family val="2"/>
        <scheme val="minor"/>
      </rPr>
      <t xml:space="preserve"> de Situaciones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</si>
  <si>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</si>
  <si>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</si>
  <si>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</si>
  <si>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</si>
  <si>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</si>
  <si>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</si>
  <si>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t>4.1.3.c.Desarrollan herramientas de participación.</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</si>
  <si>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</si>
  <si>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4.2.3.Se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</si>
  <si>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Para la verificación de este ítem, tenga en cuenta que los literales enunciados guarden coherencia con los resultados de la evaluación preliminar y la evaluación integradora. Igualmente, las acciones de articulación con la autoridad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t>
  </si>
  <si>
    <t>Anexo 1 Violencias
Anexo 2. Discapacidad
Anexo 3. Gestantes y Lactantes	El diligenciamiento de estas pestañas se realizará de acuerdo con la población identificada en el servicio así como de la muestra seleccionada.</t>
  </si>
  <si>
    <t>El diligenciamiento de estas pestañas se realizará de acuerdo con la población identificada en el servicio así como de la muestra seleccionada.</t>
  </si>
  <si>
    <t>Diligenciamiento 5. Situaciones de Riesgo</t>
  </si>
  <si>
    <t>Para la verificación de este anexo tenga en cuenta:</t>
  </si>
  <si>
    <t>1. El primer criterio de selección de la muestra son las situaciones de riesgo encontradas.
2. Solicite información de los últimos seis (6) meses relacionada con la ocurrencia de situaciones identificadas.</t>
  </si>
  <si>
    <t>5.1.1.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</si>
  <si>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</si>
  <si>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6. Código de Etica</t>
  </si>
  <si>
    <t>6.1.1.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</si>
  <si>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</si>
  <si>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Diligenciamiento Componente 7. Talento Humano</t>
  </si>
  <si>
    <t xml:space="preserve">7.3.2.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</si>
  <si>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</si>
  <si>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 xml:space="preserve">7.4.1.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</si>
  <si>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7.4.2.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</si>
  <si>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7.5.3. En entrevista con el talento humano de la muestra y contrastado con los soportes del verificable
7.5.2 verifique el conocimiento adquirido de acuerdo con el plan de inducción, formación y cualificación.</t>
  </si>
  <si>
    <t>Diligenciamiento Componente 9 Dotación</t>
  </si>
  <si>
    <t>Previo a la evaluación de este verificable indague con el profesional del componente de modelo de atención las particularidades que se requieran acorde con lo establecido en la Propuesta de Implementación y Cualificación (PIYC)</t>
  </si>
  <si>
    <t>Diligenciamiento Tabla 2 de Talento Humano</t>
  </si>
  <si>
    <t>Cantidad de usuarios del servicio</t>
  </si>
  <si>
    <t>Registre la cantidad de usuarios que encuentra en el servicio. La tabla calculará automáticamente el personal requerido de acuerdo con el Manual Operativo.</t>
  </si>
  <si>
    <t>Diligenciamiento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</si>
  <si>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</si>
  <si>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</si>
  <si>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</si>
  <si>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</si>
  <si>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</si>
  <si>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</si>
  <si>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</si>
  <si>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</si>
  <si>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</si>
  <si>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</si>
  <si>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</si>
  <si>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</si>
  <si>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</si>
  <si>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</si>
  <si>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</si>
  <si>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Número de auto de la visita</t>
  </si>
  <si>
    <t>Número de la bitácora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</si>
  <si>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</si>
  <si>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</si>
  <si>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</si>
  <si>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</si>
  <si>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</si>
  <si>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</si>
  <si>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</si>
  <si>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</si>
  <si>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</si>
  <si>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</si>
  <si>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</si>
  <si>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</si>
  <si>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</si>
  <si>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</si>
  <si>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</si>
  <si>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</si>
  <si>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</si>
  <si>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</si>
  <si>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</si>
  <si>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Regional 1</t>
  </si>
  <si>
    <t>Regional 2</t>
  </si>
  <si>
    <t>Portada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</si>
  <si>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</si>
  <si>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</si>
  <si>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</si>
  <si>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</si>
  <si>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</si>
  <si>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</si>
  <si>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</si>
  <si>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</si>
  <si>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</si>
  <si>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</si>
  <si>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ING / ARQ</t>
  </si>
  <si>
    <t>2.1.1</t>
  </si>
  <si>
    <t xml:space="preserve">Cuenta con un Plan de Emergencias documentado en función del espacio donde se presta el servicio. </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</si>
  <si>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</si>
  <si>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2.1.2</t>
  </si>
  <si>
    <r>
      <t xml:space="preserve">Cuenta con los soportes de realización de simulacros en los cuales se haga participe a toda la población de la sede operativa.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</si>
  <si>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</si>
  <si>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</si>
  <si>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 xml:space="preserve">Manual Operativo Modalidades y Servicio para la atención de niñas, niños y adolescentes, con Proceso Administrativo de Restablecimiento de Derechos - MO3.P - Versión 2 del 08/07/2022. Pág. 27
</t>
  </si>
  <si>
    <t>2.2.1</t>
  </si>
  <si>
    <t>En caso de que el inmueble cuente con piscina y esta vaya a ser utilizada por los usuarios, se cuenta con el documento expedido por la autoridad competente que certifique el cumplimiento de las normas de seguridad reglamentarias.</t>
  </si>
  <si>
    <t>Manual Operativo Modalidades y Servicio para la atención de niñas, niños y adolescentes, con Proceso Administrativo de Restablecimiento de Derechos - MO3.P - Versión 2 del 08/07/2022. 
Tabla 4. Pág. 27.
Para piscinas normativa vigente:
Ley 1209 del 2008.
Decreto 2171 del 2009  
Resolución 4113 del 2012
Decreto 554 de 2015</t>
  </si>
  <si>
    <t>2.3</t>
  </si>
  <si>
    <t>Cuenta con el concepto sanitario favorable si el inmueble cuenta con piscina y es del uso de los usuarios.</t>
  </si>
  <si>
    <t xml:space="preserve">Manual Operativo Modalidades y Servicio para la atención de niñas, niños y adolescentes, con Proceso Administrativo de Restablecimiento de Derechos - MO3.P - Versión 2 del 08/07/2022. Pág. 27.
</t>
  </si>
  <si>
    <t>2.3.1</t>
  </si>
  <si>
    <t>En caso de que el inmueble cuente con piscina y esta sea utilizada por los usuarios, se cuenta con el concepto sanitario favorable expedido por la autoridad sanitaria competente.</t>
  </si>
  <si>
    <t>2.4</t>
  </si>
  <si>
    <t>Cuenta con concepto sanitario favorable del inmueble.</t>
  </si>
  <si>
    <t>Ley 9 de 1979 "Por la cual se dictan Medidas Sanitarias.</t>
  </si>
  <si>
    <t>2.4.1</t>
  </si>
  <si>
    <t>El inmueble cuenta con el concepto sanitario favorable expedido por la autoridad de salud competente.</t>
  </si>
  <si>
    <t>2.5</t>
  </si>
  <si>
    <t>Cuenta con una planta física adecuada, en buen estado, con mantenimiento permanente.</t>
  </si>
  <si>
    <t>Manual Operativo Modalidades y Servicio para la atención de niñas, niños y adolescentes, con Proceso Administrativo de Restablecimiento de Derechos. - MO3.P - Versión 2 del 08/07/2022. Pág. (25 - 26)</t>
  </si>
  <si>
    <t>2.5.1</t>
  </si>
  <si>
    <t>La infraestructura cuenta con abastecimiento de agua potable.</t>
  </si>
  <si>
    <t>Manual Operativo Modalidades y Servicio para la atención de niñas, niños y adolescentes, con Proceso Administrativo de Restablecimiento de Derechos. - MO3.P - Versión 2 del 08/07/2022.
3.1.1. Infraestructura física pág. (25 - 26)</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</si>
  <si>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</si>
  <si>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</si>
  <si>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</si>
  <si>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Este ítem no aplica cuando el servicio de alimentación es tercerizado en su totalidad.</t>
    </r>
  </si>
  <si>
    <t>2.5.4</t>
  </si>
  <si>
    <t>La infraestructura cuenta con energía eléctrica.</t>
  </si>
  <si>
    <t>2.5.5</t>
  </si>
  <si>
    <t>Cuenta con sistema de comunicación (internet, telefonía fija y móvil), según oferta en el territorio.</t>
  </si>
  <si>
    <t>2.5.6</t>
  </si>
  <si>
    <t>Los espacio proporcionan los ajustes y apoyos requeridos para la atención de las niñas, los niños y los adolescentes con discapacidad según la categoría.</t>
  </si>
  <si>
    <t>2.5.7</t>
  </si>
  <si>
    <t xml:space="preserve">Los espacios promueven el desarrollo de capacidades de la población con discapacidad garantizando la accesibilidad a los espacios en el marco de la inclusión social. </t>
  </si>
  <si>
    <t>2.6</t>
  </si>
  <si>
    <t>Cuenta con las condiciones locativas adecuadas para la prestación del servicio.</t>
  </si>
  <si>
    <t>Manual Operativo Modalidades y Servicio para la atención de niñas, niños y adolescentes, con Proceso Administrativo de Restablecimiento de Derechos - MO3.P - Versión 2 del 08/07/2022. Pág. (26 - 27)</t>
  </si>
  <si>
    <t>2.6.1</t>
  </si>
  <si>
    <t>El inmueble cuenta con todos los espacios limpios y libres de residuos.</t>
  </si>
  <si>
    <t xml:space="preserve">Manual Operativo Modalidades y Servicio para la atención de niñas, niños y adolescentes, con Proceso Administrativo de Restablecimiento de Derechos - MO3.P - Versión 2 del 08/07/2022.
Tabla 4. Condiciones locativas. Pág. (26 - 27)
</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</si>
  <si>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</si>
  <si>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</si>
  <si>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</si>
  <si>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</si>
  <si>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</si>
  <si>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</si>
  <si>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</si>
  <si>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</si>
  <si>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</si>
  <si>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</si>
  <si>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</si>
  <si>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</si>
  <si>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</si>
  <si>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</si>
  <si>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</si>
  <si>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</si>
  <si>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</si>
  <si>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</si>
  <si>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</si>
  <si>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</si>
  <si>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</si>
  <si>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 
</t>
    </r>
  </si>
  <si>
    <t>2.6.13</t>
  </si>
  <si>
    <t>Todos los bombillos son ahorradores de energía.</t>
  </si>
  <si>
    <t>2.6.14</t>
  </si>
  <si>
    <t>El inmueble cuenta con señalización de acuerdo con la normatividad vigente.</t>
  </si>
  <si>
    <t>2.6.15</t>
  </si>
  <si>
    <t>Las escaleras cuentan con pasamanos o barandas no escalables.</t>
  </si>
  <si>
    <t>2.6.16</t>
  </si>
  <si>
    <t>Si el inmueble presenta balcones estos cuentan con protección.</t>
  </si>
  <si>
    <t>2.6.17</t>
  </si>
  <si>
    <t>Si el inmueble cuenta con aljibes, albercas y depósitos de agua o piscina cuentan con protección.</t>
  </si>
  <si>
    <t>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t>
  </si>
  <si>
    <t>2.6.18</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</si>
  <si>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antientrampamientos.</t>
  </si>
  <si>
    <t xml:space="preserve">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
</t>
  </si>
  <si>
    <t>2.6.19</t>
  </si>
  <si>
    <t>El inmueble cuenta con cables cubiertos.</t>
  </si>
  <si>
    <t>2.6.20</t>
  </si>
  <si>
    <r>
      <t xml:space="preserve">Los techos son seguros y sin riesgos.
</t>
    </r>
    <r>
      <rPr>
        <b/>
        <sz val="11"/>
        <rFont val="Arial"/>
        <family val="2"/>
      </rPr>
      <t>Nota:</t>
    </r>
    <r>
      <rPr>
        <sz val="11"/>
        <rFont val="Arial"/>
        <family val="2"/>
      </rPr>
      <t xml:space="preserve"> sin pandeo, fisuras, roturas, desprendimientos, sin riesgo de colapso o caída.</t>
    </r>
  </si>
  <si>
    <t>2.6.21</t>
  </si>
  <si>
    <t>Las sustancias tóxicas y medicamentos están fuera del alcance de los usuarios.</t>
  </si>
  <si>
    <t>2.6.22</t>
  </si>
  <si>
    <t>Los extintores cuentan con carga vigente y están ubicados conforme a la normatividad vigente.</t>
  </si>
  <si>
    <t>2.6.23</t>
  </si>
  <si>
    <t xml:space="preserve">Las tomas eléctricas cuentan con tapas protectoras, cableado fijado adecuadamente, sin enchufes o tornillos sueltos, sin cables pelados o expuestos al calor o la humedad. </t>
  </si>
  <si>
    <t>Cuenta con ambientación o decoración agradable y cálida para la acogida y atención de las niñas, los niños, los adolescentes y sus familias.</t>
  </si>
  <si>
    <t>2.6.24</t>
  </si>
  <si>
    <t>Los baños y espacios de atención están libres de cámaras de vigilancia.</t>
  </si>
  <si>
    <t xml:space="preserve">Manual Operativo Modalidades y Servicio para la atención de niñas, niños y adolescentes, con Proceso Administrativo de Restablecimiento de Derechos - MO3.P - Versión 2 del 08/07/2022.
Tabla 4. Condiciones locativas. Pág. 26 - 27
Para el no uso de cámaras en espacios de atención:
Concepto Jurídico 29 de 2017 de la Oficina Asesora Jurídica del ICBF. Concepto Jurídico 29 de 2017 de la Oficina Asesora Jurídica del ICBF. Memorando Radicado No. 202020000000112093 </t>
  </si>
  <si>
    <t>2.6.25</t>
  </si>
  <si>
    <t>Cuenta con aviso de atención que indique la prestación del Servicio Público de Bienestar Familiar. El aviso no debe hacer referencia a modalidad.</t>
  </si>
  <si>
    <t>2.6.26</t>
  </si>
  <si>
    <t>El inmueble cuenta con un espacio para el almacenamiento de sustancias químicas usadas durante las actividades de mantenimiento, limpieza y desinfección.</t>
  </si>
  <si>
    <t>Click</t>
  </si>
  <si>
    <t>2.7</t>
  </si>
  <si>
    <t xml:space="preserve">Cuenta los espacios del inmueble con la capacidad instalada en proporción a los usuarios atendidos en la modalidad. </t>
  </si>
  <si>
    <t>Manual Operativo Modalidades y Servicio para la atención de niñas, niños y adolescentes, con Proceso Administrativo de Restablecimiento de Derechos. - MO3.P - Versión 2 del 08/07/2022.
3.1.2. Proporcionalidad de espacios. Pág. (27-28)</t>
  </si>
  <si>
    <t>2.7.2</t>
  </si>
  <si>
    <t>Manual Operativo Modalidades y Servicio para la atención de niñas, niños y adolescentes, con Proceso Administrativo de Restablecimiento de Derechos. - MO3.P - Versión 2 del 08/07/2022.
3.1.2. Proporcionalidad de espacios. Pág. (27-28)
Tabla 5. Proporcionalidad de los espacios.</t>
  </si>
  <si>
    <t>2.8</t>
  </si>
  <si>
    <t xml:space="preserve"> Cumple la infraestructura con las áreas, espacios y elementos para la modalidad de atención.</t>
  </si>
  <si>
    <t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t>
  </si>
  <si>
    <t>2.8.1</t>
  </si>
  <si>
    <t>La infraestructura cuenta con el espacio de oficina.</t>
  </si>
  <si>
    <t>2.8.2</t>
  </si>
  <si>
    <r>
      <t xml:space="preserve">La oficina cuenta con la dotación requerida:
a. un computador.
b. una impresora.
c. un teléfono.
d. un escritorio.
e. </t>
    </r>
    <r>
      <rPr>
        <b/>
        <sz val="11"/>
        <rFont val="Arial"/>
        <family val="2"/>
      </rPr>
      <t>tres</t>
    </r>
    <r>
      <rPr>
        <sz val="11"/>
        <rFont val="Arial"/>
        <family val="2"/>
      </rPr>
      <t xml:space="preserve"> sillas.</t>
    </r>
  </si>
  <si>
    <t>2.8.3</t>
  </si>
  <si>
    <t>La infraestructura cuenta con el espacio para la atención de los usuarios por parte del equipo técnico.</t>
  </si>
  <si>
    <t>2.8.4</t>
  </si>
  <si>
    <r>
      <t xml:space="preserve">El espacio de atención cuenta con la siguiente dotación requerida:
a. un archivador.
b. un escritorio.
c. tres sillas.
e. un botiquín.
</t>
    </r>
    <r>
      <rPr>
        <b/>
        <sz val="11"/>
        <rFont val="Arial"/>
        <family val="2"/>
      </rPr>
      <t>Nota:</t>
    </r>
    <r>
      <rPr>
        <sz val="11"/>
        <rFont val="Arial"/>
        <family val="2"/>
      </rPr>
      <t xml:space="preserve"> el botiquín no debe contar con medicamentos recetados y termómetros de mercurio.</t>
    </r>
  </si>
  <si>
    <t>2.8.5</t>
  </si>
  <si>
    <r>
      <t>La infraestructura cuenta con un espacio de cocina.</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</si>
  <si>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2.8.6</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</si>
  <si>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</si>
  <si>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 Guía para el impulso a la soberanía alimentaria por el derecho humano a la alimentación adecuada en las modalidades y servicios del ICBF. G36.PP. Versión 1 del 04/12/2024 pág. 71 a 73.
- Resolución 2674 de 2013 MinSalud.</t>
  </si>
  <si>
    <t>2.8.7</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</si>
  <si>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</si>
  <si>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2.8.8</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</si>
  <si>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</si>
  <si>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2.8.9</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</si>
  <si>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</si>
  <si>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2.8.10</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</si>
  <si>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</si>
  <si>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2.8.11</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</si>
  <si>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</si>
  <si>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2.8.12</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</si>
  <si>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</si>
  <si>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2.8.13</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</si>
  <si>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</si>
  <si>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2.8.14</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</si>
  <si>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</si>
  <si>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2.8.15</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</si>
  <si>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</si>
  <si>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2.8.16</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</si>
  <si>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</si>
  <si>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2.8.17</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</si>
  <si>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</si>
  <si>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2.8.18</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</si>
  <si>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</si>
  <si>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2.8.19</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</si>
  <si>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</si>
  <si>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2.8.20</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</si>
  <si>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</si>
  <si>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2.8.21</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</si>
  <si>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</si>
  <si>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2.8.22</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</si>
  <si>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</si>
  <si>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2.8.23</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</si>
  <si>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</si>
  <si>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2.8.24</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</si>
  <si>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</si>
  <si>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2.8.25</t>
  </si>
  <si>
    <r>
      <t xml:space="preserve">La infraestructura cuenta con despensa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</si>
  <si>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t>2.8.26</t>
  </si>
  <si>
    <r>
      <t xml:space="preserve">La despensa cuenta con </t>
    </r>
    <r>
      <rPr>
        <b/>
        <sz val="11"/>
        <rFont val="Arial"/>
        <family val="2"/>
      </rPr>
      <t>un</t>
    </r>
    <r>
      <rPr>
        <sz val="11"/>
        <rFont val="Arial"/>
        <family val="2"/>
      </rPr>
      <t xml:space="preserve"> estante.
</t>
    </r>
    <r>
      <rPr>
        <b/>
        <sz val="11"/>
        <rFont val="Arial"/>
        <family val="2"/>
      </rPr>
      <t>Nota:</t>
    </r>
    <r>
      <rPr>
        <sz val="11"/>
        <rFont val="Arial"/>
        <family val="2"/>
      </rPr>
      <t xml:space="preserve"> No aplica cuando el servicio de alimentación es tercerizado en su totalidad.</t>
    </r>
  </si>
  <si>
    <t>2.8.27</t>
  </si>
  <si>
    <r>
      <t xml:space="preserve">La despensa cuenta con </t>
    </r>
    <r>
      <rPr>
        <b/>
        <sz val="11"/>
        <rFont val="Arial"/>
        <family val="2"/>
      </rPr>
      <t>cinco (5)</t>
    </r>
    <r>
      <rPr>
        <sz val="11"/>
        <rFont val="Arial"/>
        <family val="2"/>
      </rPr>
      <t xml:space="preserve"> canastas para almacenar.
</t>
    </r>
    <r>
      <rPr>
        <b/>
        <sz val="11"/>
        <rFont val="Arial"/>
        <family val="2"/>
      </rPr>
      <t>Nota:</t>
    </r>
    <r>
      <rPr>
        <sz val="11"/>
        <rFont val="Arial"/>
        <family val="2"/>
      </rPr>
      <t xml:space="preserve"> No aplica cuando el servicio de alimentación es tercerizado en su totalidad.</t>
    </r>
  </si>
  <si>
    <t>2.8.28</t>
  </si>
  <si>
    <t>La infraestructura cuenta con aula.</t>
  </si>
  <si>
    <t>2.8.29</t>
  </si>
  <si>
    <t>El aula cuenta con la dotación requerida:
a. una silla o pupitre por usuario.
b. un tablero por salón.
c. biblioteca física o virtual.</t>
  </si>
  <si>
    <t>2.8.30</t>
  </si>
  <si>
    <t>La infraestructura cuenta con el espacio de taller de acuerdo con lo establecido en el PIYC.</t>
  </si>
  <si>
    <t>2.8.31</t>
  </si>
  <si>
    <t>El inmueble cuenta con baños requeridos para la atención de los usuarios:</t>
  </si>
  <si>
    <t>2.8.32</t>
  </si>
  <si>
    <r>
      <t xml:space="preserve">Los baños cuentan con la dotación requerida:
a. </t>
    </r>
    <r>
      <rPr>
        <b/>
        <sz val="11"/>
        <rFont val="Arial"/>
        <family val="2"/>
      </rPr>
      <t xml:space="preserve">cinco (5) </t>
    </r>
    <r>
      <rPr>
        <sz val="11"/>
        <rFont val="Arial"/>
        <family val="2"/>
      </rPr>
      <t xml:space="preserve">sanitarios  por cada 50 usuarios.
b. </t>
    </r>
    <r>
      <rPr>
        <b/>
        <sz val="11"/>
        <rFont val="Arial"/>
        <family val="2"/>
      </rPr>
      <t xml:space="preserve">tres (3) </t>
    </r>
    <r>
      <rPr>
        <sz val="11"/>
        <rFont val="Arial"/>
        <family val="2"/>
      </rPr>
      <t xml:space="preserve">orinales para hombres (Cuando se atienda).
c. </t>
    </r>
    <r>
      <rPr>
        <b/>
        <sz val="11"/>
        <rFont val="Arial"/>
        <family val="2"/>
      </rPr>
      <t xml:space="preserve">tres (3) </t>
    </r>
    <r>
      <rPr>
        <sz val="11"/>
        <rFont val="Arial"/>
        <family val="2"/>
      </rPr>
      <t xml:space="preserve">lavamanos por cada 50 usuarios.
d. </t>
    </r>
    <r>
      <rPr>
        <b/>
        <sz val="11"/>
        <rFont val="Arial"/>
        <family val="2"/>
      </rPr>
      <t>cinco (5)</t>
    </r>
    <r>
      <rPr>
        <sz val="11"/>
        <rFont val="Arial"/>
        <family val="2"/>
      </rPr>
      <t xml:space="preserve"> espejos por cada 50 usuarios.
</t>
    </r>
    <r>
      <rPr>
        <b/>
        <sz val="11"/>
        <rFont val="Arial"/>
        <family val="2"/>
      </rPr>
      <t>Nota:</t>
    </r>
    <r>
      <rPr>
        <sz val="11"/>
        <rFont val="Arial"/>
        <family val="2"/>
      </rPr>
      <t xml:space="preserve"> Para más de 50 usuarios, el número de espejos será proporcional al número de niñas, niños y adolescentes.
</t>
    </r>
  </si>
  <si>
    <t>2.8.33</t>
  </si>
  <si>
    <r>
      <t xml:space="preserve">La infraestructura cuenta con zona de recreo al aire libre.
</t>
    </r>
    <r>
      <rPr>
        <b/>
        <sz val="11"/>
        <rFont val="Arial"/>
        <family val="2"/>
      </rPr>
      <t>Nota:</t>
    </r>
    <r>
      <rPr>
        <sz val="11"/>
        <rFont val="Arial"/>
        <family val="2"/>
      </rPr>
      <t xml:space="preserve"> Si no cuenta con zona propia de recreo al aire libre, verifique si los usuarios tienen acceso a espacios recreativos al aire libre cercanos.</t>
    </r>
  </si>
  <si>
    <t>2.8.35</t>
  </si>
  <si>
    <r>
      <t xml:space="preserve">La infraestructura cuenta con el espacio de manejo de residuos. 
</t>
    </r>
    <r>
      <rPr>
        <b/>
        <u/>
        <sz val="11"/>
        <rFont val="Arial"/>
        <family val="2"/>
      </rPr>
      <t>Nota:</t>
    </r>
    <r>
      <rPr>
        <sz val="11"/>
        <rFont val="Arial"/>
        <family val="2"/>
      </rPr>
      <t xml:space="preserve"> El espacio de almacenamiento de residuos debe cumplir con la normatividad vigente que le aplique según la naturaleza de la entidad.</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</si>
  <si>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Para Espacio de residuos:
Decreto 1077 del 26/05/2015.
ARTÍCULO 2.3.2.2.2.2.19. Sistemas de almacenamiento colectivo de residuos sólidos.
Resolución 2184 de 2019.</t>
  </si>
  <si>
    <t>2.8.36</t>
  </si>
  <si>
    <r>
      <t xml:space="preserve">El área de manejo de residuos cuenta con </t>
    </r>
    <r>
      <rPr>
        <b/>
        <sz val="11"/>
        <rFont val="Arial"/>
        <family val="2"/>
      </rPr>
      <t>tres (3)</t>
    </r>
    <r>
      <rPr>
        <sz val="11"/>
        <rFont val="Arial"/>
        <family val="2"/>
      </rPr>
      <t xml:space="preserve"> canecas marcadas.
</t>
    </r>
    <r>
      <rPr>
        <b/>
        <sz val="11"/>
        <rFont val="Arial"/>
        <family val="2"/>
      </rPr>
      <t>Nota:</t>
    </r>
    <r>
      <rPr>
        <sz val="11"/>
        <rFont val="Arial"/>
        <family val="2"/>
      </rPr>
      <t xml:space="preserve"> para color y uso de canecas tener en cuenta normatividad vigente.</t>
    </r>
  </si>
  <si>
    <t>2.8.37</t>
  </si>
  <si>
    <t>Los acabados del área de manejo de residuos sólidos permitan su fácil limpieza y desinfección.</t>
  </si>
  <si>
    <t>2.8.38</t>
  </si>
  <si>
    <t>El área de manejo de residuos sólidos cuenta ventilación tales como rejillas o ventanas</t>
  </si>
  <si>
    <t>2.8.39</t>
  </si>
  <si>
    <t>El área de manejo de residuos sólidos cuenta con un sistema de prevención y control de incendios, como extintores y suministro cercano de agua y drenaje.</t>
  </si>
  <si>
    <t>2.8.40</t>
  </si>
  <si>
    <t>El área de manejo de residuos sólidos cuenta con drenaje con rejilla fija.</t>
  </si>
  <si>
    <t>2.8.41</t>
  </si>
  <si>
    <t>El área de manejo de residuos sólidos impide el acceso y proliferación de vectores y el ingreso de animales domésticos.</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</si>
  <si>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</si>
  <si>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</si>
  <si>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</si>
  <si>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</si>
  <si>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</si>
  <si>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</si>
  <si>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Guía para el impulso a la soberanía alimentaria por el derecho humano a la alimentación adecuada en las modalidades y servicios del ICBF. G36.PP. Versión 2 del 30/12/2025..Págs 90, 107-113.  
Guía de Orientaciones para la Prevención y Manejo de Situaciones de Riesgo de las niñas, niños y adolescentes en las Modalidades y Servicio de Restablecimiento de derechos G17.P 6/6/2023. Código Ético  pág.  78.</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</si>
  <si>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</si>
  <si>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</si>
  <si>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</si>
  <si>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30/12/2025..pag 112.</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</si>
  <si>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</si>
  <si>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usuarios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</si>
  <si>
    <t>Guía para el impulso a la soberanía alimentaria por el derecho humano a la alimentación adecuada en las modalidades y servicios del ICBF. G36.PP. Versión 2 del 30/12/2025.
4.6. Valoración y Seguimiento del Estado Nutricional y de Salud.. Página 90.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</si>
  <si>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</si>
  <si>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</si>
  <si>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
4.6. Valoración y Seguimiento del Estado Nutricional y de Salud..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108-113.</t>
  </si>
  <si>
    <t>3.1.4</t>
  </si>
  <si>
    <t>En diálogo con los usuarios se evidencia la asistencia a las valoraciones integrales.</t>
  </si>
  <si>
    <t>Guía para el impulso a la soberanía alimentaria por el derecho humano a la alimentación adecuada en las modalidades y servicios del ICBF. G36.PP. Versión 2 del 30/12/2025.
Código Ético  pág.  78.  Numeral F.</t>
  </si>
  <si>
    <t>3.1.5</t>
  </si>
  <si>
    <t>El talento humano identifica los pasos a seguir ante la presencia de una Enfermedad Transmitida por Alimentos (ETA).</t>
  </si>
  <si>
    <t>Guía para el impulso a la soberanía alimentaria por el derecho humano a la alimentación adecuada en las modalidades y servicios del ICBF. G36.PP. Versión 2 del 30/12/2025.
Caso Vs Brote de ETA.  Pág.  83.</t>
  </si>
  <si>
    <t>3.2.</t>
  </si>
  <si>
    <t xml:space="preserve">Cumple con la toma periódica de medidas antropométricas a cada niña, niño, adolescente, joven y gestante y hace seguimiento a los resultados. </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</si>
  <si>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30/12/2025.Pág. 93.</t>
  </si>
  <si>
    <t>3.2.1</t>
  </si>
  <si>
    <r>
      <t xml:space="preserve">Cuenta con el registro de la toma de los datos antropométricos de los usuarios en el formato o herramienta que contiene:
1. Toma de peso y talla a las niñas, los niños y los adolescentes con su respectiva identificación.
</t>
    </r>
    <r>
      <rPr>
        <b/>
        <sz val="11"/>
        <rFont val="Arial"/>
        <family val="2"/>
      </rPr>
      <t>Nota 1</t>
    </r>
    <r>
      <rPr>
        <sz val="11"/>
        <rFont val="Arial"/>
        <family val="2"/>
      </rPr>
      <t xml:space="preserve">: La toma inicial se realiza máximo al quinto día hábil del ingreso. 
</t>
    </r>
    <r>
      <rPr>
        <b/>
        <sz val="11"/>
        <rFont val="Arial"/>
        <family val="2"/>
      </rPr>
      <t>Nota 2:</t>
    </r>
    <r>
      <rPr>
        <sz val="11"/>
        <rFont val="Arial"/>
        <family val="2"/>
      </rPr>
      <t xml:space="preserve"> Tomas periódicas, así: 
a. Menor de 2 años 11 meses: mensual. 
b. De 3 a 4 años 11 meses: trimestral. 
c. De 5 a 17 años 11 meses, y adultos: semestral. 
d. Mujer gestante: bimestral. 
e. Mujer en periodo de lactancia: trimestral. 
</t>
    </r>
    <r>
      <rPr>
        <b/>
        <sz val="11"/>
        <rFont val="Arial"/>
        <family val="2"/>
      </rPr>
      <t>Nota 3:</t>
    </r>
    <r>
      <rPr>
        <sz val="11"/>
        <rFont val="Arial"/>
        <family val="2"/>
      </rPr>
      <t xml:space="preserve"> Los datos son registrados de manera inmediata en el momento de la toma.
</t>
    </r>
    <r>
      <rPr>
        <b/>
        <sz val="11"/>
        <rFont val="Arial"/>
        <family val="2"/>
      </rPr>
      <t>Nota 4:</t>
    </r>
    <r>
      <rPr>
        <sz val="11"/>
        <rFont val="Arial"/>
        <family val="2"/>
      </rPr>
      <t xml:space="preserve"> registro firmado por el profesional en Nutrición y Dietética.
</t>
    </r>
    <r>
      <rPr>
        <b/>
        <sz val="11"/>
        <rFont val="Arial"/>
        <family val="2"/>
      </rPr>
      <t>Nota 5:</t>
    </r>
    <r>
      <rPr>
        <sz val="11"/>
        <rFont val="Arial"/>
        <family val="2"/>
      </rPr>
      <t xml:space="preserve"> Cuenta con los apoyos necesarios y los ajustes razonables para la toma de peso y talla de la población con discapacidad de acuerdo con la categoría (si aplica).</t>
    </r>
  </si>
  <si>
    <t xml:space="preserve">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Técnica Del Componentes De Alimentación Y Nutrición Para Las Personas Con Discapacidad En El Marco De Los Procesos De Atención Del Icbf  G7Pp Versión 2 Del 8/8/2022.
10 CONSIDERACIONES EN LA VALORACIÓN ANTROPOMÉTRICA.  Pág.  65-66.
Guía para el impulso a la soberanía alimentaria por el derecho humano a la alimentación adecuada en las modalidades y servicios del ICBF. G36.PP. Versión 2 del 30/12/2025
4.6. Valoración y Seguimiento del Estado Nutricional y de Salud.
Pág. 91.
a. Indicadores Indirectos pág. 93 - 96.
</t>
  </si>
  <si>
    <t>3.2.2</t>
  </si>
  <si>
    <t>Cuenta con los soportes de las valoraciones y seguimientos del estado nutricional de los usuarios realizadas por  el nutricionista dietista del equipo de la autoridad administrativa o el soporte de la gestión del operador.</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</si>
  <si>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
4.6. Valoración y Seguimiento del Estado Nutricional y de Salud.
a. Indicadores directos pág. 91.</t>
  </si>
  <si>
    <t>3.2.3</t>
  </si>
  <si>
    <t>En observación de la atención se solicita toma de los datos antropométricos de los niños, niñas o adolescentes, según muestra y se verifica adecuada técnica según lo establecida en la Guía de metrología ICBF vigente.</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</si>
  <si>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
4.6. Valoración y Seguimiento del Estado Nutricional y de Salud.
a. Indicadores Indirectos pág. 93.</t>
  </si>
  <si>
    <t>3.3.</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</si>
  <si>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</si>
  <si>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2 del 30/12/2025. Pág. 72, 73, 74 - 76.</t>
  </si>
  <si>
    <t>En observación del área de servicio de alimentos se evidencia:</t>
  </si>
  <si>
    <t>3.3.1</t>
  </si>
  <si>
    <t xml:space="preserve">Que 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</si>
  <si>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</si>
  <si>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3.3.2</t>
  </si>
  <si>
    <t xml:space="preserve">Que las instalaciones sanitarias están limpias, están separadas de las áreas de elaboración y están dotadas con los instrumentos y elementos para facilitar la higiene personal. </t>
  </si>
  <si>
    <t>3.3.3</t>
  </si>
  <si>
    <r>
      <t xml:space="preserve">Que no hay presencia de animales domésticos en el servicio de alimentos.
</t>
    </r>
    <r>
      <rPr>
        <b/>
        <sz val="11"/>
        <rFont val="Arial"/>
        <family val="2"/>
      </rPr>
      <t>Nota: No aplica cuando el servicio de alimentación es tercerizado en su totalidad.</t>
    </r>
  </si>
  <si>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</si>
  <si>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3.3.4</t>
  </si>
  <si>
    <t xml:space="preserve">Que los equipos y utensilios del servicio de alimentos son suficientes para la prestación del servicio.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</si>
  <si>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74 - 76.</t>
  </si>
  <si>
    <t>3.3.5</t>
  </si>
  <si>
    <r>
      <t xml:space="preserve">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
</t>
    </r>
    <r>
      <rPr>
        <b/>
        <sz val="11"/>
        <rFont val="Arial"/>
        <family val="2"/>
      </rPr>
      <t>Nota: No aplica cuando el servicio de alimentación es tercerizado en su totalidad.</t>
    </r>
  </si>
  <si>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t>
  </si>
  <si>
    <t>3.4.</t>
  </si>
  <si>
    <t>Cuenta con el ciclo de menús de acuerdo con la minuta patrón, teniendo en cuenta las prácticas culturales de alimentación y de consumo, de acuerdo con el Modelo de Enfoque Diferencial de Derechos - MEDD</t>
  </si>
  <si>
    <t>Guía para el impulso a la soberanía alimentaria por el derecho humano a la alimentación adecuada en las modalidades y servicios del ICBF. G36.PP. Versión 2 del 30/12/2025.Pág. 56 - 57, 61-65.</t>
  </si>
  <si>
    <t>3.4.1</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</si>
  <si>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satisfacción.Soporte de aprobación por el supervisor de contrato.</t>
    </r>
  </si>
  <si>
    <t>Guía para el impulso a la soberanía alimentaria por el derecho humano a la alimentación adecuada en las modalidades y servicios del ICBF. G36.PP. Versión 2 del 30/12/2025
Menús Especiales.  Pág.  56.
Orientaciones de alimentación diferencial para población en condiciones particulares.  Pág.  57.
COMPLEMENTACIÓN ALIMENTARIA CON CALIDAD.  Pág. 61-65.</t>
  </si>
  <si>
    <t>3.4.2</t>
  </si>
  <si>
    <t>Cuenta con registro de intercambios de alimentos con la respectiva justificación, fecha y tiempo de alimentación, no excede dos (2) en la minuta diaria.</t>
  </si>
  <si>
    <t>Guía para el impulso a la soberanía alimentaria por el derecho humano a la alimentación adecuada en las modalidades y servicios del ICBF. G36.PP. Versión 1 del 04/12/2024.
Homogeneidad en el servicio.  Pág. 65</t>
  </si>
  <si>
    <t>3.4.3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</si>
  <si>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</si>
  <si>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64.</t>
  </si>
  <si>
    <t>3.5.</t>
  </si>
  <si>
    <t>Implementa el ciclo de menús de acuerdo con la minuta patrón, teniendo en cuenta las prácticas culturales de alimentación y de consumo, de acuerdo con el Modelo de Enfoque Diferencial de Derechos - MEDD</t>
  </si>
  <si>
    <t xml:space="preserve">Manual Operativo Modalidades  y Servicio para la Atención De  Niñas, Niños y Adolescentes, con Proceso  Administrativo de Restablecimiento de  Derechos.  Versión 2 del 08/07/2022. Pág. 53, 54 y 63. 
Guía para el impulso a la soberanía alimentaria por el derecho humano a la alimentación adecuada en las modalidades y servicios del ICBF. G36.PP. Versión 2 del 30/12/2025. Págs. 56, 78, 81 y 82. </t>
  </si>
  <si>
    <t>3.5.1</t>
  </si>
  <si>
    <t>En observación y muestreo en sitio se evidencia que se cumple con las porciones servidas, garantizando la uniformidad del servido y el cumplimiento a la minuta patrón.</t>
  </si>
  <si>
    <t>Guía para el impulso a la soberanía alimentaria por el derecho humano a la alimentación adecuada en las modalidades y servicios del ICBF. G36.PP. Versión 2 del 30/12/2025
4.5. Complementación Alimentaria con Calidad.
4.5.3.1  Preparación y distribución de Ración preparada. Pág. 65</t>
  </si>
  <si>
    <t>3.5.2</t>
  </si>
  <si>
    <t xml:space="preserve">En observación se evidencia que el ciclo de menús se encuentran publicado en el área común y en el área de preparación de alimentos. </t>
  </si>
  <si>
    <t xml:space="preserve">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62. </t>
  </si>
  <si>
    <t>3.5.3</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</si>
  <si>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la toma de peso y talla tomadas en la modalidad, ajusta el plan de alimentación de la niña, el niño o el adolescente según se requiera. 
b. El Modelo de Enfoque Diferencial de Derechos - MEDD para la construcción de ciclos de menús. Los intercambios no exceden dos (2) en la minuta diaria. </t>
  </si>
  <si>
    <t>Manual Operativo Modalidades  y Servicio para la Atención De  Niñas, Niños y Adolescentes, con Proceso  Administrativo de Restablecimiento de  Derechos.  Versión 2 del 08/07/2022. 
3.3. Talento Humano.  Pág.  41.
3.4. Alimentación y nutrición.  Pág. 53.
Guía para el impulso a la soberanía alimentaria por el derecho humano a la alimentación adecuada en las modalidades y servicios del ICBF. G36.PP. Versión 2 del 30/12/2025
4.5. Complementación Alimentaria con Calidad.
4.5.3. Prestación del servicio de alimentación por tipo de ración.
4.5.3.1. Preparación y distribución de Ración Preparada
Homogeneidad en el servicio.
Pág.  65.</t>
  </si>
  <si>
    <t>3.6.</t>
  </si>
  <si>
    <t>Cuenta e implementa programa de capacitación a cargo del servicio de alimentación</t>
  </si>
  <si>
    <t>Guía para el impulso a la soberanía alimentaria por el derecho humano a la alimentación adecuada en las modalidades y servicios del ICBF. G36.PP. Versión 2 del 30/12/2025 Pág. 88.</t>
  </si>
  <si>
    <t>3.6.1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</si>
  <si>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</si>
  <si>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Guía para el impulso a la soberanía alimentaria por el derecho humano a la alimentación adecuada en las modalidades y servicios del ICBF. G36.PP. Versión 2 del 30/12/2025
Programa de capacitación. Pág. 88.</t>
  </si>
  <si>
    <t>3.6.2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</si>
  <si>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</si>
  <si>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3.6.3</t>
  </si>
  <si>
    <t xml:space="preserve">Mediante diálogo con el personal gestor de alimentos se indaga sobre conocimiento de las temáticas del programa de capacitación, la minuta patrón, guía de preparaciones, listas de intercambios y estandarización de porciones de alimentos servidos.
</t>
  </si>
  <si>
    <t>3.7.</t>
  </si>
  <si>
    <t>Cuenta con el concepto higiénico sanitario Favorable, emitido por la autoridad sanitaria competente.</t>
  </si>
  <si>
    <t>Guía para el impulso a la soberanía alimentaria por el derecho humano a la alimentación adecuada en las modalidades y servicios del ICBF. G36.PP. Versión 2 del 30/12/2025
4.5. Complementación Alimentaria con Calidad.
Organización del servicio de alimentos  pág. 70.</t>
  </si>
  <si>
    <t>3.7.1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</si>
  <si>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</si>
  <si>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3.8.</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</si>
  <si>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</si>
  <si>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Pág. 86 - 88.</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</si>
  <si>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</si>
  <si>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</si>
  <si>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para el impulso a la soberanía alimentaria por el derecho humano a la alimentación adecuada en las modalidades y servicios del ICBF. G36.PP. Versión 2 del 30/12/2025
4.5.4.5.  Requisitos del servicio de alimentos
Plan de saneamiento básico.
Pág. 86 - 88.</t>
  </si>
  <si>
    <t>3.8.2</t>
  </si>
  <si>
    <t>Cuenta con actas, listados de asistencia, registros fotográficos, etc., que evidencien la capacitación del talento humano en los programas del plan de saneamiento básico.</t>
  </si>
  <si>
    <t>3.8.3</t>
  </si>
  <si>
    <t>En observación de la atención se evidencia la implementación de los cuatro (4) programas básicos del plan de saneamiento básico.</t>
  </si>
  <si>
    <t>Guía para el impulso a la soberanía alimentaria por el derecho humano a la alimentación adecuada en las modalidades y servicios del ICBF. G36.PP. Versión 1 del 04/12/2024.
4.5.4.5.  Requisitos del servicio de alimentos
Plan de saneamiento básico.
Pág. 86 - 88.</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</si>
  <si>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</si>
  <si>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</si>
  <si>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73.</t>
  </si>
  <si>
    <t>3.8.5</t>
  </si>
  <si>
    <t>En diálogo con el talento humano se evidencia el conocimiento sobre temas específicos del Plan de Saneamiento Básico.</t>
  </si>
  <si>
    <t>3.9.</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</si>
  <si>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</si>
  <si>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77 - 82.
Guía orientadora para la estrategia del abastecimiento alimentario. G38.PP.  Versión 1 del 16/01/2025. Págs. 19 - 24. </t>
  </si>
  <si>
    <t>En observación de la atención se evidencia que:</t>
  </si>
  <si>
    <t>3.9.1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</si>
  <si>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</si>
  <si>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r>
      <t>Guía orientadora para la estrategia del abastecimiento alimentario. G38.PP.  Versión 1 del 16/01/2025.
4.3.4. Almacenamiento.  Pág. 19</t>
    </r>
    <r>
      <rPr>
        <sz val="5"/>
        <rFont val="Aptos Narrow"/>
        <family val="2"/>
        <scheme val="minor"/>
      </rPr>
      <t xml:space="preserve"> - 21.</t>
    </r>
  </si>
  <si>
    <t>3.9.2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</si>
  <si>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</si>
  <si>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Guía orientadora para la estrategia del abastecimiento alimentario. G38.PP.  Versión 1 del 16/01/2025.
4.3.4. Almacenamiento.  Pág. 22</t>
    </r>
    <r>
      <rPr>
        <sz val="5"/>
        <rFont val="Aptos Narrow"/>
        <family val="2"/>
        <scheme val="minor"/>
      </rPr>
      <t>-24</t>
    </r>
    <r>
      <rPr>
        <sz val="5"/>
        <rFont val="Aptos Narrow"/>
        <family val="2"/>
        <scheme val="minor"/>
      </rPr>
      <t>.</t>
    </r>
  </si>
  <si>
    <t>3.9.3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</si>
  <si>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 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</si>
  <si>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para el impulso a la soberanía alimentaria por el derecho humano a la alimentación adecuada en las modalidades y servicios del ICBF. G36.PP. Versión 1 del 04/12/2024.
4.5.1.2. Tipos de Ración.  Pág.  53.
Procesos con alimentos, en los servicios de alimentación
Aspectos a tener en cuenta en la Preparación Pág. 80 y 81.
</t>
  </si>
  <si>
    <t>3.9.4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</si>
  <si>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</si>
  <si>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81 y 82.</t>
  </si>
  <si>
    <t>3.9.5</t>
  </si>
  <si>
    <t>El gestor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</si>
  <si>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G36.PP. Versión 2 del 30/12/2025
Prácticas higiénicas y medidas de protección.  Pág.  79.</t>
  </si>
  <si>
    <t>3.9.6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</si>
  <si>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</si>
  <si>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2 del 30/12/2025
4.5.4.3. Talento Humano.
Estado de Salud.. Pág. 77.</t>
  </si>
  <si>
    <t>3.9.7</t>
  </si>
  <si>
    <t xml:space="preserve">El personal gestor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</si>
  <si>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 Versión 2 del 30/12/2025
4.5.4.3. Talento Humano.
Educación y capacitación.  Pág. 78.</t>
  </si>
  <si>
    <t>3.10.</t>
  </si>
  <si>
    <t>Cumple con los criterios de metrología para los equipos de prestación del servicio.</t>
  </si>
  <si>
    <t>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</si>
  <si>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3.10.1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</si>
  <si>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</si>
  <si>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</si>
  <si>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3.10.2</t>
  </si>
  <si>
    <t xml:space="preserve">Cuenta con la documentación el termómetro de punzón para alimentos:  
-Hoja de vida.
-Certificado de calibración.
-Verificaciones intermedias.
-Inspección de equipos. </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</si>
  <si>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</si>
  <si>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3.10.3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</si>
  <si>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</si>
  <si>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</si>
  <si>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3.10.4</t>
  </si>
  <si>
    <t>Cuenta con la documentación para la báscula pesa personas: 
-Hoja de vida.
-Certificado de calibración.
-Verificaciones intermedias.</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</si>
  <si>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</si>
  <si>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3.10.5</t>
  </si>
  <si>
    <t>Cuenta con la documentación del tallímetro: 
-Hoja de vida (con la totalidad de criterios establecidos en la norma)
-Certificado de calibración.</t>
  </si>
  <si>
    <t>Guía técnica para la metrología aplicable a los programas de los procesos misionales del icbf.  g8.pp.  versión 8 del 05/03/2025. 
4. documentación. pág. 13 y 14.
7.inspección de operación de los equipos.  pág.  21.
2.MEDICIÓN DE LA TALLA/LONGITUD DE LOS USUARIOS.  Pág.  49</t>
  </si>
  <si>
    <t>3.10.6</t>
  </si>
  <si>
    <t>Cuenta con la documentación para la báscula pesa bebés: 
-Hoja de vida.
-Certificado de calibración.
-Verificaciones intermedias.</t>
  </si>
  <si>
    <t>Guía operativa del servicio centro de desarrollo infantil.  GO4.MT1.PP.  Versión 1 del 25/11/2024. 
Estándar 15.  Pág.  33.
Estándar 46.  Pág.  85 y 86.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</si>
  <si>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3.10.7</t>
  </si>
  <si>
    <t>Cuenta con la documentación del infantómetro: 
-Hoja de vida (con la totalidad de criterios establecidos en la norma)
-Certificado de calibración.</t>
  </si>
  <si>
    <t>Guía operativa del servicio centro de desarrollo infantil.  GO4.MT1.PP.  Versión 1 del 25/11/2024. 
Estándar 15.  Pág.  33.
Estándar 46.  Pág.  85 y 86.
Guía técnica para la metrología aplicable a los programas de los procesos misionales del icbf.  g8.pp.  versión 8 del 05/03/2025. 
4. documentación. pág. 13 y 14.
7.inspección de operación de los equipos.  pág.  21.
2.MEDICIÓN DE LA TALLA/LONGITUD DE LOS USUARIOS.  Pág.  49.</t>
  </si>
  <si>
    <t>3.10.8</t>
  </si>
  <si>
    <t>Documentación para la cinta métrica antropométrica, en los casos en los que aplique (discapacidad): 
-Hoja de vida (con la totalidad de criterios establecidos en la norma)
-Certificado de calibración.</t>
  </si>
  <si>
    <t>Guía operativa del servicio centro de desarrollo infantil.  GO4.MT1.PP.  Versión 1 del 25/11/2024. 
Estándar 15.  Pág.  33.
Estándar 46.  Pág.  85 y 86.
Guía técnica para la metrología aplicable a los programas de los procesos misionales del icbf.  g8.pp.  versión 8 del 05/03/2025. 
4. documentación. pág. 13 y 14.
7.inspección de operación de los equipos.  pág.  22.
2.MEDICIÓN DE LA TALLA/LONGITUD DE LOS USUARIOS.  Pág.  50</t>
  </si>
  <si>
    <t>3.10.9</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</si>
  <si>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</si>
  <si>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</si>
  <si>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3.10.10</t>
  </si>
  <si>
    <t>En observación de la atención se evidencia que se cuenta con vasos medidores estandarizados para los alimentos en presentación líquida (ej.: sopa, lácteos líquidos, jugos, etc.) y son de material resistente al calor.</t>
  </si>
  <si>
    <t>3.10.11</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</si>
  <si>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</si>
  <si>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</si>
  <si>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3.11.</t>
  </si>
  <si>
    <t>Cuenta e implementa el Programa de Selección y Evaluación de Proveedores.</t>
  </si>
  <si>
    <t xml:space="preserve">Guía orientadora para la estrategia del abastecimiento alimentario. G38.PP.  Versión 1 del 16/01/2025. Págs. 16 y 17.
</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</si>
  <si>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</si>
  <si>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</si>
  <si>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</si>
  <si>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3.11.2</t>
  </si>
  <si>
    <t xml:space="preserve">En observación de la atención se evidencia el cumplimiento del programa de selección y evaluación de proveedores, asegurando los criterios de aceptabilidad y calificación de proveedores para la compra de alimentos. </t>
  </si>
  <si>
    <t>3.12.</t>
  </si>
  <si>
    <t xml:space="preserve">Implementa acciones de educación para la salud alimentaría. </t>
  </si>
  <si>
    <t>Guía para el impulso a la soberanía alimentaria por el derecho humano a la alimentación adecuada en las modalidades y servicios del ICBF. G36.PP. Versión 2 del 30/12/2025. Pág. 53. 
4.4. Ruta Metodológica de la Educación para la salud Alimentaria.
Página 35 - 42.</t>
  </si>
  <si>
    <t>3.12.1</t>
  </si>
  <si>
    <t>Cuenta con evidencias de implementación de la planeación de acciones de educación para la salud alimentaría.
Nota: estas evidencias pueden ser fotografías, videos, actas firmadas, listados de asistencia,etc.</t>
  </si>
  <si>
    <t>3.13</t>
  </si>
  <si>
    <r>
      <t xml:space="preserve">Implementa acciones de promoción, protección y apoyo de la práctica de la lactancia humana (aplica en caso de que en la población por aplicación de enfoque de género atienda a la adolescente o joven mujer gestante, en periodo de lactancia o con hijo menor de 3 años) </t>
    </r>
    <r>
      <rPr>
        <b/>
        <sz val="11"/>
        <color theme="1"/>
        <rFont val="Arial"/>
        <family val="2"/>
      </rPr>
      <t>(si aplica)</t>
    </r>
    <r>
      <rPr>
        <sz val="11"/>
        <color theme="1"/>
        <rFont val="Arial"/>
        <family val="2"/>
      </rPr>
      <t>.</t>
    </r>
  </si>
  <si>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G36.PP.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</si>
  <si>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3.13.1</t>
  </si>
  <si>
    <r>
      <t xml:space="preserve">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t>
    </r>
    <r>
      <rPr>
        <b/>
        <sz val="11"/>
        <rFont val="Arial"/>
        <family val="2"/>
      </rPr>
      <t>(si aplica)</t>
    </r>
    <r>
      <rPr>
        <sz val="11"/>
        <rFont val="Arial"/>
        <family val="2"/>
      </rPr>
      <t>.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r>
  </si>
  <si>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G36.PP.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</si>
  <si>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3.13.2</t>
  </si>
  <si>
    <r>
      <t xml:space="preserve">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 </t>
    </r>
    <r>
      <rPr>
        <b/>
        <sz val="11"/>
        <rFont val="Arial"/>
        <family val="2"/>
      </rPr>
      <t>(si aplica).</t>
    </r>
  </si>
  <si>
    <t>3.13.3</t>
  </si>
  <si>
    <r>
      <t xml:space="preserve">En diálogo con el talento humano se evidencia el conocimiento sobre la promoción, protección y apoyo de la práctica de lactancia humana </t>
    </r>
    <r>
      <rPr>
        <b/>
        <sz val="11"/>
        <rFont val="Arial"/>
        <family val="2"/>
      </rPr>
      <t>(si aplica).</t>
    </r>
  </si>
  <si>
    <t xml:space="preserve">Guía para el impulso a la soberanía alimentaria por el derecho humano a la alimentación adecuada en las modalidades y servicios del ICBF. G36.PP.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
</t>
  </si>
  <si>
    <t>3.14.</t>
  </si>
  <si>
    <t xml:space="preserve">Cumple con los requisitos para el servicio de alimentos contratados con terceros o descentralizados (Si aplica). </t>
  </si>
  <si>
    <t>Guía para el impulso a la soberanía alimentaria por el derecho humano a la alimentación adecuada en las modalidades y servicios del ICBF. G36.PP. Versión 2 del 30/12/2025. Págs.  70 y 71.</t>
  </si>
  <si>
    <t>3.14.1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</si>
  <si>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</si>
  <si>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para el impulso a la soberanía alimentaria por el derecho humano a la alimentación adecuada en las modalidades y servicios del ICBF. G36.PP. Versión 2 del 30/12/2025
Organización del servicio de alimentos.  Pág.  70 y 71.</t>
  </si>
  <si>
    <t>3.14.2</t>
  </si>
  <si>
    <t>Cuenta con concepto higiénico sanitario Favorable, emitido por la autoridad sanitaria competente.</t>
  </si>
  <si>
    <t>3.14.3</t>
  </si>
  <si>
    <t xml:space="preserve">Cuenta con certificado médico vigente que registre la aptitud para manipular alimentos.
Nota: Certificado de reconocimiento médico, por lo menos una (1) vez al año o cada vez que se considere necesario por razones clínicas y epidemiológicas. </t>
  </si>
  <si>
    <t>3.14.4</t>
  </si>
  <si>
    <t xml:space="preserve">Cuenta con certificado de capacitación en Buenas Practicas de Manufactura y Prácticas Higiénicas en manipulación de Alimentos con vigencia no superior a un año. </t>
  </si>
  <si>
    <t>3.14.5</t>
  </si>
  <si>
    <t>Manual de Buenas Practicas de Manufactura y Prácticas Higiénico Sanitarias, donde se detallan los procedimientos y equipos para asegurar el cumplimiento de las normas higiénico-sanitarias.</t>
  </si>
  <si>
    <t>3.14.6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</si>
  <si>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</si>
  <si>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ANEXO 3-POBLACIÓN GESTANTES Y LACTANTES</t>
  </si>
  <si>
    <t>A3.1.</t>
  </si>
  <si>
    <t>Cuenta e Implementa las acciones diferenciales para la atención de  la atención de  mujeres y personas en gestación y/o lactantes:</t>
  </si>
  <si>
    <t>Lineamiento Técnico Del Programa Especializado Para La Atención A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G36.PP. Versión 2 del 30/12/2025  Pág. 42, 45, 49, 50 y 53.</t>
  </si>
  <si>
    <t>En observación de la atención y diálogo con la persona o mujer gestante y/o lactante, su familia y/o red vincular, talento humano y contrastado con el contenido de los soportes presentados por el operador se evidencia que:</t>
  </si>
  <si>
    <t>PSIC / TS</t>
  </si>
  <si>
    <t>A3.1.1</t>
  </si>
  <si>
    <t>Cuenta con el reporte a la autoridad administrativa  para verificación de derechos, los casos de mujeres o personas que ingresan al programa con hijos/as menores de edad.</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</si>
  <si>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t>
  </si>
  <si>
    <t>A3.1.2</t>
  </si>
  <si>
    <t>Cuenta con el reporte a la autoridad administrativa del nacimiento de un bebé, para realizar la verificación de garantía de  derechos.</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</si>
  <si>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t>
  </si>
  <si>
    <t>A3.1.3</t>
  </si>
  <si>
    <t>Cuenta con el certificado de nacido vivo, registro civil de los niños, niñas recién nacidos.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</si>
  <si>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t>
  </si>
  <si>
    <t>A3.1.4</t>
  </si>
  <si>
    <t>Cuenta con el registro de acciones para la vinculación afectiva de la madre con su hijo o hija recién nacido o por nacer y la comunicación e integración con su red psico-afectiva, familiar y social.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</si>
  <si>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t>
  </si>
  <si>
    <t>A3.1.5</t>
  </si>
  <si>
    <t>Cuenta con los soportes de gestiones para la movilización del sector educativo para la inclusión de las personas o mujeres menores de edad, mayores de 18 años y los hijos e hijas de cuidado temporal.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</si>
  <si>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t>
  </si>
  <si>
    <t>A3.1.6</t>
  </si>
  <si>
    <t>Cuenta con los soportes de gestiones para la articulación con el Sistema Nacional de Bienestar Familiar - SNBF para la atención de problemáticas asociadas como situación de vida en calle, consumo de sustancias psicoactivas, discapacidad, violencia sexual, entre otras.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</si>
  <si>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t>
  </si>
  <si>
    <t>A3.1.7</t>
  </si>
  <si>
    <t>Cuenta con los soportes de gestiones para la  articulación con la autoridad administrativa para los permisos o salidas de las adolescentes y personas mayores de 18 años, gestantes o en periodo de lactancia.</t>
  </si>
  <si>
    <t>A3.1.8</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</si>
  <si>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G36.PP.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ELICBF Para La Promoción, Protección Y Apoyo A La Lactancia Humana.
Página 42-45.</t>
  </si>
  <si>
    <t>A3.1.9</t>
  </si>
  <si>
    <t>A3.1.10</t>
  </si>
  <si>
    <t xml:space="preserve">Registro de acciones para la generación de conocimientos y habilidades sobre las responsabilidades hacia sus hijos e hijas, para promover la corresponsabilidad, el autocuidado y la garantía de derechos. </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</si>
  <si>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t>
  </si>
  <si>
    <t>A3.1.11</t>
  </si>
  <si>
    <t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t>
  </si>
  <si>
    <t>A3.1.12</t>
  </si>
  <si>
    <t>En observación de la atención y diálogo con la persona o mujer gestante y/o lactante se evidencia que no se realiza la separación de los hijos recién nacidos de sus madres excepto cuando haya expresado por escrito su voluntad de no permanecer con el bebé.</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</si>
  <si>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t>
  </si>
  <si>
    <t>A3.1.13</t>
  </si>
  <si>
    <t>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t>
  </si>
  <si>
    <t>A3.1.14</t>
  </si>
  <si>
    <t>En observación de la atención se evidencia que existe un entorno seguro y confiable en donde las mujeres y personas en periodo de lactancia puedan ejercer su derecho de amamantar a sus bebes, donde puedan expresar sus inquietudes, preocupaciones y se ayuda a la práctica con información veraz.</t>
  </si>
  <si>
    <t>Guía para el impulso a la soberanía alimentaria por el derecho humano a la alimentación adecuada en las modalidades y servicios del ICBF. G36.PP.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ELICBF Para La Promoción, Protección Y Apoyo A La Lactancia Humana.
Página 42-45.</t>
  </si>
  <si>
    <t>A3.1.15</t>
  </si>
  <si>
    <t xml:space="preserve">Guía para el impulso a la soberanía alimentaria por el derecho humano a la alimentación adecuada en las modalidades y servicios del ICBF. G36.PP.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ELICBF Para La Promoción, Protección Y Apoyo A La Lactancia Humana.
Página 42-45..
</t>
  </si>
  <si>
    <t xml:space="preserve">4. COMPONENTE MODELO DE ATENCIÓN </t>
  </si>
  <si>
    <t>4.1.</t>
  </si>
  <si>
    <t>Cuenta y desarrolla la Propuesta de Implementación y Cualificación - PIYC</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</si>
  <si>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</si>
  <si>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4.1.1.</t>
  </si>
  <si>
    <t>La Institución cuenta con la Propuesta de Implementación y Cualificación -PIYC  digital o física y aprobada.</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</si>
  <si>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t>
  </si>
  <si>
    <t>4.1.2</t>
  </si>
  <si>
    <t>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</si>
  <si>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 xml:space="preserve">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
</t>
  </si>
  <si>
    <t>4.1.3.</t>
  </si>
  <si>
    <t>En observación de la atención, diálogos con las niñas, niños,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c.Desarrollan herramientas de participación.
d.Documentan e implementan estrategias para la prevención de situaciones de riesgo.</t>
  </si>
  <si>
    <t>Manual operativo modalidades y servicio para la atención de las niñas, los niños y los adolescentes, con proceso administrativo de restablecimiento de derechos, versión 2 del 08/07/2022.
Guía de orientaciones para la prevención y manejo de situaciones de riesgo de las niñas, niños y adolescentes en las modalidades y servicio de restablecimiento de derechos, versión 7 del 06/06/2023.
4.1 Interacción y participación de niños, niñas y adolescentes. Págs.18 Y 19.
Lineamiento técnico para la atención de niños, niñas y adolescentes con discapacidad con derechos amenazados y/o vulnerados, versión 2 del 3/12/2019.
1) Ajustes razonables al componente técnico. Pág.77.</t>
  </si>
  <si>
    <t>4.2.</t>
  </si>
  <si>
    <t>Cuenta e implementa con las herramientas de monitoreo del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</si>
  <si>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Pág.33
Lineamiento técnico para la atención a niños, niñas y adolescentes, con derechos amenazados o vulnerados, víctimas de violencia sexual, versión 2 del 04/07/2018. Pág.119.</t>
  </si>
  <si>
    <t>En observación de la atención, diálogos con las niñas, niños, adolescentes, jóvenes, familias, el talento humano y contrastado con el anexo de historia de atención se evidencia que:</t>
  </si>
  <si>
    <t/>
  </si>
  <si>
    <t>Se realiza evaluación preliminar elaborada máximo a los cinco (5) días hábiles de ubicación de la niña, niño, adolescente, joven en la modalidad, identificando de manera oportuna riesgos físicos y emocionales que requieran gestión para la atención de emergencia</t>
  </si>
  <si>
    <t>Lineamiento técnico para la implementación del modelo de atención, dirigido a los niños, las niñas, y los adolescentes en las modalidades de restablecimiento de derechos, versión1 del 27/07/2021. 
4.7.1. Hito 1: Prospectiva de Caso. Momento 1 Evaluación Integradora. Pág.33.
Lineamiento técnico para la atención a niños, niñas y adolescentes, con derechos amenazados o vulnerados, víctimas de violencia sexual, versión 2 del 04/07/2018. 
9.3. Acciones de atención especializada. Tabla 4 Acciones especializadas.Pág.119.</t>
  </si>
  <si>
    <t>Se realiza evaluación integradora elaborada como insumo del plan de caso (30 días calendario), dando una lectura integral y contextual transdiciplinaria, incluyendo recursos y aspectos a fortalecer, incorporando la percepción de la niña, niño, adolescente, joven, familia respecto de la situación que dio origen al PARD.</t>
  </si>
  <si>
    <t>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</si>
  <si>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Lineamiento técnico para la implementación del modelo de atención, dirigido a los niños, las niñas, y los adolescentes en las modalidades de restablecimiento de derechos, versión1 del 27/07/2021. 
4.7.1. Hito 1: Prospectiva de Caso. Momento 1 Evaluación Integradora. Págs.33 y 34.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119, 110, 133.</t>
  </si>
  <si>
    <t>Se realizan seguimientos del proceso de atención acorde al nivel de riesgo, complejidad y frecuencia identificados en las herramientas de monitoreo, así como las atenciones efectuadas</t>
  </si>
  <si>
    <t>Lineamiento técnico para la implementación del modelo de atención, dirigido a los niños, las niñas, y los adolescentes en las modalidades de restablecimiento de derechos, versión1 del 27/07/2021.Pág. 63.</t>
  </si>
  <si>
    <t>Se hace seguimiento al plan de caso, elaborado cada tres (3) meses, remitido a la autoridad administrativa cinco (5) días calendario después de la fecha de elaboración, el cual debe: 
a. Estar orientado a generar estrategias que favorezcan la participación, adherencia y empoderamiento al proceso por parte de los niños, las niñas, los adolescentes, sus familias y redes de apoyo 
b. Articularse y contar con acompañamiento por parte del equipo técnico y autoridad administrativa, así como del SNBF para superar las situaciones que dieron origen al PARD</t>
  </si>
  <si>
    <t>Lineamiento técnico para la implementación del modelo de atención, dirigido a los niños, las niñas, y los adolescentes en las modalidades de restablecimiento de derechos, versión1 del 27/07/2021. 
4.7.2. Hito 2: Gestión del Caso. Momento 3. Implementación del Plan de Caso. Págs. 34 y 35. Pág. 63.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110,133.</t>
  </si>
  <si>
    <t>Manual operativo modalidades y servicio para la atención de las niñas, los niños y los adolescentes, con proceso administrativo de restablecimiento de derechos, versión 2 del 08/07/2022.
Tabla 2 Modalidades de apoyo y fortalecimiento a la familia y/o red vincular. Modalidad Intervención de Apoyo Psicosocial. Descripción. Págs. 14,15.</t>
  </si>
  <si>
    <r>
      <t xml:space="preserve">Se comunica a  la autoridad administrativa de las niñas, los niños y los adolescentes,  la implementación de la jornada escolar completa en las instituciones educativas donde se encuentren. (cuando aplique)
</t>
    </r>
    <r>
      <rPr>
        <b/>
        <sz val="12"/>
        <rFont val="Arial"/>
        <family val="2"/>
      </rPr>
      <t>Nota</t>
    </r>
    <r>
      <rPr>
        <sz val="12"/>
        <rFont val="Arial"/>
        <family val="2"/>
      </rPr>
      <t>: este verificable corresponde a externado media jornada.</t>
    </r>
  </si>
  <si>
    <t>Manual operativo modalidades y servicio para la atención de las niñas, los niños y los adolescentes, con proceso administrativo de restablecimiento de derechos, versión 2 del 08/07/2022.
Tabla 2 Modalidades de apoyo y fortalecimiento a la familia y/o red vincular. Modalidad Intervención de Apoyo Psicosocial. Descripción.  Págs. 14,15.</t>
  </si>
  <si>
    <t>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</si>
  <si>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4.8.3.Técnicas específicas del MAC.Técnicas del MAC para la Micro Gestión. Tabla 1. Técnicas para la Micro Gestión. Pág.42.
4.8.3.Técnicas Específicas del MAC.Técnicas del MAC para la Macro Gestión. Tabla 2. Técnicas para la Macrogestión.Pág.43 y 44.</t>
  </si>
  <si>
    <t>Se elabora y  entrega el informe de superación de situaciones que generaron el ingreso a PARD al día hábil siguiente del egreso de la niña, niño, adolescente, joven, a la autoridad administrativa.</t>
  </si>
  <si>
    <t>Lineamiento técnico para la implementación del modelo de atención, dirigido a los niños, las niñas, y los adolescentes en las modalidades de restablecimiento de derechos, versión 1 del 27/07/2021.
5.1. Herramientas de monitoreo al proceso de atención. Tabla 3. Herramientas y formatos de informe para el monitoreo del proceso de atención. Pág.46.</t>
  </si>
  <si>
    <t>Cuenta, conoce e implementa el código ético del ICBF, estableciendo condiciones y garantías para propiciar el pleno desarrollo, en atención al principio del interés superior de las niñas, niños, adolescentes, jóvenes durante su atención en la modalidad.</t>
  </si>
  <si>
    <t>La institución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</si>
  <si>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CONT / ADM / ECON</t>
  </si>
  <si>
    <t>En observación de la atención y diálogo con el niño, niña, adolescente, joven, familias y/o talento humano y contrastado con los soportes presentados por el operador se evidencia que:</t>
  </si>
  <si>
    <t>El reconocimiento de la diversidad  y se previene la discriminación por:
a. Etnia
b. Sexo
c. Género
d. Estrato social
e. Religión
f. Orientación sexual
g. Discapacidad
h.Nacionalidad
i. Afiliación política;
* Por cualquier otra condición.</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</si>
  <si>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</si>
  <si>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Que no se excluye a los niños, niñas o adolescentes de las estrategias de formación académica, de capacitación o recreación, por razones de raza, género, orientación sexual, discapacidad o cualquier otra situación de discriminación.</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</si>
  <si>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</si>
  <si>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Que no hay permisividad ni tolerancia frente a actos de acoso y/o violencia entre los niños, las niñas y los adolescentes, que interactúan en la modalidad o servicio.</t>
  </si>
  <si>
    <t xml:space="preserve">Que presuntamente no se ejerce violencia sexual en su contra de manera física o virtual. </t>
  </si>
  <si>
    <t>Que presuntamente no se sostienen relaciones afectivas y/o sexuales con las y los adolescentes mayores de 14 años dentro o fuera de la modalidad o servicio.</t>
  </si>
  <si>
    <t xml:space="preserve">Que no se ofrece dinero, empleo, productos o servicios a cambio de relaciones sexuales, incluidos relaciones o actividades de tipo sexual u otras formas de comportamiento humillante, explotador o degradante. </t>
  </si>
  <si>
    <t>Que no se obtiene, distribuye o utiliza materiales pornográficos dentro o fuera del hogar sustituto o institución, lo que incluye la visita de sitios web pornográficos, así como el envío de mensajes pornográficos vía virtual o telefónica. (sexting y groming)</t>
  </si>
  <si>
    <t>Que se identifique y se denuncia o comunica los actos de violencia y se realizan acciones para su protección frente a vulneraciones de derechos.</t>
  </si>
  <si>
    <t>Que no se utilizan a los niños, las niñas o adolescentes con fines de explotación económica o en trabajos que atenten contra su salud física y emocional o su integridad personal</t>
  </si>
  <si>
    <t>Que no se tolera, ni se tienen comportamientos ilegales o peligrosos con niños, niñas o adolescentes, entre otras, consumo de sustancias psicoactivas, fumar, beber alcohol.</t>
  </si>
  <si>
    <t>Que no se da egreso del proceso de atención, ni se suspende la atención sin la autorización de la autoridad administrativa encargada del caso.</t>
  </si>
  <si>
    <t>Que no se oculta, demora o entrega parcialmente al ICBF la información de los usuarios, específicamente la que da lugar a un cambio de medida o toma de decisiones importantes en el marco del proceso de atención.</t>
  </si>
  <si>
    <t>Que se asume un rol de consideración y respeto como sujetos de derechos y se exige de igual manera a quienes estén en interacción con ellos y ellas.</t>
  </si>
  <si>
    <t>Que se respeta la privacidad y el derecho a la intimidad.</t>
  </si>
  <si>
    <t xml:space="preserve">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
</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</si>
  <si>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</si>
  <si>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</si>
  <si>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</si>
  <si>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</si>
  <si>
    <t xml:space="preserve">Que no realiza las gestiones necesarias y pertinentes en la prestación oportuna del servicio de salud cuando lo requiera un niño, una niña o un adolescente bajo su responsabilidad o cuidado. </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</si>
  <si>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</si>
  <si>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Que no se identifica el uso de la fuerza o medidas de coerción de cualquier tipo o actos de violencia física, verbal, psicológica, sexual o negligencia en su cuidado.</t>
  </si>
  <si>
    <t>Que se denuncia o comunica los actos de violencia y se realizan acciones para su protección frente a vulneraciones de derechos.</t>
  </si>
  <si>
    <t xml:space="preserve">Que se cumplen las normas de seguridad y prevención de desastres o de cualquier riesgo para la salud y la integridad de los niños, las niñas o los adolescentes. </t>
  </si>
  <si>
    <t>El talento humano de la institución usa lenguaje respetuoso, tiene disposición a la escucha y demuestra actitud empática, en sus interacciones con los usuarios y sus compañeros. 
Nota: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</si>
  <si>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</si>
  <si>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5. SITUACIONES DE RIESGO</t>
  </si>
  <si>
    <t xml:space="preserve">No </t>
  </si>
  <si>
    <t>SITUACIONES A VERIFICAR</t>
  </si>
  <si>
    <t>NORMATIVIDAD</t>
  </si>
  <si>
    <t>5.1</t>
  </si>
  <si>
    <t>Implementa las actividades establecidas en la guía de orientaciones para la prevención y manejo de situaciones de riesgo de acuerdo con los eventos presentados y las características de la población atendida.</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</si>
  <si>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 06, 07 y 08
-Numeral 4.1 Interacción y participación de niños, niñas y adolescentes. Págs.  18  y 19.</t>
  </si>
  <si>
    <t>5.1.1</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</si>
  <si>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</si>
  <si>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Manual operativo modalidades y servicio para la atención de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 06, 07 y 08
-Numeral 4.1 Interacción y participación de Niños, Niñas y Adolescentes. Págs. 18 y 19.</t>
  </si>
  <si>
    <t>5.2</t>
  </si>
  <si>
    <t>Implementa  acciones de prevención y manejo para las salidas deportivas, pedagógicas, recreativas o culturales.</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</si>
  <si>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 06,07 y 08.</t>
  </si>
  <si>
    <t>En observación de la atención y diálogo con el niño, niña, adolescente, joven, familias y/o colaboradores así como en los documentos aportados se evidencia:</t>
  </si>
  <si>
    <t>5.2.1</t>
  </si>
  <si>
    <t>La solicitud de autorización a la autoridad administrativa  con mínimo ocho (8) días de antelación para garantizar la participación de todos los usuarios.</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</si>
  <si>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-Aspectos prioritarios para tener en cuenta Págs.07 y 08.</t>
  </si>
  <si>
    <t>5.2.2</t>
  </si>
  <si>
    <t xml:space="preserve">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
</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</si>
  <si>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-Aspectos prioritarios para tener en cuenta Pág. 08.</t>
  </si>
  <si>
    <t>5.2.3</t>
  </si>
  <si>
    <t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</si>
  <si>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-Aspectos prioritarios para tener en cuenta Pág 08.</t>
  </si>
  <si>
    <t>5.3</t>
  </si>
  <si>
    <t xml:space="preserve">Implementa acciones de prevención y manejo de accidentes o lesiones.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</si>
  <si>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  23, 29 y 30.</t>
  </si>
  <si>
    <t>5.3.1</t>
  </si>
  <si>
    <t>Comunicación con la autoridad administrativa y representante legal en caso de accidentes, dolencias o dolencias leves como vómito, diarrea, gripe, tos, entre otros cuando requiere traslado a servicio médico.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</si>
  <si>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</si>
  <si>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5.3.2</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</si>
  <si>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</si>
  <si>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5.3.3</t>
  </si>
  <si>
    <t>Comunica a la autoridad administrativa del traslado a urgencias del usuario, cuenta con la epicrisis y deja evidencia escrita de la situación en el anexo de historia de atención.</t>
  </si>
  <si>
    <t>5.3.4</t>
  </si>
  <si>
    <t>Reporta la situación al/la profesional delegada de la Regional del ICBF con copia a quien supervisa el contrato de aporte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</si>
  <si>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</si>
  <si>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5.3.5</t>
  </si>
  <si>
    <t>Registra y adelanta los procedimientos establecidos ante la ocurrencia de lesiones diferentes expuestas en la guía de orientaciones.</t>
  </si>
  <si>
    <t>5.3.6</t>
  </si>
  <si>
    <t>Presenta a la autoridad administrativa el informe sobre aspectos relacionados con la atención del niño, niña o adolescente, al día siguiente del ingreso a la atención en la entidad de salud.</t>
  </si>
  <si>
    <t>5.4</t>
  </si>
  <si>
    <t xml:space="preserve">Implementa acciones de prevención y manejo conducta suicida: ideación e intento suicida y suicidio consumado.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</si>
  <si>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06/06/2023.Págs. 31, 33, 34, 35, 36 y 37.</t>
  </si>
  <si>
    <t>5.4.1</t>
  </si>
  <si>
    <t>Identifican los factores de riesgo y se despliegan acciones para el  niño, niña o adolescente que presenta riesgo frente a conducta suicida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</si>
  <si>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</si>
  <si>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5.4.2</t>
  </si>
  <si>
    <t>Desarrollan competencias para la atención de conductas suicidas en niños, niñas, adolescentes extranjeros con diferencias socioculturales de acuerdo con sus costumbres, particularidades y necesidades específicas.</t>
  </si>
  <si>
    <t>5.4.3</t>
  </si>
  <si>
    <t>El anexo de historia de atención registra acciones que contribuyen a la solución de problemas y promuevan una convivencia saludable.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</si>
  <si>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</si>
  <si>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5.4.4</t>
  </si>
  <si>
    <t xml:space="preserve">En la evaluación preliminar se identificaron factores de riesgo de ideación, amenaza e intento de suicidio y se determinó hasta qué punto estas ideas pueden llegar a materializarse.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</si>
  <si>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</si>
  <si>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5.4.5</t>
  </si>
  <si>
    <t xml:space="preserve">El anexo de historia de atención  cuenta con registro de llamada a la línea de emergencias, la gestión de cita de atención primaria.
</t>
  </si>
  <si>
    <t>5.4.6</t>
  </si>
  <si>
    <t>El anexo de historia de atención cuenta con el informe de situación o novedad y correo electrónico enviado a la autoridad administrativa por el medio más expedito.</t>
  </si>
  <si>
    <t>5.4.7</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</si>
  <si>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</si>
  <si>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36.</t>
  </si>
  <si>
    <t>5.4.8</t>
  </si>
  <si>
    <t>Cuenta con acta de reunión de caso posterior al evento de intento suicida, estableciendo acciones de prevención y reducción del riesgo a implementar con toda la población atendida y familias.</t>
  </si>
  <si>
    <t>5.4.9</t>
  </si>
  <si>
    <t>En el anexo de historia de atención identifique si en las herramientas de monitoreo y evaluación se evidencia seguimiento al cumplimiento de las actividades propuestas en la reunión de caso.</t>
  </si>
  <si>
    <t>5.4.10</t>
  </si>
  <si>
    <t>Reporta la situación al/la profesional delegada de la Regional del ICBF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</si>
  <si>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37.</t>
  </si>
  <si>
    <t>5.4.11</t>
  </si>
  <si>
    <t>Para los casos donde se presente el suicidio se llevan a cabo las acciones planteadas para fallecimiento.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</si>
  <si>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37.</t>
  </si>
  <si>
    <t>5.5</t>
  </si>
  <si>
    <t xml:space="preserve">Implementa acciones de prevención y manejo ante situaciones de violencia.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</si>
  <si>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Págs.44, 45, 46, 47, 51, 52, 53, 54 y 55.</t>
  </si>
  <si>
    <t>5.5.1</t>
  </si>
  <si>
    <t>Realiza de manera periódica (mínimo una vez al mes) acciones de sensibilización, promoción y prevención que estén dirigidas al talento humano, lo que incluye a voluntarios(as), pasantes, y practicantes.</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</si>
  <si>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prevención.Pág.44.</t>
  </si>
  <si>
    <t>5.5.2</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</si>
  <si>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</si>
  <si>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</si>
  <si>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5.5.3</t>
  </si>
  <si>
    <t xml:space="preserve"> Acciones de seguimiento a nivel individual y grupal, así como estrategias de mitigación a estos comportamientos, en los casos de niños, niñas y adolescentes que presenten conductas y comportamientos sexuales que requieren de intervención profesional</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</si>
  <si>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</si>
  <si>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5.5.4</t>
  </si>
  <si>
    <t>Informa de manera inmediata la situación de violencia o negligencia al coordinador de la modalidad.</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</si>
  <si>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  Actividad  Nº 1 Pág.50.</t>
  </si>
  <si>
    <t>5.5.5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</si>
  <si>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</si>
  <si>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violencias.Pág.51.</t>
  </si>
  <si>
    <t>5.5.6</t>
  </si>
  <si>
    <t>Comunicación a la Junta Directiva en los casos en que la presunta persona agresora es el (la) coordinadora de la modalidad .</t>
  </si>
  <si>
    <t>5.5.7</t>
  </si>
  <si>
    <t>Separar de manera inmediata, a la presunta persona agresora de la atención directa e indirecta de los niños, niñas y adolescentes, en atención a la solicitud elevada por el (la) supervisor(a) de contrato.</t>
  </si>
  <si>
    <t>5.5.8</t>
  </si>
  <si>
    <t>En los casos de violencia entre usuarios se realiza la separación del presunto agresor.</t>
  </si>
  <si>
    <t>5.5.9</t>
  </si>
  <si>
    <t>Generan estrategias de mayor vigilancia y control sobre la situación por parte de la institución, para los casos en que el traslado de usuarios no es efectivo de manera inmediata.</t>
  </si>
  <si>
    <t>5.5.10</t>
  </si>
  <si>
    <t>Informa de manera inmediata la situación presentada a la autoridad administrativa y quien supervisa el contrato.</t>
  </si>
  <si>
    <t>5.5.11</t>
  </si>
  <si>
    <t>Identifica si requiere atención por el sector salud y cuenta con epicrisis.</t>
  </si>
  <si>
    <t>5.5.12</t>
  </si>
  <si>
    <t xml:space="preserve"> Cuenta con remisión para valoración médica tanto a la víctima como a la presunta ofensora o agresora, En casos de violencia sexual ocurrido entre usuarios.</t>
  </si>
  <si>
    <t>5.5.13</t>
  </si>
  <si>
    <t xml:space="preserve">Realiza traslado a centro de atención de urgencias, en caso de violencia física con riesgo vital.
</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</si>
  <si>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violencias.Pág.52.</t>
  </si>
  <si>
    <t>5.5.14</t>
  </si>
  <si>
    <t xml:space="preserve"> Solicita cita por psicología, en caso de violencia psicológica.
</t>
  </si>
  <si>
    <t>5.5.15</t>
  </si>
  <si>
    <t xml:space="preserve">Traslada de manera inmediata al servicio de salud más cercano, en caso de violencia sexual.
</t>
  </si>
  <si>
    <t>5.5.16</t>
  </si>
  <si>
    <t>Se registra en la bitácora de la institución y en el anexo de historia de atención el evento presentado con los criterios de información establecidos en la guía.</t>
  </si>
  <si>
    <t>5.5.17</t>
  </si>
  <si>
    <t>Indaga con el niño, niña o adolescente sobre la situación presentada y remite el acta de reunión a/ a la coordinadora de la modalidad con los criterios de información establecidos en la guía.</t>
  </si>
  <si>
    <t>5.5.18</t>
  </si>
  <si>
    <t>Identifica y entrevista a los demás niños, niñas y adolescentes que estaban a su cargo, en caso que el presunto agresor sea un cuidador.</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</si>
  <si>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violencias.Pág.53.</t>
  </si>
  <si>
    <t>5.5.19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</si>
  <si>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</si>
  <si>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5.5.20</t>
  </si>
  <si>
    <t xml:space="preserve">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
</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</si>
  <si>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violencias.Pág.54.</t>
  </si>
  <si>
    <t>5.5.21</t>
  </si>
  <si>
    <t>Reporta la situación al/la profesional delegada de la Regional del ICBF con copia a la supervisión de contrato en el formato  F1.G17.P establecido.</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</si>
  <si>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violencias.Págs.54 y 55.</t>
  </si>
  <si>
    <t>5.6</t>
  </si>
  <si>
    <t xml:space="preserve">Implementa acciones de prevención y manejo ante situaciones de fallecimiento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</si>
  <si>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Págs.57, 58 y 59.</t>
  </si>
  <si>
    <t>5.6.1</t>
  </si>
  <si>
    <t>Evalúan  con la autoridad administrativa la necesidad y pertinencia de las intervenciones y acompañamientos que deban darse a la familia red vincular o comunidad indígena en el proceso de duelo.</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</si>
  <si>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4.3.4 Fallecimiento de niños, niñas y adolescentes. Pág.57</t>
  </si>
  <si>
    <t>5.6.2</t>
  </si>
  <si>
    <t>Realizan acciones individuales y grupales con los niños, niñas y adolescentes para el manejo del duelo frente a la pérdida de un(a) compañero(a), ya sea que ésta ocurra por muerte natural, accidente o suicidio</t>
  </si>
  <si>
    <t>5.6.3</t>
  </si>
  <si>
    <t>Cuenta con documento que registra la identificación del lugar y contexto del fallecimiento.</t>
  </si>
  <si>
    <t>5.6.4</t>
  </si>
  <si>
    <t>Cuenta con documento que registra la comunicación de manera inmediata a la estación de policía y/o línea de emergencia los datos mínimos de nombre del niño, niña o adolescente, fecha y hora en que realiza la llamada y persona que la recibe.</t>
  </si>
  <si>
    <t>5.6.5</t>
  </si>
  <si>
    <t>En el anexo de historia de atención se identifica correo electrónico y registro de llamada con la autoridad administrativa y a quien supervisa el contrato informando el fallecimiento.</t>
  </si>
  <si>
    <t>5.6.6</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</si>
  <si>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</si>
  <si>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4.3.4 Fallecimiento de niños, niñas y adolescentes. Págs.58 y 59.</t>
  </si>
  <si>
    <t>5.7</t>
  </si>
  <si>
    <t>Implementa acciones de prevención y manejo  ante situaciones complejas a nivel de convivencia</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</si>
  <si>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</si>
  <si>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5.7.1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</si>
  <si>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</si>
  <si>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</si>
  <si>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5.8</t>
  </si>
  <si>
    <t>Cuenta con los soportes y gestiones ante situaciones de crisis personal</t>
  </si>
  <si>
    <t xml:space="preserve">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06/06/2023.Págs. 63 y 64. </t>
  </si>
  <si>
    <t>5.8.1</t>
  </si>
  <si>
    <t>En el anexo de historia de atención se identifica la intervención individual del niño, niña o adolescente para favorecer su estabilidad emocional y manejo asertivo de la situación.</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</si>
  <si>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personal.Pág. 63.</t>
  </si>
  <si>
    <t>5.8.2</t>
  </si>
  <si>
    <t>En el anexo de historia de atención se identifica el acompañamiento realizado para que el niño, niña o adolescente, identifique y fortalezca los recursos para hacer frente a la situación que ha generado la crisis.</t>
  </si>
  <si>
    <t>5.8.3</t>
  </si>
  <si>
    <t>En el anexo de historia de atención se identifica el medio más expedito a través del cual se informó de la situación de crisis a la Autoridad administrativa, coordinadora del Centro Zonal ICBF y supervisor de contrato.</t>
  </si>
  <si>
    <t>5.8.4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</si>
  <si>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</si>
  <si>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personal.Pág. 64.</t>
  </si>
  <si>
    <t>5.8.5</t>
  </si>
  <si>
    <t>En el anexo de historia de atención se identifica la atención en salud para el niño, niña o adolescente en caso que la situación no haya podido ser controlada y tiene implicaciones en la convivencia y en su bienestar físico y mental.</t>
  </si>
  <si>
    <t>5.8.6</t>
  </si>
  <si>
    <t>En el anexo de historia de atención se encuentra el informe enviado a la autoridad administrativa máximo al día (1) hábil siguiente de presentado el evento conforme los criterios de información establecidos en la guía.</t>
  </si>
  <si>
    <t>5.8.7</t>
  </si>
  <si>
    <t>En el anexo de historia de atención se encuentra el seguimiento a las acciones propuestas para la intervención y prevención de situaciones de crisis que se presentaron en la modalidad.</t>
  </si>
  <si>
    <t>5.8.8</t>
  </si>
  <si>
    <t>En el anexo de historia de atención se encuentra el seguimiento y acompañamiento del sector salud, en caso de no haber superado la crisis.</t>
  </si>
  <si>
    <t>5.8.9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</si>
  <si>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</si>
  <si>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5.9</t>
  </si>
  <si>
    <t xml:space="preserve">Implementa acciones de prevención y manejo ante situaciones de riñas.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</si>
  <si>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Págs.65 y 66.</t>
  </si>
  <si>
    <t>5.9.1</t>
  </si>
  <si>
    <t>En el anexo de historia de atención se identifica el abordaje a los niños, niñas, adolescentes implicados en la situación de agresión.</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</si>
  <si>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Riñas.Pág.65</t>
  </si>
  <si>
    <t>5.9.2</t>
  </si>
  <si>
    <t>En el anexo de historia de atención se identifica el traslado al servicio de urgencias en salud y solicitud de epicrisis en caso que los niños, niñas, adolescentes implicados presenten afectación física.</t>
  </si>
  <si>
    <t>5.9.3</t>
  </si>
  <si>
    <t>Generan un espacio de reflexión y establecimiento de compromisos con
los niños, niñas y adolescentes involucrados(as).</t>
  </si>
  <si>
    <t>5.9.4</t>
  </si>
  <si>
    <t>En el anexo de historia de atención se encuentra el análisis de caso efectuado para considerar los factores que dieron origen a la situación.</t>
  </si>
  <si>
    <t>5.9.5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</si>
  <si>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</si>
  <si>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5.9.6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</si>
  <si>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</si>
  <si>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5.9.7</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</si>
  <si>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Riñas.Pág.66</t>
  </si>
  <si>
    <t>5.10</t>
  </si>
  <si>
    <t xml:space="preserve">Implementa acciones de prevención y manejo ante situaciones de desordenes disciplinarios.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</si>
  <si>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</si>
  <si>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5.10.1</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</si>
  <si>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</si>
  <si>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</si>
  <si>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5.10.2</t>
  </si>
  <si>
    <t>Se informa a otras entidades de prevención y atención de riesgos en caso de incendio o inundación.</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</si>
  <si>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</si>
  <si>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5.10.3</t>
  </si>
  <si>
    <t>Se identifica en el anexo de historia de atención la información suministrada a la familia o representante legal del niño, niña o adolescente, sobre la situación de desorden disciplinario.</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</si>
  <si>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</si>
  <si>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5.10.4</t>
  </si>
  <si>
    <t>Se identifica la generación de espacios de diálogo con los niños, niñas, adolescentes que dieron origen o movilizaron la situación de desorden disciplinario.</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</si>
  <si>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Pág.67.</t>
  </si>
  <si>
    <t>5.10.5</t>
  </si>
  <si>
    <t>Cuenta con un informe escrito máximo a los (2) dos días calendario después de presentado el evento, acorde con los criterios establecidos en la guía, remitido a la autoridad administrativa y a quien supervisa el contrato,</t>
  </si>
  <si>
    <t>5.10.6</t>
  </si>
  <si>
    <t>En el anexo de historia de atención se identifica acta de reunión de caso con la autoridad administrativa, analizando los factores que dieron origen al desorden disciplinario y la generación de estrategias para mitigar estas posibles situaciones.</t>
  </si>
  <si>
    <t>5.11</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</si>
  <si>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</si>
  <si>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06/06/2023.Pág.70</t>
  </si>
  <si>
    <t>5.11.1</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</si>
  <si>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</si>
  <si>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</si>
  <si>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5.11.2</t>
  </si>
  <si>
    <t>El anexo de historia de atención cuenta con la solicitud efectuada por parte del nuevo operador dirigida a la autoridad administrativa, solicitando encuentros familiares.</t>
  </si>
  <si>
    <t>5.11.3</t>
  </si>
  <si>
    <t>El anexo de historia de atención registra el contacto telefónico del niño, niña, adolescente con su familia o red vincular de apoyo, antes y después de ser ubicados.</t>
  </si>
  <si>
    <t>5.11.4</t>
  </si>
  <si>
    <t>El anexo de historia de atención registra la preparación efectuada a los usuarios para el proceso de traslado o cambio de medida, acorde con los criterios establecidos en la guía.</t>
  </si>
  <si>
    <t>5.11.5</t>
  </si>
  <si>
    <t>Cuenta con el acta de entrega por parte del operador saliente, del traslado del niño, niña, adolescente así como la entrega del anexo de historia de atención a la coordinación del nuevo operador, el mismo día de la ubicación del usuario.</t>
  </si>
  <si>
    <t>5.11.6</t>
  </si>
  <si>
    <t>El anexo de historia de atención evidencia el proceso de acogida y seguimiento a la adaptación y vinculación emocional del niño, niña o adolescente.</t>
  </si>
  <si>
    <t>5.12</t>
  </si>
  <si>
    <t>Implementa acciones de prevención y manejo frente al abandono y/o desistimiento irregular por parte del niño, niña o adolescente de la modalidad o servicio de restablecimiento de derechos.</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</si>
  <si>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</si>
  <si>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5.12.1</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</si>
  <si>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</si>
  <si>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</si>
  <si>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5.12.2</t>
  </si>
  <si>
    <t>El anexo de historia de atención cuenta con la comunicación efectuada a la Fiscalía General de la Nación y/o Policía Nacional de la desaparición del niño, niña o adolescente.</t>
  </si>
  <si>
    <t>5.12.3</t>
  </si>
  <si>
    <t>El anexo de historia de atención cuenta con el informe enviado a la autoridad administrativa y supervisión de contrato con los soportes de las acciones adelantadas para la búsqueda.</t>
  </si>
  <si>
    <t>5.12.4</t>
  </si>
  <si>
    <t>Cuenta con acta de análisis de caso cuando el niño, niña o adolescente retorne voluntariamente o sea puesto a disposición, considerando además la pertinencia de realizar reunión de caso.</t>
  </si>
  <si>
    <t>5.12.5</t>
  </si>
  <si>
    <t>En el Sistema de Información Misional -SIM se registra la novedad o confirmación de egreso del usuario.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</si>
  <si>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</si>
  <si>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5.12.6</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</si>
  <si>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</si>
  <si>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</si>
  <si>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5.12.7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</si>
  <si>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</si>
  <si>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</si>
  <si>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6. CODIGO DE ETICA</t>
  </si>
  <si>
    <t>6.1.</t>
  </si>
  <si>
    <t>Guía De Orientaciones Para La Prevención Y Manejo De Situaciones De Riesgo De Las Niñas, Niños Y Adolescentes En Las Modalidades Y Servicio De Restablecimiento De Derechos. Versión 7 Del 06/06/2023. Código Ético Pág. 73.</t>
  </si>
  <si>
    <t>6.1.1</t>
  </si>
  <si>
    <t>6.1.2</t>
  </si>
  <si>
    <t>6.1.3</t>
  </si>
  <si>
    <t>6.1.4</t>
  </si>
  <si>
    <t>6.1.5</t>
  </si>
  <si>
    <t>6.1.6</t>
  </si>
  <si>
    <t>6.1.7</t>
  </si>
  <si>
    <t>6.1.8</t>
  </si>
  <si>
    <t>6.1.9</t>
  </si>
  <si>
    <t>6.1.10</t>
  </si>
  <si>
    <t>6.1.11</t>
  </si>
  <si>
    <t>6.1.12</t>
  </si>
  <si>
    <t>6.1.13</t>
  </si>
  <si>
    <t>6.1.14</t>
  </si>
  <si>
    <t>6.1.15</t>
  </si>
  <si>
    <t>6.1.16</t>
  </si>
  <si>
    <t>6.1.17</t>
  </si>
  <si>
    <t>6.1.18</t>
  </si>
  <si>
    <t>6.1.19</t>
  </si>
  <si>
    <t>6.1.20</t>
  </si>
  <si>
    <t>6.1.21</t>
  </si>
  <si>
    <t>6.1.22</t>
  </si>
  <si>
    <t>6.1.23</t>
  </si>
  <si>
    <t>6.1.24</t>
  </si>
  <si>
    <t>6.1.25</t>
  </si>
  <si>
    <r>
      <rPr>
        <sz val="5"/>
        <color theme="1"/>
        <rFont val="Arial"/>
        <family val="2"/>
      </rPr>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r>
  </si>
  <si>
    <t>6.1.26</t>
  </si>
  <si>
    <t>6.1.27</t>
  </si>
  <si>
    <t>6.1.28</t>
  </si>
  <si>
    <t>7. COMPONENTE TALENTO HUMANO</t>
  </si>
  <si>
    <t>7.1.</t>
  </si>
  <si>
    <t>Cumple con el personal de talento humano requerido de acuerdo con el manual operativo de la modalidad y cupos contratados, aprobada por la supervisión de contrato</t>
  </si>
  <si>
    <t>Manual Operativo Modalidades Y Servicio Para La Atención De Las Niñas, Los Niños Y  Los Adolescentes, Con Proceso Administrativo De  Restablecimiento De Derechos. Versión 2 Del 8 De Julio De 2022. Pag. 52.</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</si>
  <si>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</si>
  <si>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</si>
  <si>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Manual Operativo Modalidades Y Servicio Para La Atención De Las Niñas, Los Niños Y  Los Adolescentes, Con Proceso Administrativo De  Restablecimiento De Derechos. Versión 2 Del 8 De Julio De 2022.
Numeral 3.3. Talento Humano. Pág. 50 Tabla 14</t>
  </si>
  <si>
    <t>7.2.</t>
  </si>
  <si>
    <t>Cuenta con un manual de funciones que permita identificar las funciones u obligaciones de cada uno de los perfiles establecidos para la modalidad.</t>
  </si>
  <si>
    <t>Manual Operativo Modalidades Y Servicio Para La Atención De Las Niñas, Los Niños Y  Los Adolescentes, Con Proceso Administrativo De  Restablecimiento De Derechos. Versión 2 Del 8 De Julio De 2022.Pág. 48</t>
  </si>
  <si>
    <t>7.2.1.</t>
  </si>
  <si>
    <t>Cuenta con un manual que contenga las obligaciones y funciones de los perfiles del talento humano vinculado para la modalidad o servicio</t>
  </si>
  <si>
    <t>Manual Operativo Modalidades Y Servicio Para La Atención De Las Niñas, Los Niños Y  Los Adolescentes, Con Proceso Administrativo De  Restablecimiento De Derechos. Versión 2 Del 8 De Julio De 2022.
Numeral 3.3. Talento Humano. Pág. 48</t>
  </si>
  <si>
    <t>7.2.2.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</si>
  <si>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</si>
  <si>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7.2.3.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</si>
  <si>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</si>
  <si>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7.3.</t>
  </si>
  <si>
    <t>Cuenta e implementa con un proceso de selección del talento humano, basado en criterios de idoneidad profesional, evaluación de competencias y verificación de antecedentes.</t>
  </si>
  <si>
    <t>Manual Operativo Modalidades Y Servicio Para La Atención De Las Niñas, Los Niños Y  Los Adolescentes, Con Proceso Administrativo De  Restablecimiento De Derechos. Versión 2 Del 8 De Julio De 2022. Págs. 45-48.</t>
  </si>
  <si>
    <t>7.3.1</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</si>
  <si>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</si>
  <si>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47 y 48</t>
  </si>
  <si>
    <t>7.3.2</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</si>
  <si>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rFont val="Arial"/>
        <family val="2"/>
      </rPr>
      <t xml:space="preserve"> 
Nota 1:</t>
    </r>
    <r>
      <rPr>
        <sz val="11"/>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rFont val="Arial"/>
        <family val="2"/>
      </rPr>
      <t>Nota 2:</t>
    </r>
    <r>
      <rPr>
        <sz val="11"/>
        <rFont val="Arial"/>
        <family val="2"/>
      </rPr>
      <t xml:space="preserve"> Verificar que la institución haya realizado la validación de antecedentes del talento humano, como requisito previo a su incorporación.
</t>
    </r>
    <r>
      <rPr>
        <b/>
        <sz val="11"/>
        <rFont val="Arial"/>
        <family val="2"/>
      </rPr>
      <t>Nota 3:</t>
    </r>
    <r>
      <rPr>
        <sz val="11"/>
        <rFont val="Arial"/>
        <family val="2"/>
      </rPr>
      <t xml:space="preserve"> Solicitar la verificación de los antecedes judiciales en las páginas oficiales de la muestra seleccionada.</t>
    </r>
  </si>
  <si>
    <t xml:space="preserve">Manual Operativo Modalidades Y Servicio Para La Atención De Las Niñas, Los Niños Y  Los Adolescentes, Con Proceso Administrativo De  Restablecimiento De Derechos. Versión 2 Del 8 De Julio De 2022.
Numeral 3.3. Talento Humano. Págs. 45-48.
</t>
  </si>
  <si>
    <t>7.3.3</t>
  </si>
  <si>
    <t>Se cuenta con los soportes documentales de los resultados de la evaluación de los requisitos establecidos para la selección del talento humano, en concordancia con el perfil del cargo.</t>
  </si>
  <si>
    <t>7.4.</t>
  </si>
  <si>
    <t>Cumple con la verificación del cumplimiento de lo establecido en la Ley 1918 de 2018, modificada por la Ley 2375 de 2024, referente a la consulta del registro de inhabilidades por delitos sexuales cometidos contra personas menores de edad.</t>
  </si>
  <si>
    <t>Manual Operativo Modalidades Y Servicio Para La Atención De Las Niñas, Los Niños Y  Los Adolescentes, Con Proceso Administrativo De  Restablecimiento De Derechos. Versión 2 Del 8 De Julio De 2022. Pág. 45.</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</si>
  <si>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</si>
  <si>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</si>
  <si>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Manual Operativo Modalidades Y Servicio Para La Atención De Las Niñas, Los Niños Y  Los Adolescentes, Con Proceso Administrativo De  Restablecimiento De Derechos. Versión 2 Del 8 De Julio De 2022.
Numeral 3.3. Talento Humano. Pág. 45</t>
  </si>
  <si>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</si>
  <si>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</si>
  <si>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7.5</t>
  </si>
  <si>
    <t>Documenta e implementa un proceso de inducción, formación y capacitación continua del talento humano.</t>
  </si>
  <si>
    <t>Manual Operativo Modalidades Y Servicio Para La Atención De Las Niñas, Los Niños Y  Los Adolescentes, Con Proceso Administrativo De  Restablecimiento De Derechos. Versión 2 Del 8 De Julio De 2022.
Numeral 3.3. Talento Humano. Pág. 47</t>
  </si>
  <si>
    <t>7.5.1</t>
  </si>
  <si>
    <t>Cuenta con un plan de inducción, formación y cualificación dirigido al talento humano, que incorpora las temáticas definidas en los lineamientos, manuales operativos y guías del ICBF para los servicios de atención a niños, niñas y adolescentes con PARD.</t>
  </si>
  <si>
    <t>7.5.2</t>
  </si>
  <si>
    <t>Cuenta con los soportes que evidencian la implementación del plan de inducción, formación y cualificación que incluyen: cronograma de actividades, actas de socialización con listado de asistencia, registros audiovisuales (fotográficos y/o fílmicos), y demás documentos que certifiquen la capacitación del personal.</t>
  </si>
  <si>
    <t>Manual Operativo Modalidades Y Servicio Para La Atención De Las Niñas, Los Niños Y  Los Adolescentes, Con Proceso Administrativo De  Restablecimiento De Derechos. Versión 2 Del 8 De Julio De 2022.
Numeral 3.3. Talento Humano. Pág. 47.</t>
  </si>
  <si>
    <t>7.5.3</t>
  </si>
  <si>
    <t>Lleva la contabilidad conforme a las Normas de Información Financiera (NIIF) y demás normas contables vigentes en Colombia.</t>
  </si>
  <si>
    <t>Cuenta con un Manual de Políticas  Contables.</t>
  </si>
  <si>
    <t>Cuenta con el reconocimiento contable de los ingresos, gastos, activos y pasivos en los estados financieros se realiza de conformidad con sus políticas contables alineadas a las Normas de Información Financiera vigentes en Colombia.</t>
  </si>
  <si>
    <t>Lleva la contabilidad desagregada por centro de costos.</t>
  </si>
  <si>
    <t>Cuenta con un balance de prueba por centro de costos.</t>
  </si>
  <si>
    <t>9. COMPONENTE DOTACIÓN</t>
  </si>
  <si>
    <t>9.1</t>
  </si>
  <si>
    <t>Cuenta con la dotación de aseo e higiene personal requerida.</t>
  </si>
  <si>
    <t>Manual Operativo Modalidades y Servicio para la atención de niñas, niños y adolescentes, con Proceso Administrativo de Restablecimiento de Derechos. - MO3.P - Versión 2 del 08/07/2022. 
3.2.4. Dotación de aseo e higiene personal. Pág. (35 - 37)</t>
  </si>
  <si>
    <t>9.1.1</t>
  </si>
  <si>
    <t xml:space="preserve">Cuenta diariamente, con los elementos de uso común: crema dental, papel higiénico y jabón de dispensador para manos. </t>
  </si>
  <si>
    <t>Manual Operativo Modalidades y Servicio para la atención de niñas, niños y adolescentes, con Proceso Administrativo de Restablecimiento de Derechos. - MO3.P - Versión 2 del 08/07/2022.
3.2.4. Dotación de aseo e higiene personal. Pág. (35-37)
Tabla 10. Dotación de higiene y aseo personal para las modalidades de ubicación inicial y acogimiento.</t>
  </si>
  <si>
    <t>9.2</t>
  </si>
  <si>
    <t>Cuenta con la dotación lúdico – deportiva</t>
  </si>
  <si>
    <t>Manual Operativo Modalidades Y Servicio Para La Atención De Niñas, Niños Y Adolescentes, Con Proceso Administrativo De Restablecimiento De Derechos. - Mo3.P - Versión 2 Del 08/07/2022. Pág. 37.</t>
  </si>
  <si>
    <t>9.2.1</t>
  </si>
  <si>
    <t>La institución cuenta con elementos lúdico deportivos de acuerdo con la edad de la población, que permita dar cumplimiento a lo establecido en la Propuesta de Implementación y Cualificación (PIYC).</t>
  </si>
  <si>
    <t xml:space="preserve">Manual Operativo Modalidades Y Servicio Para La Atención De Niñas, Niños Y Adolescentes, Con Proceso Administrativo De Restablecimiento De Derechos. - Mo3.P - Versión 2 Del 08/07/2022.
3.2. Dotación.
3.2.5. Dotación Lúdico - deportiva Pág. 37.
</t>
  </si>
  <si>
    <t>3.2</t>
  </si>
  <si>
    <t>ANEXO 1 VIOLENCIAS</t>
  </si>
  <si>
    <t>A1</t>
  </si>
  <si>
    <t>Cuenta e Implementa las acciones diferenciales para la atención de víctimas de violencia sexual dentro y fuera del conflicto armado y/o víctimas de trata:</t>
  </si>
  <si>
    <t>Lineamiento Técnico Para La Atención A Niños, Niñas Y Adolescentes, Con Derechos Amenazados O Vulnerados, Víctimas De Violencia Sexual, Versión 2 Del 04/07/2018 Págs.108 , 126, 130, 131, 134 ,135, 136 y  137.</t>
  </si>
  <si>
    <t>En observación de la atención y diálogo con el niño, niña o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</si>
  <si>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</si>
  <si>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</si>
  <si>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A1.2</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</si>
  <si>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</si>
  <si>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A1.3</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</si>
  <si>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</si>
  <si>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A1.4</t>
  </si>
  <si>
    <t>Cuenta con actas, registros fotográficos, etc., que evidencien acciones de sensibilización para los niños, niñas y adolescente frente al uso debido de redes sociales y otros medios tecnológicos, o entornos virtuales, que los exponga a situaciones de vulnerabilidad.</t>
  </si>
  <si>
    <t>A1.5</t>
  </si>
  <si>
    <t>Cuenta con registro de la información actualizada sobre las rutas de atención integral a niños, niñas y adolescentes víctimas de violencia sexual.</t>
  </si>
  <si>
    <t>ANEXO 2. ENFOQUE DIFERENCIAL POBLACION CON DISCAPACIDAD</t>
  </si>
  <si>
    <t>A2.1.</t>
  </si>
  <si>
    <t>Cuenta e Implementa las acciones diferenciales para la atención de población con discapacidad:</t>
  </si>
  <si>
    <t>Lineamiento Técnico Para La Atención De Niños, Niñas Y Adolescentes Con Discapacidad Con Derechos Amenazados Y/O Vulnerados, Versión 2 Del 3/12/2019.
Cuadro 12 Acciones Diferenciales Para La Atención De Población Con Discapacidad. Pag.49,50,51</t>
  </si>
  <si>
    <t>A2.1.1</t>
  </si>
  <si>
    <t>Cuenta con los soportes de la gestión o Certificado de:
- Discapacidad
- Registro de Localización y Caracterización de Personas con Discapacidad
- Registro único de Víctimas - RUV</t>
  </si>
  <si>
    <t>A2.1.2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</si>
  <si>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</si>
  <si>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A2.1.3</t>
  </si>
  <si>
    <t>Cuenta con los apoyos necesarios y los ajustes razonables para la toma de peso y talla de la población con discapacidad de acuerdo con la categoría.</t>
  </si>
  <si>
    <t>A2.1.4</t>
  </si>
  <si>
    <t>En observación de la atención se solicita toma de los datos antropométricos de los niños, niñas o adolescentes, según muestra y se contrasta su correspondencia con los datos registrados en el formato.</t>
  </si>
  <si>
    <t>A2.1.5</t>
  </si>
  <si>
    <t>Desarrolla actividades en las cuales los niños, niñas,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</si>
  <si>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Restricciòn En La Participación. Pág.74</t>
  </si>
  <si>
    <t>A2.1.6</t>
  </si>
  <si>
    <t>Implementa sistemas de comunicación aumentativa y alternativa para incorporar la percepción del niño, niña o adolescente con discapacidad.</t>
  </si>
  <si>
    <t>Lineamiento Técnico Para La Implementacion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Restricciòn En La Participación. Pág.74</t>
  </si>
  <si>
    <t>A2.1.7</t>
  </si>
  <si>
    <t>El cronograma de actividades está organizado por curso de vida teniendo en cuenta la categoría de discapacidad, el nivel de dificultad en el desempeño y el perfil de funcionamiento del niño, niña,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</si>
  <si>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</si>
  <si>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</si>
  <si>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niño, niña,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</si>
  <si>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</si>
  <si>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</si>
  <si>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</si>
  <si>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</si>
  <si>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</si>
  <si>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</si>
  <si>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</si>
  <si>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</si>
  <si>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niño, niña o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</si>
  <si>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</si>
  <si>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</si>
  <si>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</si>
  <si>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</si>
  <si>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Lineamiento Técnico Para La Atención De Niños, Niñas Y Adolescentes Con Discapacidad Con Derechos Amenazados Y/O Vulnerados, Versión 2 Del 3/12/2019.
Cuadro 12 Acciones Diferenciales Para La Atención De Población Con Discapacidad. Pag.78</t>
  </si>
  <si>
    <t>A2.2.</t>
  </si>
  <si>
    <t>Guía Técnica Para La Metrología Aplicable A Los Programas De Los Procesos Misionales Del Icbf.  G8.Pp.  Versión 8 Del 5/03/2025.
Pág.  30.</t>
  </si>
  <si>
    <t>A2.2.1.</t>
  </si>
  <si>
    <t>Cuenta con la documentación de la cinta métrica antropométrica, en los casos en los que aplique (discapacidad): 
-Hoja de vida (con la totalidad de criterios establecidos en la norma)
-Certificado de calibración.</t>
  </si>
  <si>
    <t>A2.2.2.</t>
  </si>
  <si>
    <t>En observación de la atención que los equipos de metrología se encuentran en buen estado.</t>
  </si>
  <si>
    <t>EVIDENCIA NO CUMPLIMIENTO MODELO DE ATENCIÓN</t>
  </si>
  <si>
    <t>Nombres y apellidos</t>
  </si>
  <si>
    <t>Fecha de ingreso</t>
  </si>
  <si>
    <t>Edad</t>
  </si>
  <si>
    <t>Boleta de ubicación</t>
  </si>
  <si>
    <t>Número Documento de identidad</t>
  </si>
  <si>
    <t>Libreta militar</t>
  </si>
  <si>
    <t>Género con el que se identifica</t>
  </si>
  <si>
    <t>Discapacidad</t>
  </si>
  <si>
    <t>Pertenencia étnica</t>
  </si>
  <si>
    <t>Migrante</t>
  </si>
  <si>
    <t>Vinculado al sistema educativo</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</si>
  <si>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</si>
  <si>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</si>
  <si>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</si>
  <si>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</si>
  <si>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</si>
  <si>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</si>
  <si>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</si>
  <si>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Observaciones</t>
  </si>
  <si>
    <t>Si/No</t>
  </si>
  <si>
    <t>Fecha</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</si>
  <si>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</si>
  <si>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</si>
  <si>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</si>
  <si>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</si>
  <si>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</si>
  <si>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</si>
  <si>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</si>
  <si>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</si>
  <si>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</si>
  <si>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</si>
  <si>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</si>
  <si>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</si>
  <si>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</si>
  <si>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</si>
  <si>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</si>
  <si>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</si>
  <si>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PERFIL</t>
  </si>
  <si>
    <t>PERSONAL REQUERIDO POR USUARIOS DE LA MODALIDAD</t>
  </si>
  <si>
    <t>Instructor de Taller</t>
  </si>
  <si>
    <t>Cantidad de usuarios del servicio
* Corresponde al # cupo atendidos al momento de la visita</t>
  </si>
  <si>
    <t>SEC</t>
  </si>
  <si>
    <t xml:space="preserve">OBSERVACIONES </t>
  </si>
  <si>
    <t>2.Ambientes Adecuados y Seguros</t>
  </si>
  <si>
    <t>3.1</t>
  </si>
  <si>
    <t>3. Alimentacion y Nutrición</t>
  </si>
  <si>
    <t>3.3</t>
  </si>
  <si>
    <t>3.4</t>
  </si>
  <si>
    <t>3.5</t>
  </si>
  <si>
    <t>3.6</t>
  </si>
  <si>
    <t>3.7</t>
  </si>
  <si>
    <t>3.8</t>
  </si>
  <si>
    <t>3.9</t>
  </si>
  <si>
    <t>3.10</t>
  </si>
  <si>
    <t>3.11</t>
  </si>
  <si>
    <t>3.12</t>
  </si>
  <si>
    <t>4.1</t>
  </si>
  <si>
    <t>4. Modelo de Atencion</t>
  </si>
  <si>
    <t>4.2</t>
  </si>
  <si>
    <t>6.1</t>
  </si>
  <si>
    <t>7.1</t>
  </si>
  <si>
    <t>7.2</t>
  </si>
  <si>
    <t>7.3</t>
  </si>
  <si>
    <t>7.4</t>
  </si>
  <si>
    <t>A1.</t>
  </si>
  <si>
    <t>Anexo 1 Violencias</t>
  </si>
  <si>
    <t>A2.1</t>
  </si>
  <si>
    <t>Anexo 2. Discapacidad</t>
  </si>
  <si>
    <t>A2.2</t>
  </si>
  <si>
    <t>A3.1</t>
  </si>
  <si>
    <t>Ubicación</t>
  </si>
  <si>
    <t>Aula</t>
  </si>
  <si>
    <t>Área (m²)</t>
  </si>
  <si>
    <r>
      <t>Índice
(m</t>
    </r>
    <r>
      <rPr>
        <b/>
        <sz val="11"/>
        <rFont val="Aptos Narrow"/>
        <family val="2"/>
      </rPr>
      <t>²</t>
    </r>
    <r>
      <rPr>
        <b/>
        <sz val="11"/>
        <rFont val="Aptos Narrow"/>
        <family val="2"/>
        <scheme val="minor"/>
      </rPr>
      <t>/persona)</t>
    </r>
  </si>
  <si>
    <t>Capacidad máxima 
(Área / Índice)</t>
  </si>
  <si>
    <t>Cumple - No cumple - No aplica</t>
  </si>
  <si>
    <t>observaciones</t>
  </si>
  <si>
    <r>
      <rPr>
        <b/>
        <sz val="11"/>
        <rFont val="Aptos Narrow"/>
        <family val="2"/>
        <scheme val="minor"/>
      </rPr>
      <t>Nota:</t>
    </r>
    <r>
      <rPr>
        <sz val="11"/>
        <rFont val="Aptos Narrow"/>
        <family val="2"/>
        <scheme val="minor"/>
      </rPr>
      <t xml:space="preserve"> Adicionar las filas que se requieran en caso de ser necesario.</t>
    </r>
  </si>
  <si>
    <t>CONSOLIDADO DE LAS CONDICIONES CON NO CUMPLIMIENTO</t>
  </si>
  <si>
    <t>Numeral</t>
  </si>
  <si>
    <t>CONDICIONES DE CALIDAD CON NO CUMPLIMIENTO</t>
  </si>
  <si>
    <t>COMPONENTE</t>
  </si>
  <si>
    <t>ACTA DE CIERRE</t>
  </si>
  <si>
    <t xml:space="preserve">Siendo las __________ del dia __________del mes ____________ del _______, </t>
  </si>
  <si>
    <t>COMPONENTES</t>
  </si>
  <si>
    <t>CONDICIONES</t>
  </si>
  <si>
    <t>CUMPLE</t>
  </si>
  <si>
    <t>NO CUMPLE</t>
  </si>
  <si>
    <t>NO APLICA</t>
  </si>
  <si>
    <t xml:space="preserve">TOTAL </t>
  </si>
  <si>
    <t>AMBIENTES ADECUADOS Y SEGUROS</t>
  </si>
  <si>
    <t>ALIMENTACIÓN Y NUTRICIÓN</t>
  </si>
  <si>
    <t>MODELO DE ATENCIÓN</t>
  </si>
  <si>
    <t>TALENTO HUMANO</t>
  </si>
  <si>
    <t>FINANCIERO</t>
  </si>
  <si>
    <t>ANEXO 2 DISCAPACIDAD</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</si>
  <si>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</si>
  <si>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</si>
  <si>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</si>
  <si>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</si>
  <si>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</si>
  <si>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</si>
  <si>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</si>
  <si>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</si>
  <si>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</si>
  <si>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</si>
  <si>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</si>
  <si>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1. INFORMACIÓN DE LA INSTITUCIÓN</t>
  </si>
  <si>
    <t>Fecha de Finalización Visita</t>
  </si>
  <si>
    <r>
      <t xml:space="preserve"> El área del aula o salón es mínimo de 1.50 m² por usuario atendido. 
</t>
    </r>
    <r>
      <rPr>
        <b/>
        <sz val="11"/>
        <rFont val="Arial"/>
        <family val="2"/>
      </rPr>
      <t>NOTA:</t>
    </r>
    <r>
      <rPr>
        <sz val="11"/>
        <rFont val="Arial"/>
        <family val="2"/>
      </rPr>
      <t xml:space="preserve"> El area para funcionamiento del aula pedagógica no podrá ser la misma que se tiene para el servicio de comedor.</t>
    </r>
  </si>
  <si>
    <t xml:space="preserve">MODALIDADES DE APOYO Y FORTALECIMIENTO A LA FAMILIA O RED VINCULAR </t>
  </si>
  <si>
    <t>RESTABLECIMIENTO DE DERECHOS</t>
  </si>
  <si>
    <t>2.6.27</t>
  </si>
  <si>
    <t xml:space="preserve">Se realizan atenciones así:
* a nivel individual y familiar.
* Externado media jornada: duración de  cuatro (4) horas por día en los días hábiles del mes.
</t>
  </si>
  <si>
    <t>4.2.2</t>
  </si>
  <si>
    <t>4.2.1</t>
  </si>
  <si>
    <t>4.2.3</t>
  </si>
  <si>
    <t>4.2.4</t>
  </si>
  <si>
    <t>4.2.5</t>
  </si>
  <si>
    <t>4.2.6</t>
  </si>
  <si>
    <t>4.2.7</t>
  </si>
  <si>
    <t>4.2.8</t>
  </si>
  <si>
    <t>4.2.9</t>
  </si>
  <si>
    <t xml:space="preserve">
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</si>
  <si>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G36.PP. Versión 2 del 30/12/2025 
Población Con Discapacidad O Con Alteración De La Deglución Voluntaria y/o
EnfermedadesCrónicas No Trasmisibles. Pág. 57.Crónicas No Trasmisibles.  Pág. 57.</t>
  </si>
  <si>
    <t>Guía para el impulso a la soberanía alimentaria por el derecho humano a la alimentación adecuada en las modalidades y servicios del ICBF. G36.PP. Versión 2 del 30/12/2025 
4.6. Valoración y Seguimiento del Estado Nutricional y de Salud.
a. Indicadores Indirectos pág. 93.</t>
  </si>
  <si>
    <t>8. COMPONENTE FINANCIERO</t>
  </si>
  <si>
    <t>8.1.4</t>
  </si>
  <si>
    <t>8.2.1</t>
  </si>
  <si>
    <t>8.2.2</t>
  </si>
  <si>
    <t>8.2.3</t>
  </si>
  <si>
    <t>8.2.4</t>
  </si>
  <si>
    <t>8.2.5</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</si>
  <si>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
(Si Aplica)</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</si>
  <si>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
(Si Aplica)</t>
  </si>
  <si>
    <t>9.2.1 La institución cuenta con elementos lúdico deportivos de acuerdo con la edad de la población, que permita dar cumplimiento a lo establecido en la Propuesta de Implementación y Cualificación (PIYC).</t>
  </si>
  <si>
    <t>Guía de orientaciones para la prevención y manejo de situaciones de riesgo de las niñas, niños y adolescentes en las modalidades y servicio de restablecimiento de derechos.
versión 7 del 06 de junio de 2023. 4.4. sobre el código ético, pagina 75</t>
  </si>
  <si>
    <t>Cuenta con dotación escolar-material pedagógico</t>
  </si>
  <si>
    <t>La institución entrega dotación escolar y material pedagógico a la niña, el niño o el adolescente de acuerdo con lo requerido por la entidad educativa
a saber:
a. Elementos escolares (incluidos los elementos de aseo solicitados por la entidad educativa) 
b. Material pedagógico, requerido para el desarrollo de tareas escolares y actividades.</t>
  </si>
  <si>
    <t>El código de ética: 
a. Se encuentra en el Reglamento Interno de Trabajo.
b. Hace parte integral del contrato de trabajo.</t>
  </si>
  <si>
    <t>8.2.6</t>
  </si>
  <si>
    <t>9.3</t>
  </si>
  <si>
    <t>9.3.1</t>
  </si>
  <si>
    <t>En diálogo con el talento humano se evidencia el conocimiento sobre la promoción, protección y apoyo de la práctica de lactancia humana
(Si Aplica)</t>
  </si>
  <si>
    <t>Para la evaluación de este verificable además de realizar la contrastación de la información del numeral 7.5.2, confirme con Nutricionista Dietista o Ingeniero (a) de Alimentos la formación del talento humano en la promoción, protección y apoyo de la práctica de lactancia humana y con el Psicólogo (a) o Trabajador (a) Social la cualificación en las temáticas propias del servicio.</t>
  </si>
  <si>
    <t>En entrevista con el talento humano de la muestra y contrastado con los soportes del verificable 7.5.2 verifique el conocimiento adquirido de acuerdo con el plan de inducción, formación y cualificación.</t>
  </si>
  <si>
    <t>8.1</t>
  </si>
  <si>
    <t>GUÍA DE REQUISITOS LEGALES Y FINANCIEROS PARAOPERADORES DE MODALIDADES DEL SISTEMA DE RESPONSABILIDAD PENAL ADOLESCENTE - SRPA  Versión 1 8 de octubre de 2020 Pag 7, 8 y 9</t>
  </si>
  <si>
    <t>8.1.1</t>
  </si>
  <si>
    <t>GUÍA DE REQUISITOS LEGALES Y FINANCIEROS PARA OPERADORES DE MODALIDADES DEL SISTEMA DE RESPONSABILIDAD PENAL ADOLESCENTE - SRPA  Versión 1 8 de octubre de 2020 Pag 7, 8 y 9</t>
  </si>
  <si>
    <t>8.1.2</t>
  </si>
  <si>
    <t>8.1.3</t>
  </si>
  <si>
    <t>Cuenta con el Registro Único Tributario - RUT.</t>
  </si>
  <si>
    <t>Estados financieros completos del último año fiscal aprobados por el órgano máximo de administración.</t>
  </si>
  <si>
    <t>8.2</t>
  </si>
  <si>
    <t>Cumple con la estructura de costos establecida para el desarrollo de la modalidad</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</si>
  <si>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</si>
  <si>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GUÍA DE REQUISITOS LEGALES Y FINANCIEROS PARA OPERADORES DE MODALIDADES DEL SISTEMA DE RESPONSABILIDAD PENAL ADOLESCENTE - SRPA  Versión 1 8 de octubre de 2020 Pag 8 y 9</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</si>
  <si>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</si>
  <si>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</si>
  <si>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</si>
  <si>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</si>
  <si>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</si>
  <si>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</si>
  <si>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</si>
  <si>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</si>
  <si>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el equipo de la Oficina de Inspección, Vigilancia y Control y Calidad de Servicios, realiza socialización de las situaciones encontradas durante la visita por cada uno de los componentes:  y se le informa que podrá pronunciarse frente al desarrollo de la misma.</t>
  </si>
  <si>
    <t>PORTADA</t>
  </si>
  <si>
    <t>SITUACIONES DE RIESGO</t>
  </si>
  <si>
    <t>CODIGO DE ETICA</t>
  </si>
  <si>
    <t>DOTACION</t>
  </si>
  <si>
    <t>ANEXO 3 GESTANTES Y LACTANTES</t>
  </si>
  <si>
    <t>Fuente: Manual operativo modalidades y servicio para la atención de las niñas, los niños y los adolescentes, con proceso administrativo de restablecimiento de derechos, versión 2 del 08/07/2022. pág. 50.</t>
  </si>
  <si>
    <t>Coordinador MT X 100</t>
  </si>
  <si>
    <t>Auxiliar Administrativo MT X 100</t>
  </si>
  <si>
    <t>Psicólogo MT X 50</t>
  </si>
  <si>
    <t>Trabajador Social o Profesional en Desarrollo Familiar MT X 50</t>
  </si>
  <si>
    <t>Nutricionista dietista MT X 50</t>
  </si>
  <si>
    <t>Profesional de área MT X 50</t>
  </si>
  <si>
    <t>Gestor de Caso MT X 50</t>
  </si>
  <si>
    <t>No aplica</t>
  </si>
  <si>
    <t>Formador Diurno MT X 50</t>
  </si>
  <si>
    <t>Servicios Generales MT X Unidad</t>
  </si>
  <si>
    <t>Cocinero 2MT X 50</t>
  </si>
  <si>
    <t>3.14</t>
  </si>
  <si>
    <t>5. Situaciones de Riesgo</t>
  </si>
  <si>
    <t>6. Codigo de Ética</t>
  </si>
  <si>
    <t>7. Talento Humano</t>
  </si>
  <si>
    <t>8. Financiero</t>
  </si>
  <si>
    <t>9. Dotación</t>
  </si>
  <si>
    <t>Anexo 3. Gestantes y Lactantes</t>
  </si>
  <si>
    <t>6. Código de Etica</t>
  </si>
  <si>
    <t>9. Dotacion</t>
  </si>
  <si>
    <t>PROCESO DE INSPECCIÓN, VIGILANCIA Y CONTROL
INSTRUMENTO IV
EXTERNADO MEDIA JORNADA SRD</t>
  </si>
  <si>
    <r>
      <rPr>
        <i/>
        <sz val="12"/>
        <color theme="1"/>
        <rFont val="Arial"/>
        <family val="2"/>
      </rPr>
      <t>¡</t>
    </r>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</si>
  <si>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IN97.IVC
Versión 1
28/07/2026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</si>
</sst>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3"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11"/>
      <color theme="1"/>
      <name val="Aptos Narrow"/>
      <family val="2"/>
      <scheme val="minor"/>
    </font>
    <font>
      <sz val="8"/>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sz val="5"/>
      <color theme="1"/>
      <name val="Arial"/>
      <family val="2"/>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11"/>
      <color rgb="FFFF0000"/>
      <name val="Arial"/>
      <family val="2"/>
    </font>
    <font>
      <sz val="5"/>
      <name val="Aptos Display"/>
      <family val="2"/>
      <scheme val="major"/>
    </font>
    <font>
      <sz val="10"/>
      <color theme="1"/>
      <name val="Arial"/>
      <family val="2"/>
    </font>
    <font>
      <b/>
      <sz val="12"/>
      <color theme="1"/>
      <name val="Aptos Narrow"/>
      <family val="2"/>
      <scheme val="minor"/>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b/>
      <sz val="11"/>
      <color rgb="FF000000"/>
      <name val="Aptos Narrow"/>
      <family val="2"/>
    </font>
    <font>
      <b/>
      <sz val="12"/>
      <name val="Arial"/>
      <family val="2"/>
    </font>
    <font>
      <sz val="11"/>
      <color rgb="FFFF0000"/>
      <name val="Aptos Display"/>
      <family val="2"/>
      <scheme val="major"/>
    </font>
    <font>
      <b/>
      <u/>
      <sz val="11"/>
      <color theme="0"/>
      <name val="Aptos Narrow"/>
      <family val="2"/>
      <scheme val="minor"/>
    </font>
    <font>
      <sz val="5"/>
      <name val="Aptos Narrow"/>
      <family val="2"/>
      <scheme val="minor"/>
    </font>
    <font>
      <sz val="12"/>
      <name val="Arial"/>
      <family val="2"/>
    </font>
    <font>
      <sz val="9"/>
      <color indexed="81"/>
      <name val="Tahoma"/>
      <family val="2"/>
    </font>
    <font>
      <b/>
      <sz val="9"/>
      <color indexed="81"/>
      <name val="Tahoma"/>
      <family val="2"/>
    </font>
    <font>
      <i/>
      <sz val="11"/>
      <color theme="1"/>
      <name val="Arial"/>
      <family val="2"/>
    </font>
    <font>
      <i/>
      <sz val="11"/>
      <color theme="1"/>
      <name val="Aptos Narrow"/>
      <family val="2"/>
      <scheme val="minor"/>
    </font>
    <font>
      <sz val="5"/>
      <name val="Aptos Display"/>
      <family val="2"/>
    </font>
    <font>
      <sz val="11"/>
      <color theme="5"/>
      <name val="Aptos Narrow"/>
      <family val="2"/>
      <scheme val="minor"/>
    </font>
    <font>
      <b/>
      <u/>
      <sz val="9"/>
      <color theme="0"/>
      <name val="Aptos Narrow"/>
      <family val="2"/>
      <scheme val="minor"/>
    </font>
    <font>
      <u/>
      <sz val="11"/>
      <color theme="0"/>
      <name val="Aptos Narrow"/>
      <family val="2"/>
      <scheme val="minor"/>
    </font>
    <font>
      <b/>
      <sz val="10"/>
      <color theme="1"/>
      <name val="Arial"/>
      <family val="2"/>
    </font>
    <font>
      <b/>
      <i/>
      <sz val="12"/>
      <color theme="1"/>
      <name val="Tempus Sans ITC"/>
    </font>
    <font>
      <b/>
      <sz val="12"/>
      <color theme="1"/>
      <name val="Tempus Sans ITC"/>
    </font>
    <font>
      <sz val="6"/>
      <color theme="1"/>
      <name val="Arial"/>
      <family val="2"/>
    </font>
  </fonts>
  <fills count="51">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C0E6F5"/>
        <bgColor indexed="64"/>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2" tint="-0.499984740745262"/>
        <bgColor indexed="64"/>
      </patternFill>
    </fill>
    <fill>
      <patternFill patternType="solid">
        <fgColor theme="7" tint="0.79998168889431442"/>
        <bgColor rgb="FF000000"/>
      </patternFill>
    </fill>
    <fill>
      <patternFill patternType="solid">
        <fgColor theme="6" tint="0.59999389629810485"/>
        <bgColor rgb="FF000000"/>
      </patternFill>
    </fill>
    <fill>
      <patternFill patternType="solid">
        <fgColor theme="5" tint="0.59999389629810485"/>
        <bgColor rgb="FF000000"/>
      </patternFill>
    </fill>
    <fill>
      <patternFill patternType="solid">
        <fgColor theme="3" tint="0.499984740745262"/>
        <bgColor rgb="FF000000"/>
      </patternFill>
    </fill>
    <fill>
      <patternFill patternType="solid">
        <fgColor theme="2" tint="-0.249977111117893"/>
        <bgColor indexed="64"/>
      </patternFill>
    </fill>
    <fill>
      <patternFill patternType="solid">
        <fgColor rgb="FFC0E6F5"/>
        <bgColor rgb="FF000000"/>
      </patternFill>
    </fill>
    <fill>
      <patternFill patternType="solid">
        <fgColor rgb="FFCAEDFB"/>
        <bgColor rgb="FF000000"/>
      </patternFill>
    </fill>
    <fill>
      <patternFill patternType="solid">
        <fgColor rgb="FF99FFCC"/>
        <bgColor rgb="FF000000"/>
      </patternFill>
    </fill>
    <fill>
      <patternFill patternType="solid">
        <fgColor rgb="FFFFFFFF"/>
        <bgColor rgb="FF000000"/>
      </patternFill>
    </fill>
    <fill>
      <patternFill patternType="solid">
        <fgColor theme="5" tint="0.39997558519241921"/>
        <bgColor indexed="64"/>
      </patternFill>
    </fill>
    <fill>
      <patternFill patternType="solid">
        <fgColor theme="9" tint="0.79998168889431442"/>
        <bgColor indexed="64"/>
      </patternFill>
    </fill>
    <fill>
      <patternFill patternType="solid">
        <fgColor theme="9" tint="0.39997558519241921"/>
        <bgColor indexed="64"/>
      </patternFill>
    </fill>
  </fills>
  <borders count="6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s>
  <cellStyleXfs count="5">
    <xf numFmtId="0" fontId="0" fillId="0" borderId="0"/>
    <xf numFmtId="0" fontId="22" fillId="0" borderId="0"/>
    <xf numFmtId="0" fontId="22" fillId="0" borderId="0"/>
    <xf numFmtId="9" fontId="30" fillId="0" borderId="0" applyFont="0" applyFill="0" applyBorder="0" applyAlignment="0" applyProtection="0"/>
    <xf numFmtId="0" fontId="45" fillId="0" borderId="0" applyNumberFormat="0" applyFill="0" applyBorder="0" applyAlignment="0" applyProtection="0"/>
  </cellStyleXfs>
  <cellXfs count="559">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1" fillId="0" borderId="0" xfId="0" applyFont="1" applyAlignment="1">
      <alignment wrapText="1"/>
    </xf>
    <xf numFmtId="0" fontId="16" fillId="0" borderId="0" xfId="0" applyFont="1" applyAlignment="1">
      <alignment horizontal="justify" vertical="justify" wrapText="1"/>
    </xf>
    <xf numFmtId="0" fontId="31" fillId="0" borderId="0" xfId="0" applyFont="1"/>
    <xf numFmtId="0" fontId="19" fillId="0" borderId="7" xfId="0" applyFont="1" applyBorder="1" applyAlignment="1" applyProtection="1">
      <alignment vertical="center" wrapText="1"/>
      <protection locked="0"/>
    </xf>
    <xf numFmtId="0" fontId="11" fillId="0" borderId="45" xfId="0" applyFont="1" applyBorder="1" applyAlignment="1">
      <alignment vertical="center" wrapText="1"/>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4" fillId="6" borderId="8" xfId="0" applyFont="1" applyFill="1" applyBorder="1" applyAlignment="1">
      <alignment vertical="center" wrapText="1"/>
    </xf>
    <xf numFmtId="0" fontId="32"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10" xfId="0" applyFont="1" applyFill="1" applyBorder="1" applyAlignment="1">
      <alignment horizontal="center" vertical="center"/>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32" fillId="9" borderId="8" xfId="0" applyFont="1" applyFill="1" applyBorder="1" applyAlignment="1">
      <alignment horizontal="left" vertical="center" wrapText="1"/>
    </xf>
    <xf numFmtId="0" fontId="32" fillId="5" borderId="8" xfId="0" applyFont="1" applyFill="1" applyBorder="1" applyAlignment="1">
      <alignment vertical="center" wrapText="1"/>
    </xf>
    <xf numFmtId="0" fontId="32" fillId="9" borderId="8" xfId="0" applyFont="1" applyFill="1" applyBorder="1" applyAlignment="1">
      <alignment horizontal="justify" vertical="center" wrapText="1"/>
    </xf>
    <xf numFmtId="0" fontId="4" fillId="5" borderId="27" xfId="0" applyFont="1" applyFill="1" applyBorder="1" applyAlignment="1">
      <alignment horizontal="center" vertical="center"/>
    </xf>
    <xf numFmtId="0" fontId="4" fillId="5" borderId="12" xfId="0" applyFont="1" applyFill="1" applyBorder="1" applyAlignment="1">
      <alignment vertical="center" wrapText="1"/>
    </xf>
    <xf numFmtId="0" fontId="4" fillId="5" borderId="29" xfId="0" applyFont="1" applyFill="1"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7" borderId="47"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8" fillId="0" borderId="0" xfId="0" applyFont="1"/>
    <xf numFmtId="0" fontId="38"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2" fillId="17" borderId="11" xfId="0" applyFont="1" applyFill="1" applyBorder="1" applyAlignment="1">
      <alignment horizontal="center" vertical="center"/>
    </xf>
    <xf numFmtId="0" fontId="32" fillId="17" borderId="12" xfId="0" applyFont="1" applyFill="1" applyBorder="1" applyAlignment="1">
      <alignment horizontal="left" vertical="center" wrapText="1"/>
    </xf>
    <xf numFmtId="0" fontId="32" fillId="17" borderId="8" xfId="0" applyFont="1" applyFill="1" applyBorder="1" applyAlignment="1">
      <alignment horizontal="justify" vertical="center" wrapText="1"/>
    </xf>
    <xf numFmtId="0" fontId="32" fillId="17" borderId="27" xfId="0" applyFont="1" applyFill="1" applyBorder="1" applyAlignment="1">
      <alignment horizontal="center" vertical="center"/>
    </xf>
    <xf numFmtId="0" fontId="32" fillId="17" borderId="28" xfId="0" applyFont="1" applyFill="1" applyBorder="1" applyAlignment="1">
      <alignment horizontal="justify" vertical="center" wrapText="1"/>
    </xf>
    <xf numFmtId="0" fontId="32" fillId="17" borderId="28" xfId="0" applyFont="1" applyFill="1" applyBorder="1" applyAlignment="1">
      <alignment vertical="center"/>
    </xf>
    <xf numFmtId="0" fontId="32" fillId="0" borderId="14" xfId="0" applyFont="1" applyBorder="1" applyAlignment="1">
      <alignment horizontal="justify" vertical="center" wrapText="1"/>
    </xf>
    <xf numFmtId="0" fontId="32" fillId="5" borderId="28" xfId="0" applyFont="1" applyFill="1" applyBorder="1" applyAlignment="1">
      <alignment horizontal="justify" vertical="center" wrapText="1"/>
    </xf>
    <xf numFmtId="0" fontId="32" fillId="5" borderId="8" xfId="0" applyFont="1" applyFill="1" applyBorder="1" applyAlignment="1">
      <alignment horizontal="justify" vertical="center" wrapText="1"/>
    </xf>
    <xf numFmtId="0" fontId="32"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9" fillId="7" borderId="0" xfId="0" applyFont="1" applyFill="1" applyAlignment="1" applyProtection="1">
      <alignment horizontal="center" vertical="center" wrapText="1"/>
      <protection locked="0"/>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40"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40" fillId="7" borderId="45"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5" fillId="15" borderId="0" xfId="0" applyFont="1" applyFill="1" applyAlignment="1">
      <alignment horizontal="center" vertical="center"/>
    </xf>
    <xf numFmtId="0" fontId="15" fillId="14"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28" fillId="9" borderId="0" xfId="0" applyFont="1" applyFill="1" applyAlignment="1">
      <alignment horizontal="center" vertical="center"/>
    </xf>
    <xf numFmtId="0" fontId="28" fillId="9" borderId="0" xfId="0" applyFont="1" applyFill="1" applyAlignment="1">
      <alignment vertical="top"/>
    </xf>
    <xf numFmtId="0" fontId="4" fillId="0" borderId="0" xfId="0" applyFont="1"/>
    <xf numFmtId="0" fontId="4" fillId="0" borderId="0" xfId="0" applyFont="1" applyAlignment="1">
      <alignment vertical="top"/>
    </xf>
    <xf numFmtId="0" fontId="32" fillId="17" borderId="8" xfId="0" applyFont="1" applyFill="1" applyBorder="1" applyAlignment="1">
      <alignment horizontal="center" vertical="center" wrapText="1"/>
    </xf>
    <xf numFmtId="0" fontId="41" fillId="7" borderId="7"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2" fillId="9" borderId="8" xfId="0" applyFont="1" applyFill="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0"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7" fillId="0" borderId="12" xfId="0" applyFont="1" applyBorder="1" applyAlignment="1" applyProtection="1">
      <alignment vertical="center"/>
      <protection locked="0"/>
    </xf>
    <xf numFmtId="0" fontId="27" fillId="0" borderId="15" xfId="0" applyFont="1" applyBorder="1" applyAlignment="1" applyProtection="1">
      <alignment vertical="center"/>
      <protection locked="0"/>
    </xf>
    <xf numFmtId="0" fontId="39" fillId="0" borderId="0" xfId="0" applyFont="1" applyProtection="1">
      <protection locked="0"/>
    </xf>
    <xf numFmtId="0" fontId="32" fillId="0" borderId="9" xfId="0" applyFont="1" applyBorder="1" applyAlignment="1" applyProtection="1">
      <alignment horizontal="justify" vertical="center" wrapText="1"/>
      <protection locked="0"/>
    </xf>
    <xf numFmtId="9" fontId="43" fillId="0" borderId="58" xfId="3" applyFont="1" applyFill="1" applyBorder="1" applyAlignment="1" applyProtection="1">
      <alignment horizontal="center" vertical="center" wrapText="1"/>
      <protection locked="0"/>
    </xf>
    <xf numFmtId="1" fontId="32" fillId="0" borderId="8" xfId="0" applyNumberFormat="1" applyFont="1" applyBorder="1" applyAlignment="1">
      <alignment horizontal="center" vertical="center" wrapText="1"/>
    </xf>
    <xf numFmtId="2" fontId="32" fillId="0" borderId="8" xfId="0" applyNumberFormat="1" applyFont="1" applyBorder="1" applyAlignment="1" applyProtection="1">
      <alignment horizontal="center" vertical="center" wrapText="1"/>
      <protection locked="0"/>
    </xf>
    <xf numFmtId="0" fontId="39" fillId="0" borderId="19" xfId="0" applyFont="1" applyBorder="1" applyAlignment="1" applyProtection="1">
      <alignment horizontal="center" vertical="center"/>
      <protection locked="0"/>
    </xf>
    <xf numFmtId="0" fontId="13" fillId="23" borderId="54" xfId="0" applyFont="1" applyFill="1" applyBorder="1" applyAlignment="1" applyProtection="1">
      <alignment horizontal="center" vertical="center" wrapText="1"/>
      <protection locked="0"/>
    </xf>
    <xf numFmtId="0" fontId="13" fillId="23" borderId="28" xfId="0" applyFont="1" applyFill="1" applyBorder="1" applyAlignment="1" applyProtection="1">
      <alignment horizontal="center" vertical="center" wrapText="1"/>
      <protection locked="0"/>
    </xf>
    <xf numFmtId="0" fontId="13" fillId="23" borderId="33" xfId="0" applyFont="1" applyFill="1" applyBorder="1" applyAlignment="1" applyProtection="1">
      <alignment horizontal="center" vertical="center" wrapText="1"/>
      <protection locked="0"/>
    </xf>
    <xf numFmtId="0" fontId="39" fillId="0" borderId="0" xfId="0" applyFont="1" applyAlignment="1" applyProtection="1">
      <alignment horizontal="center"/>
      <protection locked="0"/>
    </xf>
    <xf numFmtId="0" fontId="13" fillId="0" borderId="0" xfId="0" applyFont="1" applyAlignment="1" applyProtection="1">
      <alignment horizontal="center"/>
      <protection locked="0"/>
    </xf>
    <xf numFmtId="0" fontId="46" fillId="9" borderId="0" xfId="0" applyFont="1" applyFill="1" applyAlignment="1">
      <alignment horizontal="center" vertical="center"/>
    </xf>
    <xf numFmtId="0" fontId="46" fillId="9" borderId="0" xfId="0" applyFont="1" applyFill="1" applyAlignment="1">
      <alignment horizontal="justify" vertical="center" wrapText="1"/>
    </xf>
    <xf numFmtId="0" fontId="46" fillId="0" borderId="0" xfId="0" applyFont="1" applyAlignment="1" applyProtection="1">
      <alignment horizontal="center" vertical="center"/>
      <protection locked="0"/>
    </xf>
    <xf numFmtId="0" fontId="46" fillId="0" borderId="0" xfId="0" applyFont="1" applyAlignment="1" applyProtection="1">
      <alignment vertical="center"/>
      <protection locked="0"/>
    </xf>
    <xf numFmtId="0" fontId="1" fillId="0" borderId="0" xfId="0" applyFont="1" applyAlignment="1">
      <alignment horizontal="left"/>
    </xf>
    <xf numFmtId="0" fontId="4" fillId="0" borderId="27" xfId="0" applyFont="1" applyBorder="1" applyAlignment="1">
      <alignment horizontal="center" vertical="center"/>
    </xf>
    <xf numFmtId="0" fontId="32" fillId="9" borderId="28" xfId="0" applyFont="1" applyFill="1" applyBorder="1" applyAlignment="1">
      <alignment horizontal="justify" vertical="center" wrapText="1"/>
    </xf>
    <xf numFmtId="0" fontId="32" fillId="5" borderId="23" xfId="0" applyFont="1" applyFill="1" applyBorder="1" applyAlignment="1">
      <alignment horizontal="justify" vertical="center" wrapText="1"/>
    </xf>
    <xf numFmtId="0" fontId="49" fillId="16" borderId="13" xfId="0" applyFont="1" applyFill="1" applyBorder="1" applyAlignment="1">
      <alignment horizontal="center" vertical="center" wrapText="1"/>
    </xf>
    <xf numFmtId="0" fontId="26" fillId="0" borderId="0" xfId="0" applyFont="1"/>
    <xf numFmtId="0" fontId="52" fillId="24" borderId="59" xfId="0" applyFont="1" applyFill="1" applyBorder="1" applyAlignment="1">
      <alignment horizontal="center" vertical="center"/>
    </xf>
    <xf numFmtId="0" fontId="1" fillId="25" borderId="59" xfId="0" applyFont="1" applyFill="1" applyBorder="1" applyAlignment="1">
      <alignment vertical="center"/>
    </xf>
    <xf numFmtId="0" fontId="1" fillId="0" borderId="59" xfId="0" applyFont="1" applyBorder="1" applyAlignment="1">
      <alignment vertical="center"/>
    </xf>
    <xf numFmtId="0" fontId="3" fillId="7" borderId="60" xfId="0" applyFont="1" applyFill="1" applyBorder="1" applyAlignment="1">
      <alignment horizontal="center" vertical="center"/>
    </xf>
    <xf numFmtId="0" fontId="3" fillId="7" borderId="55" xfId="0" applyFont="1" applyFill="1" applyBorder="1" applyAlignment="1" applyProtection="1">
      <alignment horizontal="center" vertical="center" wrapText="1"/>
      <protection locked="0"/>
    </xf>
    <xf numFmtId="0" fontId="3" fillId="7" borderId="61" xfId="0" applyFont="1" applyFill="1" applyBorder="1" applyAlignment="1" applyProtection="1">
      <alignment horizontal="center" vertical="center" wrapText="1"/>
      <protection locked="0"/>
    </xf>
    <xf numFmtId="0" fontId="4" fillId="5" borderId="23" xfId="0" applyFont="1" applyFill="1" applyBorder="1" applyAlignment="1">
      <alignment horizontal="justify" vertical="center" wrapText="1"/>
    </xf>
    <xf numFmtId="0" fontId="32" fillId="0" borderId="14" xfId="0" applyFont="1" applyBorder="1" applyAlignment="1" applyProtection="1">
      <alignment horizontal="center" vertical="center" wrapText="1"/>
      <protection locked="0"/>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3" fillId="26" borderId="14" xfId="0" applyFont="1" applyFill="1" applyBorder="1" applyAlignment="1">
      <alignment horizontal="center" vertical="center"/>
    </xf>
    <xf numFmtId="0" fontId="51" fillId="28" borderId="14" xfId="0" applyFont="1" applyFill="1" applyBorder="1" applyAlignment="1">
      <alignment horizontal="center" vertical="center" wrapText="1"/>
    </xf>
    <xf numFmtId="0" fontId="13" fillId="28" borderId="14" xfId="0" applyFont="1" applyFill="1" applyBorder="1" applyAlignment="1">
      <alignment horizontal="center" vertical="center" wrapText="1"/>
    </xf>
    <xf numFmtId="0" fontId="17" fillId="29" borderId="14" xfId="0" applyFont="1" applyFill="1" applyBorder="1" applyAlignment="1">
      <alignment horizontal="center" vertical="center" wrapText="1"/>
    </xf>
    <xf numFmtId="0" fontId="10" fillId="29" borderId="14" xfId="0" applyFont="1" applyFill="1" applyBorder="1" applyAlignment="1">
      <alignment horizontal="center" vertical="center" wrapText="1"/>
    </xf>
    <xf numFmtId="0" fontId="13" fillId="29" borderId="14" xfId="0" applyFont="1" applyFill="1" applyBorder="1" applyAlignment="1">
      <alignment horizontal="center" vertical="center" wrapText="1"/>
    </xf>
    <xf numFmtId="0" fontId="53" fillId="32" borderId="14" xfId="0" applyFont="1" applyFill="1" applyBorder="1" applyAlignment="1">
      <alignment horizontal="center" vertical="center" wrapText="1"/>
    </xf>
    <xf numFmtId="0" fontId="53" fillId="31" borderId="14" xfId="0" applyFont="1" applyFill="1" applyBorder="1" applyAlignment="1">
      <alignment horizontal="center" vertical="center" wrapText="1"/>
    </xf>
    <xf numFmtId="0" fontId="10" fillId="33" borderId="14" xfId="0" applyFont="1" applyFill="1" applyBorder="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7" fillId="14" borderId="0" xfId="0" applyFont="1" applyFill="1" applyAlignment="1">
      <alignment horizontal="center" vertical="center" wrapText="1"/>
    </xf>
    <xf numFmtId="0" fontId="11" fillId="0" borderId="0" xfId="0" applyFont="1" applyAlignment="1">
      <alignment horizontal="justify" vertical="center"/>
    </xf>
    <xf numFmtId="0" fontId="55" fillId="11" borderId="25" xfId="0" applyFont="1" applyFill="1" applyBorder="1" applyAlignment="1">
      <alignment horizontal="left" vertical="center" wrapText="1"/>
    </xf>
    <xf numFmtId="0" fontId="55" fillId="11" borderId="26" xfId="0" applyFont="1" applyFill="1" applyBorder="1" applyAlignment="1">
      <alignment horizontal="left" vertical="center" wrapText="1"/>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9"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0" fillId="0" borderId="0" xfId="0" applyAlignment="1">
      <alignment horizontal="justify" vertical="top" wrapText="1"/>
    </xf>
    <xf numFmtId="0" fontId="41" fillId="7" borderId="6" xfId="0" applyFont="1" applyFill="1" applyBorder="1" applyAlignment="1" applyProtection="1">
      <alignment horizontal="center" vertical="center" wrapText="1"/>
      <protection locked="0"/>
    </xf>
    <xf numFmtId="0" fontId="32" fillId="9" borderId="12" xfId="0" applyFont="1" applyFill="1" applyBorder="1" applyAlignment="1" applyProtection="1">
      <alignment horizontal="left" vertical="center" wrapText="1"/>
      <protection locked="0"/>
    </xf>
    <xf numFmtId="0" fontId="32" fillId="5" borderId="12" xfId="0" applyFont="1" applyFill="1" applyBorder="1" applyAlignment="1">
      <alignment horizontal="left" vertical="center" wrapText="1"/>
    </xf>
    <xf numFmtId="0" fontId="32" fillId="0" borderId="12" xfId="0" applyFont="1" applyBorder="1" applyAlignment="1" applyProtection="1">
      <alignment horizontal="left" vertical="center" wrapText="1"/>
      <protection locked="0"/>
    </xf>
    <xf numFmtId="0" fontId="32" fillId="0" borderId="15" xfId="0" applyFont="1" applyBorder="1" applyAlignment="1" applyProtection="1">
      <alignment horizontal="left" vertical="center" wrapText="1"/>
      <protection locked="0"/>
    </xf>
    <xf numFmtId="0" fontId="39" fillId="0" borderId="28" xfId="0" applyFont="1" applyBorder="1" applyAlignment="1" applyProtection="1">
      <alignment horizontal="center" vertical="center" wrapText="1"/>
      <protection locked="0"/>
    </xf>
    <xf numFmtId="0" fontId="39" fillId="0" borderId="28" xfId="0" applyFont="1" applyBorder="1" applyAlignment="1" applyProtection="1">
      <alignment vertical="center" wrapText="1"/>
      <protection locked="0"/>
    </xf>
    <xf numFmtId="14" fontId="39" fillId="0" borderId="28" xfId="0" applyNumberFormat="1" applyFont="1" applyBorder="1" applyAlignment="1" applyProtection="1">
      <alignment vertical="center" wrapText="1"/>
      <protection locked="0"/>
    </xf>
    <xf numFmtId="1" fontId="39" fillId="0" borderId="28" xfId="0" applyNumberFormat="1" applyFont="1" applyBorder="1" applyAlignment="1" applyProtection="1">
      <alignment horizontal="center" vertical="center" wrapText="1"/>
      <protection locked="0"/>
    </xf>
    <xf numFmtId="1" fontId="39"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9" fillId="0" borderId="28" xfId="0" applyNumberFormat="1" applyFont="1" applyBorder="1" applyAlignment="1" applyProtection="1">
      <alignment horizontal="center" vertical="center" wrapText="1"/>
      <protection locked="0"/>
    </xf>
    <xf numFmtId="0" fontId="39" fillId="0" borderId="28"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wrapText="1"/>
      <protection locked="0"/>
    </xf>
    <xf numFmtId="0" fontId="39" fillId="0" borderId="8" xfId="0" applyFont="1" applyBorder="1" applyAlignment="1" applyProtection="1">
      <alignment vertical="center" wrapText="1"/>
      <protection locked="0"/>
    </xf>
    <xf numFmtId="14" fontId="39" fillId="0" borderId="8" xfId="0" applyNumberFormat="1" applyFont="1" applyBorder="1" applyAlignment="1" applyProtection="1">
      <alignment vertical="center" wrapText="1"/>
      <protection locked="0"/>
    </xf>
    <xf numFmtId="1" fontId="39" fillId="0" borderId="8" xfId="0" applyNumberFormat="1" applyFont="1" applyBorder="1" applyAlignment="1" applyProtection="1">
      <alignment horizontal="center" vertical="center" wrapText="1"/>
      <protection locked="0"/>
    </xf>
    <xf numFmtId="1" fontId="39" fillId="0" borderId="8" xfId="0" applyNumberFormat="1" applyFont="1" applyBorder="1" applyAlignment="1" applyProtection="1">
      <alignment vertical="center" wrapText="1"/>
      <protection locked="0"/>
    </xf>
    <xf numFmtId="0" fontId="0" fillId="0" borderId="8" xfId="0" applyBorder="1" applyAlignment="1" applyProtection="1">
      <alignment horizontal="center" vertical="center" wrapText="1"/>
      <protection locked="0"/>
    </xf>
    <xf numFmtId="14" fontId="39" fillId="0" borderId="8" xfId="0" applyNumberFormat="1" applyFont="1" applyBorder="1" applyAlignment="1" applyProtection="1">
      <alignment horizontal="center" vertical="center" wrapText="1"/>
      <protection locked="0"/>
    </xf>
    <xf numFmtId="0" fontId="39" fillId="0" borderId="8"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4" fillId="5" borderId="24" xfId="0" applyFont="1" applyFill="1" applyBorder="1" applyAlignment="1">
      <alignment vertical="center" wrapText="1"/>
    </xf>
    <xf numFmtId="0" fontId="32" fillId="17" borderId="12" xfId="0" applyFont="1" applyFill="1" applyBorder="1" applyAlignment="1">
      <alignment horizontal="center" vertical="center" wrapText="1"/>
    </xf>
    <xf numFmtId="0" fontId="4" fillId="0" borderId="29" xfId="0" applyFont="1" applyBorder="1" applyAlignment="1" applyProtection="1">
      <alignment vertical="center" wrapText="1"/>
      <protection locked="0"/>
    </xf>
    <xf numFmtId="0" fontId="32" fillId="0" borderId="12" xfId="0" applyFont="1" applyBorder="1" applyAlignment="1" applyProtection="1">
      <alignment vertical="center" wrapText="1"/>
      <protection locked="0"/>
    </xf>
    <xf numFmtId="0" fontId="32" fillId="17" borderId="29"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5" fillId="11" borderId="8" xfId="0" applyFont="1" applyFill="1" applyBorder="1" applyAlignment="1">
      <alignment horizontal="center" vertical="center" wrapText="1"/>
    </xf>
    <xf numFmtId="0" fontId="55"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vertical="center"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6" xfId="0" applyNumberFormat="1" applyFill="1" applyBorder="1" applyAlignment="1">
      <alignment horizontal="center" vertical="center" wrapText="1"/>
    </xf>
    <xf numFmtId="0" fontId="11" fillId="0" borderId="63" xfId="0" applyFont="1" applyBorder="1" applyAlignment="1">
      <alignment horizontal="justify" vertical="center" wrapText="1"/>
    </xf>
    <xf numFmtId="0" fontId="48" fillId="0" borderId="28" xfId="0" applyFont="1" applyBorder="1" applyAlignment="1">
      <alignment horizontal="left" vertical="center" wrapText="1"/>
    </xf>
    <xf numFmtId="0" fontId="48" fillId="0" borderId="8" xfId="0" applyFont="1" applyBorder="1" applyAlignment="1">
      <alignment horizontal="left" vertical="center" wrapText="1"/>
    </xf>
    <xf numFmtId="2" fontId="1" fillId="0" borderId="0" xfId="0" applyNumberFormat="1" applyFont="1"/>
    <xf numFmtId="0" fontId="48" fillId="0" borderId="27" xfId="0" applyFont="1" applyBorder="1" applyAlignment="1">
      <alignment horizontal="center" vertical="center" wrapText="1"/>
    </xf>
    <xf numFmtId="0" fontId="48" fillId="0" borderId="28" xfId="0" applyFont="1" applyBorder="1" applyAlignment="1">
      <alignment horizontal="center" vertical="center" wrapText="1"/>
    </xf>
    <xf numFmtId="0" fontId="48" fillId="0" borderId="28" xfId="0" applyFont="1" applyBorder="1" applyAlignment="1">
      <alignment vertical="center" wrapText="1"/>
    </xf>
    <xf numFmtId="0" fontId="48" fillId="0" borderId="29" xfId="0" applyFont="1" applyBorder="1" applyAlignment="1">
      <alignment vertical="center" wrapText="1"/>
    </xf>
    <xf numFmtId="0" fontId="48" fillId="0" borderId="11"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8" xfId="0" applyFont="1" applyBorder="1" applyAlignment="1">
      <alignment vertical="center" wrapText="1"/>
    </xf>
    <xf numFmtId="0" fontId="48" fillId="0" borderId="12" xfId="0" applyFont="1" applyBorder="1" applyAlignment="1">
      <alignment vertical="center" wrapText="1"/>
    </xf>
    <xf numFmtId="2" fontId="45" fillId="0" borderId="8" xfId="4" applyNumberFormat="1" applyBorder="1" applyAlignment="1">
      <alignment horizontal="center" vertical="center"/>
    </xf>
    <xf numFmtId="2" fontId="0" fillId="0" borderId="8" xfId="0" applyNumberFormat="1" applyBorder="1" applyAlignment="1">
      <alignment horizontal="center" vertical="center" wrapText="1"/>
    </xf>
    <xf numFmtId="2" fontId="0" fillId="0" borderId="8" xfId="0" applyNumberFormat="1" applyBorder="1" applyAlignment="1">
      <alignment horizontal="center" vertical="center"/>
    </xf>
    <xf numFmtId="0" fontId="0" fillId="22" borderId="47" xfId="0" applyFill="1" applyBorder="1" applyAlignment="1" applyProtection="1">
      <alignment horizontal="center" vertical="center"/>
      <protection locked="0"/>
    </xf>
    <xf numFmtId="0" fontId="10" fillId="0" borderId="0" xfId="0" applyFont="1" applyAlignment="1">
      <alignment horizontal="left" vertical="center" wrapText="1"/>
    </xf>
    <xf numFmtId="0" fontId="14" fillId="0" borderId="0" xfId="0" applyFont="1" applyAlignment="1">
      <alignment horizontal="center" vertical="center"/>
    </xf>
    <xf numFmtId="0" fontId="32" fillId="17" borderId="8" xfId="0" applyFont="1" applyFill="1" applyBorder="1" applyAlignment="1">
      <alignment vertical="center" wrapText="1"/>
    </xf>
    <xf numFmtId="0" fontId="32" fillId="17" borderId="8" xfId="0" applyFont="1" applyFill="1" applyBorder="1" applyAlignment="1">
      <alignment vertical="center"/>
    </xf>
    <xf numFmtId="0" fontId="32" fillId="0" borderId="8" xfId="0" applyFont="1" applyBorder="1" applyAlignment="1">
      <alignment vertical="center" wrapText="1"/>
    </xf>
    <xf numFmtId="0" fontId="32" fillId="9" borderId="8" xfId="0" applyFont="1" applyFill="1" applyBorder="1" applyAlignment="1">
      <alignment vertical="center" wrapText="1"/>
    </xf>
    <xf numFmtId="0" fontId="32" fillId="17" borderId="44" xfId="0" applyFont="1" applyFill="1" applyBorder="1" applyAlignment="1">
      <alignment horizontal="center" vertical="center"/>
    </xf>
    <xf numFmtId="0" fontId="57" fillId="0" borderId="0" xfId="0" applyFont="1" applyAlignment="1">
      <alignment vertical="center" wrapText="1"/>
    </xf>
    <xf numFmtId="0" fontId="18" fillId="0" borderId="0" xfId="0" applyFont="1" applyAlignment="1">
      <alignment horizontal="justify" vertical="center" wrapText="1"/>
    </xf>
    <xf numFmtId="0" fontId="32" fillId="9" borderId="8" xfId="0" applyFont="1" applyFill="1" applyBorder="1" applyAlignment="1">
      <alignment horizontal="justify" vertical="center"/>
    </xf>
    <xf numFmtId="0" fontId="39" fillId="0" borderId="8" xfId="0" applyFont="1" applyBorder="1" applyAlignment="1">
      <alignment vertical="center" wrapText="1"/>
    </xf>
    <xf numFmtId="14" fontId="39" fillId="0" borderId="8" xfId="0" applyNumberFormat="1" applyFont="1" applyBorder="1" applyAlignment="1">
      <alignment vertical="center" wrapText="1"/>
    </xf>
    <xf numFmtId="0" fontId="39" fillId="0" borderId="8" xfId="0" applyFont="1" applyBorder="1" applyAlignment="1">
      <alignment horizontal="center" vertical="center" wrapText="1"/>
    </xf>
    <xf numFmtId="0" fontId="39" fillId="0" borderId="28" xfId="0" applyFont="1" applyBorder="1" applyAlignment="1">
      <alignment horizontal="center" vertical="center" wrapText="1"/>
    </xf>
    <xf numFmtId="14" fontId="39" fillId="0" borderId="28" xfId="0" applyNumberFormat="1" applyFont="1" applyBorder="1" applyAlignment="1">
      <alignment horizontal="center" vertical="center" wrapText="1"/>
    </xf>
    <xf numFmtId="14" fontId="39" fillId="0" borderId="28" xfId="0" applyNumberFormat="1" applyFont="1" applyBorder="1" applyAlignment="1">
      <alignment vertical="center" wrapText="1"/>
    </xf>
    <xf numFmtId="0" fontId="58" fillId="38" borderId="0" xfId="4" quotePrefix="1" applyFont="1" applyFill="1" applyAlignment="1" applyProtection="1">
      <alignment horizontal="center" vertical="center"/>
      <protection locked="0"/>
    </xf>
    <xf numFmtId="0" fontId="11" fillId="5" borderId="63" xfId="0" applyFont="1" applyFill="1" applyBorder="1" applyAlignment="1">
      <alignment horizontal="justify" vertical="center" wrapText="1"/>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17" fillId="7" borderId="7" xfId="0" applyFont="1" applyFill="1" applyBorder="1" applyAlignment="1" applyProtection="1">
      <alignment horizontal="center" vertical="center" wrapText="1"/>
      <protection locked="0"/>
    </xf>
    <xf numFmtId="0" fontId="4" fillId="6" borderId="22" xfId="0" applyFont="1" applyFill="1" applyBorder="1" applyAlignment="1">
      <alignment horizontal="center" vertical="center"/>
    </xf>
    <xf numFmtId="0" fontId="4" fillId="6" borderId="23" xfId="0" applyFont="1" applyFill="1" applyBorder="1" applyAlignment="1">
      <alignment horizontal="justify" vertical="center" wrapText="1"/>
    </xf>
    <xf numFmtId="0" fontId="3" fillId="6" borderId="23" xfId="0" applyFont="1" applyFill="1" applyBorder="1" applyAlignment="1">
      <alignment horizontal="center" vertical="center" wrapText="1"/>
    </xf>
    <xf numFmtId="0" fontId="4" fillId="6" borderId="24" xfId="0" applyFont="1" applyFill="1" applyBorder="1" applyAlignment="1">
      <alignment vertical="center" wrapText="1"/>
    </xf>
    <xf numFmtId="0" fontId="37" fillId="6" borderId="62" xfId="0" applyFont="1" applyFill="1" applyBorder="1" applyAlignment="1">
      <alignment horizontal="justify" vertical="center" wrapText="1"/>
    </xf>
    <xf numFmtId="0" fontId="4" fillId="6" borderId="11" xfId="0" applyFont="1" applyFill="1" applyBorder="1" applyAlignment="1">
      <alignment horizontal="center" vertical="center"/>
    </xf>
    <xf numFmtId="0" fontId="4" fillId="6" borderId="8" xfId="0" applyFont="1" applyFill="1" applyBorder="1" applyAlignment="1">
      <alignment horizontal="justify" vertical="center" wrapText="1"/>
    </xf>
    <xf numFmtId="0" fontId="3" fillId="6" borderId="8" xfId="0" applyFont="1" applyFill="1" applyBorder="1" applyAlignment="1">
      <alignment horizontal="center" vertical="center" wrapText="1"/>
    </xf>
    <xf numFmtId="0" fontId="4" fillId="6" borderId="12" xfId="0" applyFont="1" applyFill="1" applyBorder="1" applyAlignment="1">
      <alignment vertical="center" wrapText="1"/>
    </xf>
    <xf numFmtId="0" fontId="37" fillId="6" borderId="63" xfId="0" applyFont="1" applyFill="1" applyBorder="1" applyAlignment="1">
      <alignment horizontal="justify" vertical="center" wrapText="1"/>
    </xf>
    <xf numFmtId="0" fontId="32" fillId="6" borderId="8" xfId="0" applyFont="1" applyFill="1" applyBorder="1" applyAlignment="1">
      <alignment horizontal="justify" vertical="center" wrapText="1"/>
    </xf>
    <xf numFmtId="0" fontId="4" fillId="6" borderId="38" xfId="0" applyFont="1" applyFill="1" applyBorder="1" applyAlignment="1">
      <alignment horizontal="center" vertical="center"/>
    </xf>
    <xf numFmtId="0" fontId="32" fillId="6" borderId="17" xfId="0" applyFont="1" applyFill="1" applyBorder="1" applyAlignment="1">
      <alignment horizontal="left" vertical="center" wrapText="1"/>
    </xf>
    <xf numFmtId="0" fontId="3" fillId="6" borderId="17" xfId="0" applyFont="1" applyFill="1" applyBorder="1" applyAlignment="1">
      <alignment horizontal="center" vertical="center" wrapText="1"/>
    </xf>
    <xf numFmtId="0" fontId="4" fillId="6" borderId="39" xfId="0" applyFont="1" applyFill="1" applyBorder="1" applyAlignment="1">
      <alignment horizontal="left" vertical="center" wrapText="1"/>
    </xf>
    <xf numFmtId="0" fontId="37" fillId="6" borderId="63" xfId="0" applyFont="1" applyFill="1" applyBorder="1" applyAlignment="1">
      <alignment horizontal="left" vertical="center" wrapText="1"/>
    </xf>
    <xf numFmtId="0" fontId="58" fillId="43" borderId="0" xfId="4" quotePrefix="1" applyFont="1" applyFill="1" applyAlignment="1">
      <alignment horizontal="center" vertical="center"/>
    </xf>
    <xf numFmtId="0" fontId="11" fillId="0" borderId="64" xfId="0" applyFont="1" applyBorder="1" applyAlignment="1">
      <alignment horizontal="justify" vertical="center" wrapText="1"/>
    </xf>
    <xf numFmtId="0" fontId="11" fillId="0" borderId="45" xfId="0" applyFont="1" applyBorder="1" applyAlignment="1">
      <alignment horizontal="justify" vertical="center" wrapText="1"/>
    </xf>
    <xf numFmtId="0" fontId="4" fillId="0" borderId="8" xfId="0" applyFont="1" applyBorder="1" applyAlignment="1">
      <alignment horizontal="center" vertical="center"/>
    </xf>
    <xf numFmtId="0" fontId="40" fillId="0" borderId="52" xfId="0" applyFont="1" applyBorder="1" applyAlignment="1" applyProtection="1">
      <alignment vertical="center" wrapText="1"/>
      <protection locked="0"/>
    </xf>
    <xf numFmtId="0" fontId="40" fillId="7" borderId="62" xfId="0" applyFont="1" applyFill="1" applyBorder="1" applyAlignment="1" applyProtection="1">
      <alignment horizontal="center"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40" fillId="7" borderId="46"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59" fillId="0" borderId="44" xfId="0" applyFont="1" applyBorder="1"/>
    <xf numFmtId="0" fontId="32" fillId="5" borderId="11" xfId="0" applyFont="1" applyFill="1" applyBorder="1" applyAlignment="1">
      <alignment horizontal="center" vertical="center"/>
    </xf>
    <xf numFmtId="0" fontId="5" fillId="5" borderId="8" xfId="0" applyFont="1" applyFill="1" applyBorder="1" applyAlignment="1">
      <alignment horizontal="center" vertical="center" wrapText="1"/>
    </xf>
    <xf numFmtId="0" fontId="59" fillId="0" borderId="45" xfId="0" applyFont="1" applyBorder="1" applyAlignment="1">
      <alignment vertical="center" wrapText="1"/>
    </xf>
    <xf numFmtId="0" fontId="59" fillId="13" borderId="44" xfId="0" applyFont="1" applyFill="1" applyBorder="1" applyAlignment="1">
      <alignment horizontal="center" vertical="center"/>
    </xf>
    <xf numFmtId="0" fontId="32" fillId="0" borderId="11" xfId="0" applyFont="1" applyBorder="1" applyAlignment="1">
      <alignment horizontal="center" vertical="center"/>
    </xf>
    <xf numFmtId="0" fontId="32" fillId="0" borderId="8" xfId="0" applyFont="1" applyBorder="1" applyAlignment="1" applyProtection="1">
      <alignment horizontal="center" vertical="center"/>
      <protection locked="0"/>
    </xf>
    <xf numFmtId="0" fontId="59" fillId="0" borderId="12" xfId="0" applyFont="1" applyBorder="1" applyAlignment="1">
      <alignment horizontal="justify" vertical="center" wrapText="1"/>
    </xf>
    <xf numFmtId="16" fontId="32" fillId="5" borderId="11" xfId="0" applyNumberFormat="1" applyFont="1" applyFill="1" applyBorder="1" applyAlignment="1">
      <alignment horizontal="center" vertical="center"/>
    </xf>
    <xf numFmtId="0" fontId="59" fillId="9" borderId="45" xfId="0" applyFont="1" applyFill="1" applyBorder="1" applyAlignment="1">
      <alignment vertical="center" wrapText="1"/>
    </xf>
    <xf numFmtId="0" fontId="0" fillId="9" borderId="0" xfId="0" applyFill="1"/>
    <xf numFmtId="0" fontId="59" fillId="9" borderId="44" xfId="0" applyFont="1" applyFill="1" applyBorder="1"/>
    <xf numFmtId="0" fontId="32" fillId="9" borderId="11" xfId="0" applyFont="1" applyFill="1" applyBorder="1" applyAlignment="1">
      <alignment horizontal="center" vertical="center"/>
    </xf>
    <xf numFmtId="0" fontId="59" fillId="9" borderId="45"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59" fillId="6" borderId="45" xfId="0" applyFont="1" applyFill="1" applyBorder="1" applyAlignment="1">
      <alignment vertical="center" wrapText="1"/>
    </xf>
    <xf numFmtId="0" fontId="11" fillId="13" borderId="44" xfId="0" applyFont="1" applyFill="1" applyBorder="1" applyAlignment="1">
      <alignment horizontal="center" vertical="center"/>
    </xf>
    <xf numFmtId="0" fontId="59" fillId="0" borderId="12" xfId="0" applyFont="1" applyBorder="1" applyAlignment="1">
      <alignment vertical="center" wrapText="1"/>
    </xf>
    <xf numFmtId="0" fontId="59" fillId="9" borderId="44" xfId="0" applyFont="1" applyFill="1" applyBorder="1" applyAlignment="1">
      <alignment horizontal="center" vertical="center"/>
    </xf>
    <xf numFmtId="0" fontId="4" fillId="5" borderId="8" xfId="0" applyFont="1" applyFill="1" applyBorder="1" applyAlignment="1">
      <alignment horizontal="justify" vertical="center" wrapText="1"/>
    </xf>
    <xf numFmtId="0" fontId="11" fillId="0" borderId="63" xfId="0" applyFont="1" applyBorder="1" applyAlignment="1">
      <alignment vertical="center" wrapText="1"/>
    </xf>
    <xf numFmtId="0" fontId="59" fillId="13" borderId="50" xfId="0" applyFont="1" applyFill="1" applyBorder="1" applyAlignment="1">
      <alignment horizontal="center" vertical="center"/>
    </xf>
    <xf numFmtId="0" fontId="32" fillId="0" borderId="13" xfId="0" applyFont="1" applyBorder="1" applyAlignment="1">
      <alignment horizontal="center" vertical="center"/>
    </xf>
    <xf numFmtId="0" fontId="32" fillId="9" borderId="14" xfId="0" applyFont="1" applyFill="1" applyBorder="1" applyAlignment="1">
      <alignment horizontal="justify" vertical="center" wrapText="1"/>
    </xf>
    <xf numFmtId="0" fontId="32" fillId="0" borderId="14" xfId="0" applyFont="1" applyBorder="1" applyAlignment="1" applyProtection="1">
      <alignment horizontal="center" vertical="center"/>
      <protection locked="0"/>
    </xf>
    <xf numFmtId="0" fontId="59" fillId="0" borderId="66" xfId="0" applyFont="1" applyBorder="1" applyAlignment="1">
      <alignment vertical="center" wrapText="1"/>
    </xf>
    <xf numFmtId="0" fontId="32" fillId="5" borderId="23" xfId="0" applyFont="1" applyFill="1" applyBorder="1" applyAlignment="1">
      <alignment vertical="center"/>
    </xf>
    <xf numFmtId="0" fontId="60" fillId="0" borderId="8" xfId="0" applyFont="1" applyBorder="1" applyAlignment="1">
      <alignment horizontal="justify" vertical="center" wrapText="1"/>
    </xf>
    <xf numFmtId="0" fontId="18" fillId="0" borderId="0" xfId="0" applyFont="1" applyAlignment="1">
      <alignment wrapText="1"/>
    </xf>
    <xf numFmtId="0" fontId="21" fillId="5" borderId="62" xfId="0" applyFont="1" applyFill="1" applyBorder="1" applyAlignment="1">
      <alignment horizontal="justify" vertical="center" wrapText="1"/>
    </xf>
    <xf numFmtId="0" fontId="21" fillId="5" borderId="63" xfId="0" applyFont="1" applyFill="1" applyBorder="1" applyAlignment="1">
      <alignment horizontal="justify" vertical="center" wrapText="1"/>
    </xf>
    <xf numFmtId="0" fontId="37" fillId="0" borderId="63" xfId="0" applyFont="1" applyBorder="1" applyAlignment="1">
      <alignment horizontal="justify" vertical="center" wrapText="1"/>
    </xf>
    <xf numFmtId="0" fontId="37" fillId="0" borderId="64" xfId="0" applyFont="1" applyBorder="1" applyAlignment="1">
      <alignment horizontal="justify" vertical="center" wrapText="1"/>
    </xf>
    <xf numFmtId="0" fontId="10" fillId="7" borderId="7" xfId="0" applyFont="1" applyFill="1" applyBorder="1" applyAlignment="1" applyProtection="1">
      <alignment horizontal="center" vertical="center" wrapText="1"/>
      <protection locked="0"/>
    </xf>
    <xf numFmtId="0" fontId="40" fillId="7" borderId="7" xfId="0" applyFont="1" applyFill="1" applyBorder="1" applyAlignment="1" applyProtection="1">
      <alignment horizontal="justify" vertical="center" wrapText="1"/>
      <protection locked="0"/>
    </xf>
    <xf numFmtId="0" fontId="37" fillId="9" borderId="63" xfId="0" applyFont="1" applyFill="1" applyBorder="1" applyAlignment="1">
      <alignment horizontal="justify" vertical="center" wrapText="1"/>
    </xf>
    <xf numFmtId="0" fontId="15" fillId="0" borderId="63" xfId="0" applyFont="1" applyBorder="1" applyAlignment="1">
      <alignment horizontal="justify" vertical="center" wrapText="1"/>
    </xf>
    <xf numFmtId="0" fontId="21" fillId="0" borderId="63" xfId="0" applyFont="1" applyBorder="1" applyAlignment="1">
      <alignment horizontal="justify" vertical="center" wrapText="1"/>
    </xf>
    <xf numFmtId="0" fontId="15" fillId="6" borderId="63" xfId="0" applyFont="1" applyFill="1" applyBorder="1" applyAlignment="1">
      <alignment horizontal="justify" vertical="center" wrapText="1"/>
    </xf>
    <xf numFmtId="0" fontId="15" fillId="6" borderId="62" xfId="0" applyFont="1" applyFill="1" applyBorder="1" applyAlignment="1">
      <alignment horizontal="justify" vertical="center" wrapText="1"/>
    </xf>
    <xf numFmtId="0" fontId="4" fillId="9" borderId="8" xfId="0" applyFont="1" applyFill="1" applyBorder="1" applyAlignment="1">
      <alignment horizontal="justify" vertical="center" wrapText="1"/>
    </xf>
    <xf numFmtId="0" fontId="11" fillId="9" borderId="63" xfId="0" applyFont="1" applyFill="1" applyBorder="1" applyAlignment="1">
      <alignment horizontal="justify" vertical="center" wrapText="1"/>
    </xf>
    <xf numFmtId="0" fontId="60" fillId="9" borderId="17" xfId="0" applyFont="1" applyFill="1" applyBorder="1" applyAlignment="1">
      <alignment horizontal="justify" vertical="center" wrapText="1"/>
    </xf>
    <xf numFmtId="0" fontId="4" fillId="5" borderId="11"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32" fillId="17"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63" fillId="0" borderId="0" xfId="0" applyFont="1"/>
    <xf numFmtId="0" fontId="64" fillId="0" borderId="0" xfId="0" applyFont="1"/>
    <xf numFmtId="0" fontId="4" fillId="0" borderId="12" xfId="0" applyFont="1" applyBorder="1" applyAlignment="1" applyProtection="1">
      <alignment vertical="center"/>
      <protection locked="0"/>
    </xf>
    <xf numFmtId="0" fontId="32" fillId="17" borderId="12" xfId="0" applyFont="1" applyFill="1" applyBorder="1" applyAlignment="1">
      <alignment vertical="center"/>
    </xf>
    <xf numFmtId="0" fontId="11" fillId="9" borderId="0" xfId="0" applyFont="1" applyFill="1" applyAlignment="1">
      <alignment horizontal="justify" vertical="center" wrapText="1"/>
    </xf>
    <xf numFmtId="0" fontId="47" fillId="0" borderId="0" xfId="0" applyFont="1" applyAlignment="1">
      <alignment horizontal="justify" vertical="center" wrapText="1"/>
    </xf>
    <xf numFmtId="0" fontId="65" fillId="0" borderId="0" xfId="0" applyFont="1" applyAlignment="1">
      <alignment horizontal="center" vertical="center"/>
    </xf>
    <xf numFmtId="0" fontId="32" fillId="44" borderId="11" xfId="0" applyFont="1" applyFill="1" applyBorder="1" applyAlignment="1">
      <alignment horizontal="center" vertical="center" wrapText="1"/>
    </xf>
    <xf numFmtId="0" fontId="32" fillId="45" borderId="8" xfId="0" applyFont="1" applyFill="1" applyBorder="1" applyAlignment="1">
      <alignment horizontal="left" vertical="center" wrapText="1"/>
    </xf>
    <xf numFmtId="0" fontId="65" fillId="0" borderId="0" xfId="0" applyFont="1" applyAlignment="1">
      <alignment wrapText="1"/>
    </xf>
    <xf numFmtId="0" fontId="66" fillId="0" borderId="0" xfId="0" applyFont="1"/>
    <xf numFmtId="0" fontId="65" fillId="46" borderId="0" xfId="0" applyFont="1" applyFill="1" applyAlignment="1">
      <alignment horizontal="center" vertical="center" wrapText="1"/>
    </xf>
    <xf numFmtId="0" fontId="32" fillId="0" borderId="13" xfId="0" applyFont="1" applyBorder="1" applyAlignment="1">
      <alignment horizontal="center" vertical="center" wrapText="1"/>
    </xf>
    <xf numFmtId="0" fontId="32" fillId="47" borderId="14" xfId="0" applyFont="1" applyFill="1" applyBorder="1" applyAlignment="1">
      <alignment horizontal="left" vertical="center" wrapText="1"/>
    </xf>
    <xf numFmtId="0" fontId="67" fillId="37" borderId="0" xfId="4" applyFont="1" applyFill="1" applyAlignment="1">
      <alignment horizontal="center" vertical="center"/>
    </xf>
    <xf numFmtId="0" fontId="3" fillId="7" borderId="55" xfId="0" applyFont="1" applyFill="1" applyBorder="1" applyAlignment="1">
      <alignment horizontal="center" vertical="center" wrapText="1"/>
    </xf>
    <xf numFmtId="0" fontId="17" fillId="7" borderId="7" xfId="0" applyFont="1" applyFill="1" applyBorder="1" applyAlignment="1" applyProtection="1">
      <alignment horizontal="justify" vertical="center" wrapText="1"/>
      <protection locked="0"/>
    </xf>
    <xf numFmtId="0" fontId="11" fillId="6" borderId="19" xfId="0" applyFont="1" applyFill="1" applyBorder="1" applyAlignment="1">
      <alignment horizontal="justify" vertical="center" wrapText="1"/>
    </xf>
    <xf numFmtId="0" fontId="15" fillId="14" borderId="9" xfId="0" applyFont="1" applyFill="1" applyBorder="1" applyAlignment="1">
      <alignment horizontal="center" vertical="center" wrapText="1"/>
    </xf>
    <xf numFmtId="0" fontId="11" fillId="0" borderId="19" xfId="0" applyFont="1" applyBorder="1" applyAlignment="1">
      <alignment horizontal="justify" vertical="center" wrapText="1"/>
    </xf>
    <xf numFmtId="0" fontId="27" fillId="0" borderId="8" xfId="0" applyFont="1" applyBorder="1" applyAlignment="1">
      <alignment horizontal="justify" vertical="center" wrapText="1"/>
    </xf>
    <xf numFmtId="0" fontId="4" fillId="0" borderId="14" xfId="0" applyFont="1" applyBorder="1" applyAlignment="1">
      <alignment horizontal="left" vertical="center" wrapText="1"/>
    </xf>
    <xf numFmtId="0" fontId="10" fillId="2" borderId="23" xfId="0" applyFont="1" applyFill="1" applyBorder="1" applyAlignment="1">
      <alignment horizontal="center" wrapText="1"/>
    </xf>
    <xf numFmtId="0" fontId="68" fillId="37" borderId="0" xfId="4" applyFont="1" applyFill="1"/>
    <xf numFmtId="0" fontId="68" fillId="37" borderId="0" xfId="4" applyFont="1" applyFill="1" applyAlignment="1">
      <alignment horizontal="center" vertical="center"/>
    </xf>
    <xf numFmtId="0" fontId="68" fillId="37" borderId="0" xfId="4" applyFont="1" applyFill="1" applyAlignment="1" applyProtection="1">
      <alignment horizontal="center" vertical="center" wrapText="1"/>
      <protection locked="0"/>
    </xf>
    <xf numFmtId="0" fontId="59" fillId="5" borderId="45" xfId="0" applyFont="1" applyFill="1" applyBorder="1" applyAlignment="1">
      <alignment vertical="center" wrapText="1"/>
    </xf>
    <xf numFmtId="0" fontId="59" fillId="5" borderId="63" xfId="0" applyFont="1" applyFill="1" applyBorder="1" applyAlignment="1">
      <alignment vertical="center" wrapText="1"/>
    </xf>
    <xf numFmtId="0" fontId="32" fillId="0" borderId="8" xfId="0" applyFont="1" applyBorder="1" applyAlignment="1">
      <alignment horizontal="left" vertical="center" wrapText="1"/>
    </xf>
    <xf numFmtId="0" fontId="15" fillId="5" borderId="0" xfId="0" applyFont="1" applyFill="1" applyAlignment="1">
      <alignment horizontal="justify" vertical="center" wrapText="1"/>
    </xf>
    <xf numFmtId="0" fontId="65" fillId="5" borderId="0" xfId="0" applyFont="1" applyFill="1" applyAlignment="1">
      <alignment wrapText="1"/>
    </xf>
    <xf numFmtId="1" fontId="0" fillId="0" borderId="0" xfId="0" applyNumberFormat="1"/>
    <xf numFmtId="14" fontId="0" fillId="0" borderId="0" xfId="0" applyNumberFormat="1"/>
    <xf numFmtId="0" fontId="3" fillId="6" borderId="28" xfId="0" applyFont="1" applyFill="1" applyBorder="1" applyAlignment="1">
      <alignment horizontal="center" vertical="center" wrapText="1"/>
    </xf>
    <xf numFmtId="0" fontId="4" fillId="6" borderId="67" xfId="0" applyFont="1" applyFill="1" applyBorder="1" applyAlignment="1">
      <alignment horizontal="left" vertical="center" wrapText="1"/>
    </xf>
    <xf numFmtId="0" fontId="32" fillId="0" borderId="12" xfId="0" applyFont="1" applyBorder="1" applyAlignment="1" applyProtection="1">
      <alignment horizontal="justify" vertical="center" wrapText="1"/>
      <protection locked="0"/>
    </xf>
    <xf numFmtId="0" fontId="46" fillId="0" borderId="8"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18" fillId="0" borderId="12" xfId="0" applyFont="1" applyBorder="1" applyAlignment="1" applyProtection="1">
      <alignment wrapText="1"/>
      <protection locked="0"/>
    </xf>
    <xf numFmtId="0" fontId="32" fillId="17" borderId="12" xfId="0" applyFont="1" applyFill="1" applyBorder="1" applyAlignment="1">
      <alignment vertical="center" wrapText="1"/>
    </xf>
    <xf numFmtId="0" fontId="4" fillId="0" borderId="14" xfId="0" applyFont="1" applyBorder="1" applyAlignment="1" applyProtection="1">
      <alignment horizontal="center" vertical="center" wrapText="1"/>
      <protection locked="0"/>
    </xf>
    <xf numFmtId="0" fontId="5" fillId="5" borderId="23" xfId="0" applyFont="1" applyFill="1" applyBorder="1" applyAlignment="1">
      <alignment horizontal="center" vertical="center" wrapText="1"/>
    </xf>
    <xf numFmtId="0" fontId="32" fillId="5" borderId="24" xfId="0" applyFont="1" applyFill="1" applyBorder="1" applyAlignment="1">
      <alignment horizontal="left" vertical="center" wrapText="1"/>
    </xf>
    <xf numFmtId="0" fontId="4" fillId="0" borderId="15" xfId="0" applyFont="1" applyBorder="1" applyAlignment="1" applyProtection="1">
      <alignment vertical="center"/>
      <protection locked="0"/>
    </xf>
    <xf numFmtId="0" fontId="0" fillId="0" borderId="12" xfId="0" applyBorder="1" applyAlignment="1" applyProtection="1">
      <alignment vertical="center" wrapText="1"/>
      <protection locked="0"/>
    </xf>
    <xf numFmtId="0" fontId="40" fillId="7" borderId="18" xfId="0" applyFont="1" applyFill="1" applyBorder="1" applyAlignment="1" applyProtection="1">
      <alignment horizontal="center" vertical="center" wrapText="1"/>
      <protection locked="0"/>
    </xf>
    <xf numFmtId="0" fontId="0" fillId="0" borderId="11" xfId="0" applyBorder="1" applyAlignment="1">
      <alignment horizontal="center" vertical="center"/>
    </xf>
    <xf numFmtId="0" fontId="4" fillId="0" borderId="17" xfId="0" applyFont="1" applyBorder="1" applyAlignment="1" applyProtection="1">
      <alignment horizontal="center" vertical="center"/>
      <protection locked="0"/>
    </xf>
    <xf numFmtId="0" fontId="4" fillId="0" borderId="39" xfId="0" applyFont="1" applyBorder="1" applyAlignment="1" applyProtection="1">
      <alignment vertical="center" wrapText="1"/>
      <protection locked="0"/>
    </xf>
    <xf numFmtId="0" fontId="32" fillId="0" borderId="15" xfId="0" applyFont="1" applyBorder="1" applyAlignment="1" applyProtection="1">
      <alignment vertical="center" wrapText="1"/>
      <protection locked="0"/>
    </xf>
    <xf numFmtId="0" fontId="32" fillId="0" borderId="14" xfId="0" applyFont="1" applyBorder="1" applyAlignment="1">
      <alignment vertical="center" wrapText="1"/>
    </xf>
    <xf numFmtId="0" fontId="4" fillId="0" borderId="13" xfId="0" applyFont="1" applyBorder="1" applyAlignment="1">
      <alignment horizontal="center" vertical="center" wrapText="1"/>
    </xf>
    <xf numFmtId="0" fontId="4" fillId="5" borderId="27" xfId="0" applyFont="1" applyFill="1" applyBorder="1" applyAlignment="1">
      <alignment horizontal="center" vertical="center" wrapText="1"/>
    </xf>
    <xf numFmtId="0" fontId="32" fillId="21" borderId="29" xfId="0" applyFont="1"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horizontal="right" vertical="center"/>
    </xf>
    <xf numFmtId="0" fontId="69" fillId="0" borderId="0" xfId="0" applyFont="1" applyAlignment="1">
      <alignment horizontal="center" vertical="center" wrapText="1"/>
    </xf>
    <xf numFmtId="0" fontId="19" fillId="0" borderId="0" xfId="0" applyFont="1" applyAlignment="1">
      <alignment horizontal="center" vertical="center" wrapText="1"/>
    </xf>
    <xf numFmtId="0" fontId="20" fillId="41" borderId="6" xfId="0" applyFont="1" applyFill="1" applyBorder="1" applyAlignment="1">
      <alignment horizontal="center" vertical="justify" wrapText="1"/>
    </xf>
    <xf numFmtId="0" fontId="20" fillId="18" borderId="50"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20" borderId="44"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20" fillId="40" borderId="6" xfId="0" applyFont="1" applyFill="1" applyBorder="1" applyAlignment="1">
      <alignment horizontal="center" vertical="justify" wrapText="1"/>
    </xf>
    <xf numFmtId="0" fontId="20" fillId="39" borderId="6" xfId="0" applyFont="1" applyFill="1" applyBorder="1" applyAlignment="1">
      <alignment horizontal="center" vertical="justify" wrapText="1"/>
    </xf>
    <xf numFmtId="0" fontId="20" fillId="42" borderId="6" xfId="0" applyFont="1" applyFill="1" applyBorder="1" applyAlignment="1">
      <alignment horizontal="center" vertical="justify"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1"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6"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34" fillId="7" borderId="1" xfId="0" applyFont="1" applyFill="1" applyBorder="1" applyAlignment="1" applyProtection="1">
      <alignment horizontal="center" vertical="center" wrapText="1"/>
      <protection locked="0"/>
    </xf>
    <xf numFmtId="0" fontId="34" fillId="7" borderId="3" xfId="0" applyFont="1" applyFill="1" applyBorder="1" applyAlignment="1" applyProtection="1">
      <alignment horizontal="center" vertical="center" wrapText="1"/>
      <protection locked="0"/>
    </xf>
    <xf numFmtId="0" fontId="34" fillId="7" borderId="2" xfId="0" applyFont="1" applyFill="1" applyBorder="1" applyAlignment="1" applyProtection="1">
      <alignment horizontal="center" vertical="center" wrapText="1"/>
      <protection locked="0"/>
    </xf>
    <xf numFmtId="0" fontId="10" fillId="27" borderId="23"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0" fillId="28" borderId="23" xfId="0" applyFont="1" applyFill="1" applyBorder="1" applyAlignment="1">
      <alignment horizontal="center" vertical="center"/>
    </xf>
    <xf numFmtId="0" fontId="13" fillId="29" borderId="23" xfId="0" applyFont="1" applyFill="1" applyBorder="1" applyAlignment="1">
      <alignment horizontal="center" vertical="center" wrapText="1"/>
    </xf>
    <xf numFmtId="0" fontId="10" fillId="30" borderId="23" xfId="0" applyFont="1" applyFill="1" applyBorder="1" applyAlignment="1">
      <alignment horizontal="center" vertical="center" wrapText="1"/>
    </xf>
    <xf numFmtId="0" fontId="10" fillId="30" borderId="14" xfId="0" applyFont="1" applyFill="1" applyBorder="1" applyAlignment="1">
      <alignment horizontal="center" vertical="center" wrapText="1"/>
    </xf>
    <xf numFmtId="0" fontId="10" fillId="9" borderId="10"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0" fillId="26" borderId="22" xfId="0" applyFont="1" applyFill="1" applyBorder="1" applyAlignment="1">
      <alignment horizontal="center" vertical="center"/>
    </xf>
    <xf numFmtId="0" fontId="10" fillId="26" borderId="13" xfId="0" applyFont="1" applyFill="1" applyBorder="1" applyAlignment="1">
      <alignment horizontal="center" vertical="center"/>
    </xf>
    <xf numFmtId="0" fontId="10" fillId="26" borderId="23" xfId="0" applyFont="1" applyFill="1" applyBorder="1" applyAlignment="1">
      <alignment horizontal="center" vertical="center"/>
    </xf>
    <xf numFmtId="0" fontId="10" fillId="26" borderId="14" xfId="0" applyFont="1" applyFill="1" applyBorder="1" applyAlignment="1">
      <alignment horizontal="center" vertical="center"/>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0" fillId="26" borderId="23" xfId="0" applyFont="1" applyFill="1" applyBorder="1" applyAlignment="1">
      <alignment horizontal="center" vertical="center" textRotation="90"/>
    </xf>
    <xf numFmtId="0" fontId="10" fillId="26" borderId="14" xfId="0" applyFont="1" applyFill="1" applyBorder="1" applyAlignment="1">
      <alignment horizontal="center" vertical="center" textRotation="90"/>
    </xf>
    <xf numFmtId="0" fontId="10" fillId="26" borderId="23" xfId="0" applyFont="1" applyFill="1" applyBorder="1" applyAlignment="1">
      <alignment horizontal="center" vertical="center" textRotation="90" wrapText="1"/>
    </xf>
    <xf numFmtId="0" fontId="10" fillId="26" borderId="14" xfId="0" applyFont="1" applyFill="1" applyBorder="1" applyAlignment="1">
      <alignment horizontal="center" vertical="center" textRotation="90" wrapText="1"/>
    </xf>
    <xf numFmtId="0" fontId="13" fillId="31" borderId="23" xfId="0" applyFont="1" applyFill="1" applyBorder="1" applyAlignment="1">
      <alignment horizontal="center" vertical="center" wrapText="1"/>
    </xf>
    <xf numFmtId="0" fontId="10" fillId="33" borderId="23"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2" fillId="0" borderId="34" xfId="0" applyFont="1" applyBorder="1" applyAlignment="1">
      <alignment horizontal="left" vertical="center" wrapText="1"/>
    </xf>
    <xf numFmtId="0" fontId="13" fillId="23" borderId="25" xfId="0" applyFont="1" applyFill="1" applyBorder="1" applyAlignment="1" applyProtection="1">
      <alignment horizontal="center" vertical="center"/>
      <protection locked="0"/>
    </xf>
    <xf numFmtId="0" fontId="13" fillId="23" borderId="26" xfId="0" applyFont="1" applyFill="1" applyBorder="1" applyAlignment="1" applyProtection="1">
      <alignment horizontal="center" vertical="center"/>
      <protection locked="0"/>
    </xf>
    <xf numFmtId="0" fontId="13" fillId="23" borderId="65" xfId="0" applyFont="1" applyFill="1" applyBorder="1" applyAlignment="1" applyProtection="1">
      <alignment horizontal="center" vertical="center"/>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0" fillId="0" borderId="8" xfId="0" applyBorder="1" applyAlignment="1">
      <alignment horizontal="left" vertical="center" wrapText="1"/>
    </xf>
    <xf numFmtId="0" fontId="0" fillId="0" borderId="48" xfId="0" applyBorder="1" applyAlignment="1">
      <alignment horizontal="left" vertical="center" wrapText="1"/>
    </xf>
    <xf numFmtId="0" fontId="0" fillId="0" borderId="35" xfId="0" applyBorder="1" applyAlignment="1">
      <alignment horizontal="left" vertical="center" wrapText="1"/>
    </xf>
    <xf numFmtId="0" fontId="27" fillId="0" borderId="41"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6"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3" xfId="0" applyFont="1" applyBorder="1" applyAlignment="1">
      <alignment horizontal="center" vertical="center"/>
    </xf>
    <xf numFmtId="0" fontId="24" fillId="0" borderId="48" xfId="0" applyFont="1" applyBorder="1" applyAlignment="1" applyProtection="1">
      <alignment horizontal="left" vertical="center" wrapText="1"/>
      <protection locked="0"/>
    </xf>
    <xf numFmtId="0" fontId="24" fillId="0" borderId="34" xfId="0" applyFont="1" applyBorder="1" applyAlignment="1" applyProtection="1">
      <alignment horizontal="left" vertical="center" wrapText="1"/>
      <protection locked="0"/>
    </xf>
    <xf numFmtId="0" fontId="24" fillId="0" borderId="52" xfId="0" applyFont="1" applyBorder="1" applyAlignment="1" applyProtection="1">
      <alignment horizontal="left" vertical="center" wrapText="1"/>
      <protection locked="0"/>
    </xf>
    <xf numFmtId="0" fontId="24" fillId="0" borderId="44"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50"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51" xfId="0" applyFont="1" applyBorder="1" applyAlignment="1" applyProtection="1">
      <alignment horizontal="left" vertical="center" wrapText="1"/>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44"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25" fillId="10" borderId="49" xfId="0" applyFont="1" applyFill="1" applyBorder="1" applyAlignment="1">
      <alignment horizontal="center" vertical="center"/>
    </xf>
    <xf numFmtId="0" fontId="25" fillId="10" borderId="56" xfId="0" applyFont="1" applyFill="1" applyBorder="1" applyAlignment="1">
      <alignment horizontal="center" vertical="center"/>
    </xf>
    <xf numFmtId="0" fontId="25" fillId="10" borderId="57" xfId="0" applyFont="1" applyFill="1" applyBorder="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4" borderId="8"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0" fontId="3" fillId="35" borderId="8" xfId="0" applyFont="1" applyFill="1" applyBorder="1" applyAlignment="1">
      <alignment horizontal="center" vertical="center"/>
    </xf>
    <xf numFmtId="0" fontId="3" fillId="36" borderId="44" xfId="0" applyFont="1" applyFill="1" applyBorder="1" applyAlignment="1">
      <alignment horizontal="center" vertical="center"/>
    </xf>
    <xf numFmtId="0" fontId="3" fillId="36" borderId="0" xfId="0" applyFont="1" applyFill="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44" xfId="0" applyFont="1" applyFill="1" applyBorder="1" applyAlignment="1">
      <alignment horizontal="center" vertical="center"/>
    </xf>
    <xf numFmtId="0" fontId="3" fillId="9" borderId="0" xfId="0" applyFont="1" applyFill="1" applyAlignment="1">
      <alignment horizontal="center" vertical="center"/>
    </xf>
    <xf numFmtId="0" fontId="0" fillId="3" borderId="0" xfId="0" applyFill="1" applyAlignment="1">
      <alignment horizontal="center" vertical="center"/>
    </xf>
    <xf numFmtId="0" fontId="0" fillId="35" borderId="56" xfId="0" applyFill="1" applyBorder="1" applyAlignment="1">
      <alignment horizontal="center" vertical="center"/>
    </xf>
    <xf numFmtId="0" fontId="0" fillId="34" borderId="0" xfId="0" applyFill="1" applyAlignment="1">
      <alignment horizontal="center" vertical="center"/>
    </xf>
    <xf numFmtId="0" fontId="0" fillId="48" borderId="0" xfId="0" applyFill="1" applyAlignment="1">
      <alignment horizontal="center" vertical="center"/>
    </xf>
    <xf numFmtId="0" fontId="0" fillId="49" borderId="0" xfId="0" applyFill="1" applyAlignment="1">
      <alignment horizontal="center" vertical="center"/>
    </xf>
    <xf numFmtId="0" fontId="0" fillId="50" borderId="0" xfId="0" applyFill="1" applyAlignment="1">
      <alignment horizontal="center" vertical="center"/>
    </xf>
    <xf numFmtId="0" fontId="0" fillId="4" borderId="56" xfId="0" applyFill="1" applyBorder="1" applyAlignment="1">
      <alignment horizontal="center" vertical="center"/>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23">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FF99"/>
      <color rgb="FFF57C00"/>
      <color rgb="FF00FFFF"/>
      <color rgb="FFFF99FF"/>
      <color rgb="FF66FF33"/>
      <color rgb="FFFFCCCC"/>
      <color rgb="FFFF9800"/>
      <color rgb="FF616161"/>
      <color rgb="FFA45200"/>
      <color rgb="FF28A7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on'!A1"/><Relationship Id="rId13" Type="http://schemas.openxmlformats.org/officeDocument/2006/relationships/hyperlink" Target="#'Tabla 1 Evid. no cumpl M.A.'!A1"/><Relationship Id="rId18" Type="http://schemas.openxmlformats.org/officeDocument/2006/relationships/image" Target="../media/image1.jpeg"/><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5. Situaciones de Riesgo'!A1"/><Relationship Id="rId17" Type="http://schemas.openxmlformats.org/officeDocument/2006/relationships/hyperlink" Target="#Acta_Cierre!A1"/><Relationship Id="rId2" Type="http://schemas.openxmlformats.org/officeDocument/2006/relationships/hyperlink" Target="#'1. Informaci&#243;n General'!A1"/><Relationship Id="rId16" Type="http://schemas.openxmlformats.org/officeDocument/2006/relationships/hyperlink" Target="#'Condiciones NO cumplimiento'!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Anexo 3. Gestantes y Lactantes'!A1"/><Relationship Id="rId5" Type="http://schemas.openxmlformats.org/officeDocument/2006/relationships/hyperlink" Target="#'4. Modelo de Atencion'!&#193;rea_de_impresi&#243;n"/><Relationship Id="rId15" Type="http://schemas.openxmlformats.org/officeDocument/2006/relationships/hyperlink" Target="#'Tabla 3. Amb Adec y Seg - &#193;'!&#193;rea_de_impresi&#243;n"/><Relationship Id="rId10" Type="http://schemas.openxmlformats.org/officeDocument/2006/relationships/hyperlink" Target="#'Anexo 2. Discapacidad'!A1"/><Relationship Id="rId19" Type="http://schemas.openxmlformats.org/officeDocument/2006/relationships/hyperlink" Target="#'6. C&#243;digo de Etica'!A1"/><Relationship Id="rId4" Type="http://schemas.openxmlformats.org/officeDocument/2006/relationships/hyperlink" Target="#'3. Alimentacion y Nutrici&#243;n'!A1"/><Relationship Id="rId9" Type="http://schemas.openxmlformats.org/officeDocument/2006/relationships/hyperlink" Target="#'Anexo 1 Violencias'!A1"/><Relationship Id="rId14" Type="http://schemas.openxmlformats.org/officeDocument/2006/relationships/hyperlink" Target="#'Tabla 2. Talento Humano'!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559858</xdr:colOff>
      <xdr:row>5</xdr:row>
      <xdr:rowOff>96307</xdr:rowOff>
    </xdr:from>
    <xdr:to>
      <xdr:col>4</xdr:col>
      <xdr:colOff>116417</xdr:colOff>
      <xdr:row>9</xdr:row>
      <xdr:rowOff>7407</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559858" y="1503890"/>
          <a:ext cx="11981392"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517525</xdr:colOff>
      <xdr:row>9</xdr:row>
      <xdr:rowOff>150270</xdr:rowOff>
    </xdr:from>
    <xdr:to>
      <xdr:col>1</xdr:col>
      <xdr:colOff>2035175</xdr:colOff>
      <xdr:row>13</xdr:row>
      <xdr:rowOff>61370</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517525" y="2319853"/>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506942</xdr:colOff>
      <xdr:row>14</xdr:row>
      <xdr:rowOff>66662</xdr:rowOff>
    </xdr:from>
    <xdr:to>
      <xdr:col>1</xdr:col>
      <xdr:colOff>2024592</xdr:colOff>
      <xdr:row>17</xdr:row>
      <xdr:rowOff>168262</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506942" y="3188745"/>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endParaRPr lang="en-US" sz="1600" b="1">
            <a:solidFill>
              <a:sysClr val="windowText" lastClr="000000"/>
            </a:solidFill>
          </a:endParaRPr>
        </a:p>
      </xdr:txBody>
    </xdr:sp>
    <xdr:clientData/>
  </xdr:twoCellAnchor>
  <xdr:twoCellAnchor>
    <xdr:from>
      <xdr:col>0</xdr:col>
      <xdr:colOff>496358</xdr:colOff>
      <xdr:row>18</xdr:row>
      <xdr:rowOff>184137</xdr:rowOff>
    </xdr:from>
    <xdr:to>
      <xdr:col>1</xdr:col>
      <xdr:colOff>2014008</xdr:colOff>
      <xdr:row>22</xdr:row>
      <xdr:rowOff>95237</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496358" y="4068220"/>
          <a:ext cx="3909483"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464608</xdr:colOff>
      <xdr:row>23</xdr:row>
      <xdr:rowOff>111113</xdr:rowOff>
    </xdr:from>
    <xdr:to>
      <xdr:col>1</xdr:col>
      <xdr:colOff>1982258</xdr:colOff>
      <xdr:row>27</xdr:row>
      <xdr:rowOff>22213</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464608" y="4947696"/>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2502959</xdr:colOff>
      <xdr:row>13</xdr:row>
      <xdr:rowOff>182020</xdr:rowOff>
    </xdr:from>
    <xdr:to>
      <xdr:col>3</xdr:col>
      <xdr:colOff>1013884</xdr:colOff>
      <xdr:row>17</xdr:row>
      <xdr:rowOff>86770</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4894792" y="3113603"/>
          <a:ext cx="3601509"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2566458</xdr:colOff>
      <xdr:row>18</xdr:row>
      <xdr:rowOff>95237</xdr:rowOff>
    </xdr:from>
    <xdr:to>
      <xdr:col>3</xdr:col>
      <xdr:colOff>1077383</xdr:colOff>
      <xdr:row>21</xdr:row>
      <xdr:rowOff>190487</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4958291" y="3979320"/>
          <a:ext cx="3601509"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a:t>
          </a:r>
          <a:r>
            <a:rPr lang="en-US" sz="1800" b="1">
              <a:solidFill>
                <a:sysClr val="windowText" lastClr="000000"/>
              </a:solidFill>
            </a:rPr>
            <a:t>FINANCIERO</a:t>
          </a:r>
        </a:p>
      </xdr:txBody>
    </xdr:sp>
    <xdr:clientData/>
  </xdr:twoCellAnchor>
  <xdr:twoCellAnchor>
    <xdr:from>
      <xdr:col>1</xdr:col>
      <xdr:colOff>2513542</xdr:colOff>
      <xdr:row>23</xdr:row>
      <xdr:rowOff>65604</xdr:rowOff>
    </xdr:from>
    <xdr:to>
      <xdr:col>3</xdr:col>
      <xdr:colOff>1024467</xdr:colOff>
      <xdr:row>26</xdr:row>
      <xdr:rowOff>167204</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4905375" y="4902187"/>
          <a:ext cx="3601509" cy="6731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1</xdr:col>
      <xdr:colOff>2418292</xdr:colOff>
      <xdr:row>28</xdr:row>
      <xdr:rowOff>31739</xdr:rowOff>
    </xdr:from>
    <xdr:to>
      <xdr:col>3</xdr:col>
      <xdr:colOff>929217</xdr:colOff>
      <xdr:row>31</xdr:row>
      <xdr:rowOff>133339</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Lst>
        </xdr:cNvPr>
        <xdr:cNvSpPr/>
      </xdr:nvSpPr>
      <xdr:spPr>
        <a:xfrm>
          <a:off x="4810125" y="5820822"/>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3</xdr:col>
      <xdr:colOff>1476374</xdr:colOff>
      <xdr:row>9</xdr:row>
      <xdr:rowOff>177787</xdr:rowOff>
    </xdr:from>
    <xdr:to>
      <xdr:col>4</xdr:col>
      <xdr:colOff>135467</xdr:colOff>
      <xdr:row>13</xdr:row>
      <xdr:rowOff>88887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Lst>
        </xdr:cNvPr>
        <xdr:cNvSpPr/>
      </xdr:nvSpPr>
      <xdr:spPr>
        <a:xfrm>
          <a:off x="8958791" y="2347370"/>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3</xdr:col>
      <xdr:colOff>1499658</xdr:colOff>
      <xdr:row>14</xdr:row>
      <xdr:rowOff>124871</xdr:rowOff>
    </xdr:from>
    <xdr:to>
      <xdr:col>4</xdr:col>
      <xdr:colOff>153458</xdr:colOff>
      <xdr:row>18</xdr:row>
      <xdr:rowOff>35971</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C3AD7F7D-6E51-4FFA-8B70-93B4D3EB2289}"/>
            </a:ext>
          </a:extLst>
        </xdr:cNvPr>
        <xdr:cNvSpPr/>
      </xdr:nvSpPr>
      <xdr:spPr>
        <a:xfrm>
          <a:off x="8982075" y="3246954"/>
          <a:ext cx="3596216" cy="673100"/>
        </a:xfrm>
        <a:prstGeom prst="roundRect">
          <a:avLst/>
        </a:prstGeom>
        <a:solidFill>
          <a:srgbClr val="F2CEE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3. GESTANTES</a:t>
          </a:r>
        </a:p>
      </xdr:txBody>
    </xdr:sp>
    <xdr:clientData/>
  </xdr:twoCellAnchor>
  <xdr:twoCellAnchor>
    <xdr:from>
      <xdr:col>0</xdr:col>
      <xdr:colOff>504824</xdr:colOff>
      <xdr:row>28</xdr:row>
      <xdr:rowOff>51316</xdr:rowOff>
    </xdr:from>
    <xdr:to>
      <xdr:col>1</xdr:col>
      <xdr:colOff>1957916</xdr:colOff>
      <xdr:row>31</xdr:row>
      <xdr:rowOff>152916</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E7DAF0AE-8CB5-4D34-8733-8C06A34ABE15}"/>
            </a:ext>
          </a:extLst>
        </xdr:cNvPr>
        <xdr:cNvSpPr/>
      </xdr:nvSpPr>
      <xdr:spPr>
        <a:xfrm>
          <a:off x="504824" y="5840399"/>
          <a:ext cx="38449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DE RIESGO</a:t>
          </a:r>
        </a:p>
      </xdr:txBody>
    </xdr:sp>
    <xdr:clientData/>
  </xdr:twoCellAnchor>
  <xdr:twoCellAnchor>
    <xdr:from>
      <xdr:col>3</xdr:col>
      <xdr:colOff>1499658</xdr:colOff>
      <xdr:row>18</xdr:row>
      <xdr:rowOff>147096</xdr:rowOff>
    </xdr:from>
    <xdr:to>
      <xdr:col>4</xdr:col>
      <xdr:colOff>153458</xdr:colOff>
      <xdr:row>22</xdr:row>
      <xdr:rowOff>58196</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6B4700C4-2E19-4D17-8107-8C80B586F749}"/>
            </a:ext>
          </a:extLst>
        </xdr:cNvPr>
        <xdr:cNvSpPr/>
      </xdr:nvSpPr>
      <xdr:spPr>
        <a:xfrm>
          <a:off x="8982075" y="4031179"/>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3</xdr:col>
      <xdr:colOff>1510242</xdr:colOff>
      <xdr:row>23</xdr:row>
      <xdr:rowOff>73542</xdr:rowOff>
    </xdr:from>
    <xdr:to>
      <xdr:col>4</xdr:col>
      <xdr:colOff>164042</xdr:colOff>
      <xdr:row>26</xdr:row>
      <xdr:rowOff>175142</xdr:rowOff>
    </xdr:to>
    <xdr:sp macro="" textlink="">
      <xdr:nvSpPr>
        <xdr:cNvPr id="18" name="Rectángulo: esquinas redondeadas 17">
          <a:hlinkClick xmlns:r="http://schemas.openxmlformats.org/officeDocument/2006/relationships" r:id="rId14"/>
          <a:extLst>
            <a:ext uri="{FF2B5EF4-FFF2-40B4-BE49-F238E27FC236}">
              <a16:creationId xmlns:a16="http://schemas.microsoft.com/office/drawing/2014/main" id="{BB264CF8-8387-4057-AA60-577ED50F3A44}"/>
            </a:ext>
          </a:extLst>
        </xdr:cNvPr>
        <xdr:cNvSpPr/>
      </xdr:nvSpPr>
      <xdr:spPr>
        <a:xfrm>
          <a:off x="8992659" y="4910125"/>
          <a:ext cx="3596216" cy="67310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1510242</xdr:colOff>
      <xdr:row>28</xdr:row>
      <xdr:rowOff>42320</xdr:rowOff>
    </xdr:from>
    <xdr:to>
      <xdr:col>4</xdr:col>
      <xdr:colOff>164042</xdr:colOff>
      <xdr:row>31</xdr:row>
      <xdr:rowOff>143920</xdr:rowOff>
    </xdr:to>
    <xdr:sp macro="" textlink="">
      <xdr:nvSpPr>
        <xdr:cNvPr id="19" name="Rectángulo: esquinas redondeadas 18">
          <a:hlinkClick xmlns:r="http://schemas.openxmlformats.org/officeDocument/2006/relationships" r:id="rId15"/>
          <a:extLst>
            <a:ext uri="{FF2B5EF4-FFF2-40B4-BE49-F238E27FC236}">
              <a16:creationId xmlns:a16="http://schemas.microsoft.com/office/drawing/2014/main" id="{940BD7C3-A8BE-4EB4-A616-28E256E1D33F}"/>
            </a:ext>
          </a:extLst>
        </xdr:cNvPr>
        <xdr:cNvSpPr/>
      </xdr:nvSpPr>
      <xdr:spPr>
        <a:xfrm>
          <a:off x="8992659" y="5831403"/>
          <a:ext cx="3596216"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0</xdr:col>
      <xdr:colOff>2379133</xdr:colOff>
      <xdr:row>33</xdr:row>
      <xdr:rowOff>16933</xdr:rowOff>
    </xdr:from>
    <xdr:to>
      <xdr:col>2</xdr:col>
      <xdr:colOff>1098550</xdr:colOff>
      <xdr:row>36</xdr:row>
      <xdr:rowOff>55033</xdr:rowOff>
    </xdr:to>
    <xdr:sp macro="" textlink="">
      <xdr:nvSpPr>
        <xdr:cNvPr id="20" name="Rectángulo: esquinas redondeadas 19">
          <a:hlinkClick xmlns:r="http://schemas.openxmlformats.org/officeDocument/2006/relationships" r:id="rId16"/>
          <a:extLst>
            <a:ext uri="{FF2B5EF4-FFF2-40B4-BE49-F238E27FC236}">
              <a16:creationId xmlns:a16="http://schemas.microsoft.com/office/drawing/2014/main" id="{3E24AF59-B423-41C1-9E5B-BA54B4BE0846}"/>
            </a:ext>
          </a:extLst>
        </xdr:cNvPr>
        <xdr:cNvSpPr/>
      </xdr:nvSpPr>
      <xdr:spPr>
        <a:xfrm>
          <a:off x="2379133" y="6758516"/>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2165350</xdr:colOff>
      <xdr:row>33</xdr:row>
      <xdr:rowOff>10583</xdr:rowOff>
    </xdr:from>
    <xdr:to>
      <xdr:col>3</xdr:col>
      <xdr:colOff>3496733</xdr:colOff>
      <xdr:row>36</xdr:row>
      <xdr:rowOff>48683</xdr:rowOff>
    </xdr:to>
    <xdr:sp macro="" textlink="">
      <xdr:nvSpPr>
        <xdr:cNvPr id="21" name="Rectángulo: esquinas redondeadas 20">
          <a:hlinkClick xmlns:r="http://schemas.openxmlformats.org/officeDocument/2006/relationships" r:id="rId17"/>
          <a:extLst>
            <a:ext uri="{FF2B5EF4-FFF2-40B4-BE49-F238E27FC236}">
              <a16:creationId xmlns:a16="http://schemas.microsoft.com/office/drawing/2014/main" id="{3B3533D3-A48F-4CE0-ADF2-04FDA541531C}"/>
            </a:ext>
          </a:extLst>
        </xdr:cNvPr>
        <xdr:cNvSpPr/>
      </xdr:nvSpPr>
      <xdr:spPr>
        <a:xfrm>
          <a:off x="7150100" y="6752166"/>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2443692</xdr:colOff>
      <xdr:row>9</xdr:row>
      <xdr:rowOff>139687</xdr:rowOff>
    </xdr:from>
    <xdr:to>
      <xdr:col>3</xdr:col>
      <xdr:colOff>954617</xdr:colOff>
      <xdr:row>13</xdr:row>
      <xdr:rowOff>50787</xdr:rowOff>
    </xdr:to>
    <xdr:sp macro="" textlink="">
      <xdr:nvSpPr>
        <xdr:cNvPr id="4" name="Rectángulo: esquinas redondeadas 3">
          <a:hlinkClick xmlns:r="http://schemas.openxmlformats.org/officeDocument/2006/relationships" r:id="rId19"/>
          <a:extLst>
            <a:ext uri="{FF2B5EF4-FFF2-40B4-BE49-F238E27FC236}">
              <a16:creationId xmlns:a16="http://schemas.microsoft.com/office/drawing/2014/main" id="{3D1F9A69-1396-4C82-B40D-1123CC07286F}"/>
            </a:ext>
          </a:extLst>
        </xdr:cNvPr>
        <xdr:cNvSpPr/>
      </xdr:nvSpPr>
      <xdr:spPr>
        <a:xfrm>
          <a:off x="4835525" y="2309270"/>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 DE ETICA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36FAB17-1380-4D1B-B635-E2D009E14EFD}"/>
            </a:ext>
          </a:extLst>
        </xdr:cNvPr>
        <xdr:cNvSpPr/>
      </xdr:nvSpPr>
      <xdr:spPr>
        <a:xfrm>
          <a:off x="28222" y="1270000"/>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carlo/Downloads/Instrumento%20IV%20Apoyo%20Psicologico%20Especializado.xlsx" TargetMode="External"/><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2" Type="http://schemas.microsoft.com/office/2019/04/relationships/externalLinkLongPath" Target="/personal/carlos_cuervo_icbf_gov_co/Documents/2026/Instrumentos%20IV/INSTRUMENTOS%202026/Para%20configurar/Para%20configurar/IN.IVC/Para%20publicar/Instrumento%20IV%20Apoyo%20Post%20Institucional%20SRPA.xlsx?6285CFA0" TargetMode="External"/><Relationship Id="rId1" Type="http://schemas.openxmlformats.org/officeDocument/2006/relationships/externalLinkPath" Target="file:///\\6285CFA0\Instrumento%20IV%20Apoyo%20Post%20Institucional%20SRPA.xlsx" TargetMode="External"/><Relationship Id="rId4" Type="http://schemas.openxmlformats.org/officeDocument/2006/relationships/externalLinkPath" Target="../../../../carlos_cuervo_icbf_gov_co/Documents/2026/Instrumentos%20IV/INSTRUMENTOS%202026/Para%20configurar/Para%20configurar/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2">
          <cell r="A22" t="str">
            <v>Número de auto de la visita</v>
          </cell>
          <cell r="E22" t="str">
            <v>Número de la bitácora</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ow r="3">
          <cell r="D3" t="str">
            <v>NO APLICA</v>
          </cell>
        </row>
      </sheetData>
      <sheetData sheetId="13">
        <row r="3">
          <cell r="D3" t="str">
            <v>NO APLICA</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22" dataDxfId="421">
  <autoFilter ref="B89:B91" xr:uid="{00000000-0009-0000-0100-000001000000}"/>
  <tableColumns count="1">
    <tableColumn id="1" xr3:uid="{00000000-0010-0000-0000-000001000000}" name="SERVICIOS" dataDxfId="42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95" dataDxfId="394">
  <autoFilter ref="F10:F13" xr:uid="{00000000-0009-0000-0100-00000A000000}"/>
  <tableColumns count="1">
    <tableColumn id="1" xr3:uid="{00000000-0010-0000-0900-000001000000}" name="POB_RESTABLECIMIENTO_DE_DERECHOS" dataDxfId="393"/>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40">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39">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38">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37">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36">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35">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34">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33">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32">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31" dataDxfId="130">
  <autoFilter ref="H19:H23" xr:uid="{00000000-0009-0000-0100-000070000000}"/>
  <tableColumns count="1">
    <tableColumn id="1" xr3:uid="{00000000-0010-0000-6C00-000001000000}" name="MOD_RESTABLECIMIENTO_DE_DERECHOS" dataDxfId="12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92" dataDxfId="391">
  <autoFilter ref="F34:F35" xr:uid="{00000000-0009-0000-0100-00000B000000}"/>
  <tableColumns count="1">
    <tableColumn id="1" xr3:uid="{00000000-0010-0000-0A00-000001000000}" name="POB_SISTEMA_DE_RESPONSABILIDAD_PENAL_ADOLESCENTES" dataDxfId="390"/>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28" dataDxfId="127">
  <autoFilter ref="J64:J66" xr:uid="{00000000-0009-0000-0100-000071000000}"/>
  <tableColumns count="1">
    <tableColumn id="1" xr3:uid="{00000000-0010-0000-6D00-000001000000}" name="SERV_UBICACION INICIAL" dataDxfId="126"/>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25" dataDxfId="124">
  <autoFilter ref="J68:J72" xr:uid="{00000000-0009-0000-0100-000072000000}"/>
  <tableColumns count="1">
    <tableColumn id="1" xr3:uid="{00000000-0010-0000-6E00-000001000000}" name="SERV_APOYO Y FORTALECIMIENTO A LA FAMILIA Y/O RED VINCULAR" dataDxfId="123"/>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22" dataDxfId="121">
  <autoFilter ref="J74:J75" xr:uid="{00000000-0009-0000-0100-000073000000}"/>
  <tableColumns count="1">
    <tableColumn id="1" xr3:uid="{00000000-0010-0000-6F00-000001000000}" name="SERV_ACOGIMIENTO FAMILIAR" dataDxfId="120"/>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19" dataDxfId="118">
  <autoFilter ref="J77:J81" xr:uid="{00000000-0009-0000-0100-000075000000}"/>
  <tableColumns count="1">
    <tableColumn id="1" xr3:uid="{00000000-0010-0000-7000-000001000000}" name="SERV_ACOGIMIENTO RESIDENCIAL" dataDxfId="117"/>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EC6DF877-D78B-4206-8DAF-A54059F83D24}" name="Tabla_Aulas117" displayName="Tabla_Aulas117" ref="C3:I13" totalsRowShown="0" headerRowDxfId="116" dataDxfId="114" headerRowBorderDxfId="115" tableBorderDxfId="113" totalsRowBorderDxfId="112">
  <autoFilter ref="C3:I13" xr:uid="{00000000-0009-0000-0100-00006E000000}"/>
  <tableColumns count="7">
    <tableColumn id="1" xr3:uid="{EA96DC03-A73D-4DD4-B284-5CE95E4C651B}" name="Ubicación" dataDxfId="111"/>
    <tableColumn id="2" xr3:uid="{850066B0-C60F-4A84-AD27-0897AB30CA6F}" name="Aula" dataDxfId="110"/>
    <tableColumn id="3" xr3:uid="{F2124665-1B49-4769-9BEC-F7E4AE195F6A}" name="Área (m²)" dataDxfId="109"/>
    <tableColumn id="4" xr3:uid="{9DAC5146-1A05-485E-983D-E2A6C3B35F31}" name="Índice_x000a_(m²/persona)" dataDxfId="108"/>
    <tableColumn id="5" xr3:uid="{3DAC2C6A-845B-4FA7-A2B0-599B10A993C0}" name="Capacidad máxima _x000a_(Área / Índice)" dataDxfId="107">
      <calculatedColumnFormula>IFERROR(ROUNDDOWN((Tabla_Aulas117[[#This Row],[Área (m²)]]/Tabla_Aulas117[[#This Row],[Índice
(m²/persona)]]),0)," ")</calculatedColumnFormula>
    </tableColumn>
    <tableColumn id="6" xr3:uid="{81C52807-85A6-4EDE-A574-7B2CEA3E2E3C}" name="Cumple - No cumple - No aplica" dataDxfId="106"/>
    <tableColumn id="7" xr3:uid="{30FE250F-C73B-40CB-88F5-F11E1396BF16}" name="observaciones" dataDxfId="10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89" dataDxfId="388">
  <autoFilter ref="F84:F85" xr:uid="{00000000-0009-0000-0100-00000C000000}"/>
  <tableColumns count="1">
    <tableColumn id="1" xr3:uid="{00000000-0010-0000-0B00-000001000000}" name="POB_ADOPCIONES" dataDxfId="38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86" dataDxfId="385">
  <autoFilter ref="H102:H106" xr:uid="{00000000-0009-0000-0100-00000D000000}"/>
  <tableColumns count="1">
    <tableColumn id="1" xr3:uid="{00000000-0010-0000-0C00-000001000000}" name="MOD_PRIMERA_INFANCIA" dataDxfId="38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83" dataDxfId="382">
  <autoFilter ref="J95:J101" xr:uid="{00000000-0009-0000-0100-00000E000000}"/>
  <tableColumns count="1">
    <tableColumn id="1" xr3:uid="{00000000-0010-0000-0D00-000001000000}" name="SERV_INSTITUCIONAL" dataDxfId="38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80" dataDxfId="379">
  <autoFilter ref="J103:J106" xr:uid="{00000000-0009-0000-0100-00000F000000}"/>
  <tableColumns count="1">
    <tableColumn id="1" xr3:uid="{00000000-0010-0000-0E00-000001000000}" name="SERV_COMUNITARIA" dataDxfId="378"/>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77" dataDxfId="376">
  <autoFilter ref="J108:J111" xr:uid="{00000000-0009-0000-0100-000010000000}"/>
  <tableColumns count="1">
    <tableColumn id="1" xr3:uid="{00000000-0010-0000-0F00-000001000000}" name="SERV_FAMILIAR" dataDxfId="375"/>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74" dataDxfId="373">
  <autoFilter ref="J113:J114" xr:uid="{00000000-0009-0000-0100-000011000000}"/>
  <tableColumns count="1">
    <tableColumn id="1" xr3:uid="{00000000-0010-0000-1000-000001000000}" name="SERV_PROPIA_E_INTERCULTURAL" dataDxfId="37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71" dataDxfId="370">
  <autoFilter ref="H116:H117" xr:uid="{00000000-0009-0000-0100-000012000000}"/>
  <tableColumns count="1">
    <tableColumn id="1" xr3:uid="{00000000-0010-0000-1100-000001000000}" name="MOD_INFANCIA" dataDxfId="369"/>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68" dataDxfId="367">
  <autoFilter ref="J117:J121" xr:uid="{00000000-0009-0000-0100-000013000000}"/>
  <tableColumns count="1">
    <tableColumn id="1" xr3:uid="{00000000-0010-0000-1200-000001000000}" name="SERV_ATRAPASUEÑOS" dataDxfId="36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19" dataDxfId="418">
  <autoFilter ref="D117:D123" xr:uid="{00000000-0009-0000-0100-000002000000}"/>
  <tableColumns count="1">
    <tableColumn id="1" xr3:uid="{00000000-0010-0000-0100-000001000000}" name="DIR_PROMOCIÓN_Y_PREVENCION" dataDxfId="417"/>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65" dataDxfId="364">
  <autoFilter ref="H130:H133" xr:uid="{00000000-0009-0000-0100-000014000000}"/>
  <tableColumns count="1">
    <tableColumn id="1" xr3:uid="{00000000-0010-0000-1300-000001000000}" name="MOD_NUTRICION" dataDxfId="363"/>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62" dataDxfId="361">
  <autoFilter ref="J128:J129" xr:uid="{00000000-0009-0000-0100-000015000000}"/>
  <tableColumns count="1">
    <tableColumn id="1" xr3:uid="{00000000-0010-0000-1400-000001000000}" name="SERV_CENTROS_DE_RECUPERACION_INSTITUCIONAL" dataDxfId="360"/>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59" dataDxfId="358">
  <autoFilter ref="H144:H147" xr:uid="{00000000-0009-0000-0100-000016000000}"/>
  <tableColumns count="1">
    <tableColumn id="1" xr3:uid="{00000000-0010-0000-1500-000001000000}" name="MOD_FAMILIAS_Y_COMUNIDADES" dataDxfId="357"/>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56" dataDxfId="355">
  <autoFilter ref="H10:H14" xr:uid="{00000000-0009-0000-0100-000017000000}"/>
  <tableColumns count="1">
    <tableColumn id="1" xr3:uid="{00000000-0010-0000-1600-000001000000}" name="MOD_RESTABLECIMIENTO_DE_DERECHOS" dataDxfId="354"/>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53" dataDxfId="352">
  <autoFilter ref="J2:J6" xr:uid="{00000000-0009-0000-0100-000018000000}"/>
  <tableColumns count="1">
    <tableColumn id="1" xr3:uid="{00000000-0010-0000-1700-000001000000}" name="SERV_PRIVATIVAS_DE_LA_LIBERTAD" dataDxfId="351"/>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50" dataDxfId="349">
  <autoFilter ref="J8:J11" xr:uid="{00000000-0009-0000-0100-000019000000}"/>
  <tableColumns count="1">
    <tableColumn id="1" xr3:uid="{00000000-0010-0000-1800-000001000000}" name="SERV_NO_PRIVATIVAS_DE_LA_LIBERTAD" dataDxfId="348"/>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47" dataDxfId="346">
  <autoFilter ref="J13:J18" xr:uid="{00000000-0009-0000-0100-00001A000000}"/>
  <tableColumns count="1">
    <tableColumn id="1" xr3:uid="{00000000-0010-0000-1900-000001000000}" name="SERV_COMPLEMENTARIAS_Y_DE_RESTABLECIMIENTO_EN_ADMINISTRACION_DE_JUSTICIA" dataDxfId="345"/>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44" dataDxfId="343">
  <autoFilter ref="J20:J22" xr:uid="{00000000-0009-0000-0100-00001B000000}"/>
  <tableColumns count="1">
    <tableColumn id="1" xr3:uid="{00000000-0010-0000-1A00-000001000000}" name="SERV_PROGRAMA_DE_INCLUSION_SOCIAL" dataDxfId="342"/>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41" dataDxfId="340">
  <autoFilter ref="H32:H37" xr:uid="{00000000-0009-0000-0100-00001C000000}"/>
  <tableColumns count="1">
    <tableColumn id="1" xr3:uid="{00000000-0010-0000-1B00-000001000000}" name="MOD_SISTEMA_DE_RESPONSABILIDAD_PENAL_ADOLESCENTES" dataDxfId="33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38" dataDxfId="337">
  <autoFilter ref="J25:J26" xr:uid="{00000000-0009-0000-0100-00001D000000}"/>
  <tableColumns count="1">
    <tableColumn id="1" xr3:uid="{00000000-0010-0000-1C00-000001000000}" name="SERV_CENTRO_DE_EMERGENCIA" dataDxfId="33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16" dataDxfId="415">
  <autoFilter ref="D22:D25" xr:uid="{00000000-0009-0000-0100-000003000000}"/>
  <tableColumns count="1">
    <tableColumn id="1" xr3:uid="{00000000-0010-0000-0200-000001000000}" name="DIR_PROTECCION" dataDxfId="414"/>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35" dataDxfId="334">
  <autoFilter ref="J28:J36" xr:uid="{00000000-0009-0000-0100-00001E000000}"/>
  <tableColumns count="1">
    <tableColumn id="1" xr3:uid="{00000000-0010-0000-1D00-000001000000}" name="SERV_SERVICIO_DE_APOYO_Y_FORTALECIMIENTO_A_LA_FAMILIA" dataDxfId="333"/>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32" dataDxfId="331">
  <autoFilter ref="J38:J43" xr:uid="{00000000-0009-0000-0100-00001F000000}"/>
  <tableColumns count="1">
    <tableColumn id="1" xr3:uid="{00000000-0010-0000-1E00-000001000000}" name="SERV_ACOGIMIENTO_FAMILIAR" dataDxfId="330"/>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29" dataDxfId="328">
  <autoFilter ref="J45:J58" xr:uid="{00000000-0009-0000-0100-000020000000}"/>
  <tableColumns count="1">
    <tableColumn id="1" xr3:uid="{00000000-0010-0000-1F00-000001000000}" name="SERV_ACOGIMIENTO_RESIDENCIAL" dataDxfId="327"/>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26" dataDxfId="325">
  <autoFilter ref="J60:J61" xr:uid="{00000000-0009-0000-0100-000021000000}"/>
  <tableColumns count="1">
    <tableColumn id="1" xr3:uid="{00000000-0010-0000-2000-000001000000}" name="SERV_ESTRATEGIA_UNIDADES_MOVILES" dataDxfId="324"/>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23" dataDxfId="322">
  <autoFilter ref="H119:H120" xr:uid="{00000000-0009-0000-0100-00002B000000}"/>
  <tableColumns count="1">
    <tableColumn id="1" xr3:uid="{00000000-0010-0000-2100-000001000000}" name="MOD_ADOLESCENCIA" dataDxfId="321"/>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20" dataDxfId="319">
  <autoFilter ref="H122:H123" xr:uid="{00000000-0009-0000-0100-00002C000000}"/>
  <tableColumns count="1">
    <tableColumn id="1" xr3:uid="{00000000-0010-0000-2200-000001000000}" name="MOD_JUVENTUD" dataDxfId="318"/>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17" dataDxfId="316">
  <autoFilter ref="J142:J143" xr:uid="{00000000-0009-0000-0100-00002D000000}"/>
  <tableColumns count="1">
    <tableColumn id="1" xr3:uid="{00000000-0010-0000-2300-000001000000}" name="SERV_SOMOS_FAMILIA_SOMOS_COMUNIDAD" dataDxfId="315"/>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14" dataDxfId="313">
  <autoFilter ref="H84:H85" xr:uid="{00000000-0009-0000-0100-00002E000000}"/>
  <tableColumns count="1">
    <tableColumn id="1" xr3:uid="{00000000-0010-0000-2400-000001000000}" name="MOD_ADOPCIONES" dataDxfId="312"/>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11" dataDxfId="310">
  <autoFilter ref="J84:J85" xr:uid="{00000000-0009-0000-0100-00002F000000}"/>
  <tableColumns count="1">
    <tableColumn id="1" xr3:uid="{00000000-0010-0000-2500-000001000000}" name="SERV_ADOPCIONES" dataDxfId="309"/>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08" dataDxfId="307">
  <autoFilter ref="J131:J132" xr:uid="{00000000-0009-0000-0100-000022000000}"/>
  <tableColumns count="1">
    <tableColumn id="1" xr3:uid="{00000000-0010-0000-2600-000001000000}" name="SERV_1000_DÍAS_PARA_CAMBIAR_EL_MUNDO" dataDxfId="30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13" dataDxfId="412">
  <autoFilter ref="F104:F105" xr:uid="{00000000-0009-0000-0100-000004000000}"/>
  <tableColumns count="1">
    <tableColumn id="1" xr3:uid="{00000000-0010-0000-0300-000001000000}" name="POB_PRIMERA_INFANCIA" dataDxfId="411"/>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05" dataDxfId="304">
  <autoFilter ref="J134:J135" xr:uid="{00000000-0009-0000-0100-000023000000}"/>
  <tableColumns count="1">
    <tableColumn id="1" xr3:uid="{00000000-0010-0000-2700-000001000000}" name="SERV_SERVICIOS_DE_UNIDADES_DE_BUSQUEDA_ACTIVA" dataDxfId="303"/>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02" dataDxfId="301">
  <autoFilter ref="J145:J146" xr:uid="{00000000-0009-0000-0100-000024000000}"/>
  <tableColumns count="1">
    <tableColumn id="1" xr3:uid="{00000000-0010-0000-2800-000001000000}" name="SERV_SOMOS_FAMILIA_CONECTADAS" dataDxfId="300"/>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299" dataDxfId="298">
  <autoFilter ref="J148:J149" xr:uid="{00000000-0009-0000-0100-000025000000}"/>
  <tableColumns count="1">
    <tableColumn id="1" xr3:uid="{00000000-0010-0000-2900-000001000000}" name="SERV_ACOMPAÑAMIENTO_INTERCULTURAL_ETNICA_Y_CAMPESINA_TEJIENDO_INTERCULTURALIDAD" dataDxfId="297"/>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296" dataDxfId="295" tableBorderDxfId="294">
  <autoFilter ref="D171:D172" xr:uid="{00000000-0009-0000-0100-000026000000}"/>
  <tableColumns count="1">
    <tableColumn id="1" xr3:uid="{00000000-0010-0000-2A00-000001000000}" name="AMAZONAS." dataDxfId="293"/>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92" dataDxfId="291" tableBorderDxfId="290">
  <autoFilter ref="E171:E189" xr:uid="{00000000-0009-0000-0100-000027000000}"/>
  <tableColumns count="1">
    <tableColumn id="1" xr3:uid="{00000000-0010-0000-2B00-000001000000}" name="ANTIOQUIA." dataDxfId="289"/>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88" dataDxfId="287" tableBorderDxfId="286">
  <autoFilter ref="F171:F174" xr:uid="{00000000-0009-0000-0100-000028000000}"/>
  <tableColumns count="1">
    <tableColumn id="1" xr3:uid="{00000000-0010-0000-2C00-000001000000}" name="ARAUCA." dataDxfId="285"/>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84" dataDxfId="283" tableBorderDxfId="282">
  <autoFilter ref="G171:G178" xr:uid="{00000000-0009-0000-0100-000029000000}"/>
  <tableColumns count="1">
    <tableColumn id="1" xr3:uid="{00000000-0010-0000-2D00-000001000000}" name="ATLANTICO." dataDxfId="281"/>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80" dataDxfId="279" tableBorderDxfId="278">
  <autoFilter ref="H171:H189" xr:uid="{00000000-0009-0000-0100-00002A000000}"/>
  <tableColumns count="1">
    <tableColumn id="1" xr3:uid="{00000000-0010-0000-2E00-000001000000}" name="BOGOTA." dataDxfId="277"/>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76" dataDxfId="275" tableBorderDxfId="274">
  <autoFilter ref="I171:I179" xr:uid="{00000000-0009-0000-0100-000030000000}"/>
  <tableColumns count="1">
    <tableColumn id="1" xr3:uid="{00000000-0010-0000-2F00-000001000000}" name="BOLIVAR." dataDxfId="273"/>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72" dataDxfId="271" tableBorderDxfId="270">
  <autoFilter ref="J171:J183" xr:uid="{00000000-0009-0000-0100-000031000000}"/>
  <tableColumns count="1">
    <tableColumn id="1" xr3:uid="{00000000-0010-0000-3000-000001000000}" name="BOYACA." dataDxfId="26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10" dataDxfId="409">
  <autoFilter ref="F116:F117" xr:uid="{00000000-0009-0000-0100-000005000000}"/>
  <tableColumns count="1">
    <tableColumn id="1" xr3:uid="{00000000-0010-0000-0400-000001000000}" name="POB_INFANCIA" dataDxfId="408"/>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68" dataDxfId="267" tableBorderDxfId="266">
  <autoFilter ref="K171:K178" xr:uid="{00000000-0009-0000-0100-000032000000}"/>
  <tableColumns count="1">
    <tableColumn id="1" xr3:uid="{00000000-0010-0000-3100-000001000000}" name="CALDAS." dataDxfId="265"/>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64" dataDxfId="263" tableBorderDxfId="262">
  <autoFilter ref="L171:L175" xr:uid="{00000000-0009-0000-0100-000033000000}"/>
  <tableColumns count="1">
    <tableColumn id="1" xr3:uid="{00000000-0010-0000-3200-000001000000}" name="CAQUETA." dataDxfId="261"/>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60" dataDxfId="259" tableBorderDxfId="258">
  <autoFilter ref="M171:M174" xr:uid="{00000000-0009-0000-0100-000034000000}"/>
  <tableColumns count="1">
    <tableColumn id="1" xr3:uid="{00000000-0010-0000-3300-000001000000}" name="CASANARE." dataDxfId="257"/>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56" dataDxfId="255" tableBorderDxfId="254">
  <autoFilter ref="N171:N178" xr:uid="{00000000-0009-0000-0100-000035000000}"/>
  <tableColumns count="1">
    <tableColumn id="1" xr3:uid="{00000000-0010-0000-3400-000001000000}" name="CAUCA." dataDxfId="253"/>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52" dataDxfId="251" tableBorderDxfId="250">
  <autoFilter ref="O171:O176" xr:uid="{00000000-0009-0000-0100-000036000000}"/>
  <tableColumns count="1">
    <tableColumn id="1" xr3:uid="{00000000-0010-0000-3500-000001000000}" name="CESAR." dataDxfId="249"/>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48" dataDxfId="247" tableBorderDxfId="246">
  <autoFilter ref="P171:P177" xr:uid="{00000000-0009-0000-0100-000037000000}"/>
  <tableColumns count="1">
    <tableColumn id="1" xr3:uid="{00000000-0010-0000-3600-000001000000}" name="CHOCO." dataDxfId="245"/>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44" dataDxfId="243" tableBorderDxfId="242">
  <autoFilter ref="Q171:Q179" xr:uid="{00000000-0009-0000-0100-000038000000}"/>
  <tableColumns count="1">
    <tableColumn id="1" xr3:uid="{00000000-0010-0000-3700-000001000000}" name="CORDOBA." dataDxfId="241"/>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40" dataDxfId="239" tableBorderDxfId="238">
  <autoFilter ref="R171:R185" xr:uid="{00000000-0009-0000-0100-000039000000}"/>
  <tableColumns count="1">
    <tableColumn id="1" xr3:uid="{00000000-0010-0000-3800-000001000000}" name="CUNDINAMARCA." dataDxfId="237"/>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36" dataDxfId="235" tableBorderDxfId="234">
  <autoFilter ref="S171:S172" xr:uid="{00000000-0009-0000-0100-00003A000000}"/>
  <tableColumns count="1">
    <tableColumn id="1" xr3:uid="{00000000-0010-0000-3900-000001000000}" name="GUAINIA." dataDxfId="233"/>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32" dataDxfId="231" tableBorderDxfId="230">
  <autoFilter ref="T171:T178" xr:uid="{00000000-0009-0000-0100-00003B000000}"/>
  <tableColumns count="1">
    <tableColumn id="1" xr3:uid="{00000000-0010-0000-3A00-000001000000}" name="LA_GUAJIRA." dataDxfId="22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07" dataDxfId="406">
  <autoFilter ref="F119:F120" xr:uid="{00000000-0009-0000-0100-000006000000}"/>
  <tableColumns count="1">
    <tableColumn id="1" xr3:uid="{00000000-0010-0000-0500-000001000000}" name="POB_ADOLESCENCIA" dataDxfId="405"/>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28" dataDxfId="227" tableBorderDxfId="226">
  <autoFilter ref="U171:U172" xr:uid="{00000000-0009-0000-0100-00003C000000}"/>
  <tableColumns count="1">
    <tableColumn id="1" xr3:uid="{00000000-0010-0000-3B00-000001000000}" name="GUAVIARE." dataDxfId="225"/>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24" dataDxfId="223" tableBorderDxfId="222">
  <autoFilter ref="V171:V176" xr:uid="{00000000-0009-0000-0100-00003D000000}"/>
  <tableColumns count="1">
    <tableColumn id="1" xr3:uid="{00000000-0010-0000-3C00-000001000000}" name="HUILA." dataDxfId="221"/>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20" dataDxfId="219" tableBorderDxfId="218">
  <autoFilter ref="W171:W179" xr:uid="{00000000-0009-0000-0100-00003E000000}"/>
  <tableColumns count="1">
    <tableColumn id="1" xr3:uid="{00000000-0010-0000-3D00-000001000000}" name="MAGDALENA." dataDxfId="217"/>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16" dataDxfId="215" tableBorderDxfId="214">
  <autoFilter ref="X171:X176" xr:uid="{00000000-0009-0000-0100-00003F000000}"/>
  <tableColumns count="1">
    <tableColumn id="1" xr3:uid="{00000000-0010-0000-3E00-000001000000}" name="META." dataDxfId="213"/>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12" dataDxfId="211" tableBorderDxfId="210">
  <autoFilter ref="Y171:Y179" xr:uid="{00000000-0009-0000-0100-000040000000}"/>
  <tableColumns count="1">
    <tableColumn id="1" xr3:uid="{00000000-0010-0000-3F00-000001000000}" name="NARIÑO." dataDxfId="209"/>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08" dataDxfId="207" tableBorderDxfId="206">
  <autoFilter ref="Z171:Z177" xr:uid="{00000000-0009-0000-0100-000041000000}"/>
  <tableColumns count="1">
    <tableColumn id="1" xr3:uid="{00000000-0010-0000-4000-000001000000}" name="NORTE_DE_SANTANDER." dataDxfId="205"/>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04" dataDxfId="203" tableBorderDxfId="202">
  <autoFilter ref="AA171:AA175" xr:uid="{00000000-0009-0000-0100-000042000000}"/>
  <tableColumns count="1">
    <tableColumn id="1" xr3:uid="{00000000-0010-0000-4100-000001000000}" name="PUTUMAYO." dataDxfId="201"/>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00" dataDxfId="199" tableBorderDxfId="198">
  <autoFilter ref="AB171:AB174" xr:uid="{00000000-0009-0000-0100-000043000000}"/>
  <tableColumns count="1">
    <tableColumn id="1" xr3:uid="{00000000-0010-0000-4200-000001000000}" name="QUINDIO." dataDxfId="197"/>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196" dataDxfId="195" tableBorderDxfId="194">
  <autoFilter ref="AC171:AC176" xr:uid="{00000000-0009-0000-0100-000044000000}"/>
  <tableColumns count="1">
    <tableColumn id="1" xr3:uid="{00000000-0010-0000-4300-000001000000}" name="RISARALDA." dataDxfId="193"/>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92" dataDxfId="191" tableBorderDxfId="190">
  <autoFilter ref="AD171:AD173" xr:uid="{00000000-0009-0000-0100-000045000000}"/>
  <tableColumns count="1">
    <tableColumn id="1" xr3:uid="{00000000-0010-0000-4400-000001000000}" name="SAN_ANDRES." dataDxfId="18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04" dataDxfId="403">
  <autoFilter ref="F122:F123" xr:uid="{00000000-0009-0000-0100-000007000000}"/>
  <tableColumns count="1">
    <tableColumn id="1" xr3:uid="{00000000-0010-0000-0600-000001000000}" name="POB_JUVENTUD" dataDxfId="402"/>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88" dataDxfId="187" tableBorderDxfId="186">
  <autoFilter ref="AE171:AE182" xr:uid="{00000000-0009-0000-0100-000046000000}"/>
  <tableColumns count="1">
    <tableColumn id="1" xr3:uid="{00000000-0010-0000-4500-000001000000}" name="SANTANDER." dataDxfId="185"/>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84" dataDxfId="183" tableBorderDxfId="182">
  <autoFilter ref="AF171:AF175" xr:uid="{00000000-0009-0000-0100-000047000000}"/>
  <tableColumns count="1">
    <tableColumn id="1" xr3:uid="{00000000-0010-0000-4600-000001000000}" name="SUCRE." dataDxfId="181"/>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80" dataDxfId="179" tableBorderDxfId="178">
  <autoFilter ref="AG171:AG181" xr:uid="{00000000-0009-0000-0100-000048000000}"/>
  <tableColumns count="1">
    <tableColumn id="1" xr3:uid="{00000000-0010-0000-4700-000001000000}" name="TOLIMA." dataDxfId="177"/>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76" dataDxfId="175" tableBorderDxfId="174">
  <autoFilter ref="AH171:AH186" xr:uid="{00000000-0009-0000-0100-000049000000}"/>
  <tableColumns count="1">
    <tableColumn id="1" xr3:uid="{00000000-0010-0000-4800-000001000000}" name="VALLE_DEL_CAUCA." dataDxfId="173"/>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72" dataDxfId="171" tableBorderDxfId="170">
  <autoFilter ref="AI171:AI172" xr:uid="{00000000-0009-0000-0100-00004A000000}"/>
  <tableColumns count="1">
    <tableColumn id="1" xr3:uid="{00000000-0010-0000-4900-000001000000}" name="VAUPES." dataDxfId="169"/>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68" dataDxfId="167" tableBorderDxfId="166">
  <autoFilter ref="AJ171:AJ172" xr:uid="{00000000-0009-0000-0100-00004B000000}"/>
  <tableColumns count="1">
    <tableColumn id="1" xr3:uid="{00000000-0010-0000-4A00-000001000000}" name="VICHADA." dataDxfId="165"/>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64">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63">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62">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61">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01" dataDxfId="400">
  <autoFilter ref="F130:F131" xr:uid="{00000000-0009-0000-0100-000008000000}"/>
  <tableColumns count="1">
    <tableColumn id="1" xr3:uid="{00000000-0010-0000-0700-000001000000}" name="POB_NUTRICION" dataDxfId="399"/>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60">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59">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58">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57">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56">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55">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54">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53">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52">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51">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398" dataDxfId="397">
  <autoFilter ref="F145:F146" xr:uid="{00000000-0009-0000-0100-000009000000}"/>
  <tableColumns count="1">
    <tableColumn id="1" xr3:uid="{00000000-0010-0000-0800-000001000000}" name="POB_FAMILIAS_Y_COMUNIDADES" dataDxfId="396"/>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50">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49">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48">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47">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46">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45">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44">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43">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42">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41">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19" zoomScale="85" zoomScaleNormal="85" workbookViewId="0">
      <selection activeCell="E157" sqref="E157"/>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64" t="s">
        <v>63</v>
      </c>
      <c r="E48" s="4"/>
      <c r="G48" s="3"/>
      <c r="J48" s="4" t="s">
        <v>64</v>
      </c>
      <c r="T48" s="4"/>
    </row>
    <row r="49" spans="2:20" x14ac:dyDescent="0.2">
      <c r="B49" s="4"/>
      <c r="C49" s="4"/>
      <c r="D49" s="165" t="s">
        <v>65</v>
      </c>
      <c r="E49" s="4"/>
      <c r="F49" s="5"/>
      <c r="G49" s="3"/>
      <c r="J49" s="4" t="s">
        <v>66</v>
      </c>
      <c r="T49" s="4"/>
    </row>
    <row r="50" spans="2:20" x14ac:dyDescent="0.2">
      <c r="B50" s="4"/>
      <c r="C50" s="4"/>
      <c r="D50" s="166" t="s">
        <v>67</v>
      </c>
      <c r="E50" s="4"/>
      <c r="F50" s="5"/>
      <c r="G50" s="3"/>
      <c r="J50" s="4" t="s">
        <v>68</v>
      </c>
      <c r="T50" s="4"/>
    </row>
    <row r="51" spans="2:20" x14ac:dyDescent="0.2">
      <c r="B51" s="4"/>
      <c r="C51" s="4"/>
      <c r="D51" s="165"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64"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4:20" x14ac:dyDescent="0.2">
      <c r="F129" s="10"/>
      <c r="G129" s="3"/>
      <c r="J129" s="4" t="s">
        <v>147</v>
      </c>
      <c r="T129" s="4"/>
    </row>
    <row r="130" spans="4:20" x14ac:dyDescent="0.2">
      <c r="F130" s="3" t="s">
        <v>148</v>
      </c>
      <c r="G130" s="3"/>
      <c r="H130" s="3" t="s">
        <v>149</v>
      </c>
      <c r="T130" s="4"/>
    </row>
    <row r="131" spans="4:20" ht="22.5" x14ac:dyDescent="0.2">
      <c r="F131" s="10" t="s">
        <v>150</v>
      </c>
      <c r="G131" s="3"/>
      <c r="H131" s="4" t="s">
        <v>147</v>
      </c>
      <c r="J131" s="3" t="s">
        <v>151</v>
      </c>
      <c r="T131" s="4"/>
    </row>
    <row r="132" spans="4:20" x14ac:dyDescent="0.2">
      <c r="G132" s="5"/>
      <c r="H132" s="4" t="s">
        <v>152</v>
      </c>
      <c r="J132" s="4" t="s">
        <v>152</v>
      </c>
      <c r="T132" s="4"/>
    </row>
    <row r="133" spans="4:20" x14ac:dyDescent="0.2">
      <c r="H133" s="4" t="s">
        <v>153</v>
      </c>
      <c r="T133" s="4"/>
    </row>
    <row r="134" spans="4:20" x14ac:dyDescent="0.2">
      <c r="J134" s="3" t="s">
        <v>154</v>
      </c>
      <c r="T134" s="4"/>
    </row>
    <row r="135" spans="4:20" ht="15" x14ac:dyDescent="0.25">
      <c r="D135" t="s">
        <v>155</v>
      </c>
      <c r="J135" s="4" t="s">
        <v>156</v>
      </c>
      <c r="T135" s="4"/>
    </row>
    <row r="136" spans="4:20" ht="15" x14ac:dyDescent="0.25">
      <c r="D136" t="s">
        <v>157</v>
      </c>
      <c r="J136" s="4"/>
      <c r="T136" s="4"/>
    </row>
    <row r="137" spans="4:20" ht="15" x14ac:dyDescent="0.25">
      <c r="D137" t="s">
        <v>158</v>
      </c>
      <c r="J137" s="4"/>
      <c r="T137" s="4"/>
    </row>
    <row r="138" spans="4:20" ht="15" x14ac:dyDescent="0.25">
      <c r="D138" t="s">
        <v>159</v>
      </c>
      <c r="J138" s="4"/>
      <c r="T138" s="4"/>
    </row>
    <row r="139" spans="4:20" ht="15" x14ac:dyDescent="0.25">
      <c r="D139" t="s">
        <v>160</v>
      </c>
      <c r="T139" s="4"/>
    </row>
    <row r="140" spans="4:20" ht="15" x14ac:dyDescent="0.25">
      <c r="D140" t="s">
        <v>161</v>
      </c>
      <c r="L140" s="4"/>
      <c r="N140" s="4"/>
      <c r="P140" s="4"/>
      <c r="R140" s="4"/>
      <c r="T140" s="4"/>
    </row>
    <row r="141" spans="4:20" ht="15" x14ac:dyDescent="0.25">
      <c r="D141" t="s">
        <v>162</v>
      </c>
      <c r="L141" s="4"/>
      <c r="N141" s="4"/>
      <c r="P141" s="4"/>
      <c r="R141" s="4"/>
      <c r="T141" s="4"/>
    </row>
    <row r="142" spans="4:20" ht="15" x14ac:dyDescent="0.25">
      <c r="D142" t="s">
        <v>163</v>
      </c>
      <c r="J142" s="3" t="s">
        <v>164</v>
      </c>
      <c r="K142" s="4"/>
      <c r="L142" s="4"/>
      <c r="N142" s="4"/>
      <c r="P142" s="4"/>
      <c r="R142" s="4"/>
      <c r="T142" s="4"/>
    </row>
    <row r="143" spans="4:20" ht="15" x14ac:dyDescent="0.25">
      <c r="D143" t="s">
        <v>165</v>
      </c>
      <c r="J143" s="4" t="s">
        <v>166</v>
      </c>
      <c r="L143" s="4"/>
      <c r="M143" s="4"/>
      <c r="N143" s="4"/>
      <c r="P143" s="4"/>
      <c r="R143" s="4"/>
      <c r="T143" s="4"/>
    </row>
    <row r="144" spans="4:20" ht="15" x14ac:dyDescent="0.25">
      <c r="D144" t="s">
        <v>167</v>
      </c>
      <c r="H144" s="3" t="s">
        <v>168</v>
      </c>
      <c r="J144" s="4"/>
      <c r="L144" s="4"/>
      <c r="N144" s="4"/>
      <c r="O144" s="4"/>
      <c r="P144" s="4"/>
      <c r="R144" s="4"/>
      <c r="T144" s="4"/>
    </row>
    <row r="145" spans="4:20" x14ac:dyDescent="0.2">
      <c r="F145" s="3" t="s">
        <v>169</v>
      </c>
      <c r="H145" s="4" t="s">
        <v>166</v>
      </c>
      <c r="J145" s="3" t="s">
        <v>170</v>
      </c>
      <c r="L145" s="4"/>
      <c r="N145" s="4"/>
      <c r="O145" s="4"/>
      <c r="P145" s="4"/>
      <c r="R145" s="4"/>
      <c r="T145" s="4"/>
    </row>
    <row r="146" spans="4:20" ht="22.5" x14ac:dyDescent="0.2">
      <c r="F146" s="10" t="s">
        <v>171</v>
      </c>
      <c r="H146" s="4" t="s">
        <v>172</v>
      </c>
      <c r="I146" s="5"/>
      <c r="J146" s="4" t="s">
        <v>172</v>
      </c>
      <c r="L146" s="4"/>
      <c r="M146" s="4"/>
      <c r="N146" s="4"/>
      <c r="O146" s="4"/>
      <c r="P146" s="4"/>
      <c r="R146" s="4"/>
      <c r="T146" s="4"/>
    </row>
    <row r="147" spans="4:20" x14ac:dyDescent="0.2">
      <c r="H147" s="5" t="s">
        <v>173</v>
      </c>
      <c r="L147" s="4"/>
      <c r="M147" s="4"/>
      <c r="N147" s="4"/>
      <c r="O147" s="4"/>
      <c r="P147" s="4"/>
      <c r="R147" s="4"/>
      <c r="T147" s="4"/>
    </row>
    <row r="148" spans="4:20" x14ac:dyDescent="0.2">
      <c r="J148" s="3" t="s">
        <v>174</v>
      </c>
      <c r="K148" s="4"/>
      <c r="L148" s="4"/>
      <c r="M148" s="4"/>
      <c r="N148" s="4"/>
      <c r="O148" s="4"/>
      <c r="P148" s="4"/>
      <c r="R148" s="4"/>
      <c r="T148" s="4"/>
    </row>
    <row r="149" spans="4:20" x14ac:dyDescent="0.2">
      <c r="J149" s="5" t="s">
        <v>173</v>
      </c>
      <c r="K149" s="4"/>
      <c r="L149" s="4"/>
      <c r="M149" s="4"/>
      <c r="N149" s="4"/>
      <c r="O149" s="4"/>
      <c r="P149" s="4"/>
      <c r="R149" s="4"/>
      <c r="T149" s="4"/>
    </row>
    <row r="150" spans="4:20" x14ac:dyDescent="0.2">
      <c r="K150" s="4"/>
      <c r="L150" s="4"/>
      <c r="M150" s="4"/>
      <c r="N150" s="4"/>
      <c r="O150" s="4"/>
      <c r="P150" s="4"/>
      <c r="R150" s="4"/>
      <c r="T150" s="4"/>
    </row>
    <row r="151" spans="4:20" x14ac:dyDescent="0.2">
      <c r="D151" s="2" t="s">
        <v>175</v>
      </c>
      <c r="K151" s="4"/>
      <c r="L151" s="4"/>
      <c r="M151" s="4"/>
      <c r="N151" s="4"/>
      <c r="O151" s="4"/>
      <c r="P151" s="4"/>
      <c r="R151" s="4"/>
      <c r="T151" s="4"/>
    </row>
    <row r="152" spans="4:20" x14ac:dyDescent="0.2">
      <c r="D152" s="240">
        <v>1.5</v>
      </c>
      <c r="K152" s="4"/>
      <c r="L152" s="4"/>
      <c r="M152" s="4"/>
      <c r="N152" s="4"/>
      <c r="O152" s="4"/>
      <c r="P152" s="4"/>
      <c r="R152" s="4"/>
      <c r="T152" s="4"/>
    </row>
    <row r="153" spans="4:20" x14ac:dyDescent="0.2">
      <c r="D153" s="240">
        <v>1.8</v>
      </c>
      <c r="K153" s="4"/>
      <c r="L153" s="4"/>
      <c r="M153" s="4"/>
      <c r="N153" s="4"/>
      <c r="O153" s="4"/>
      <c r="P153" s="4"/>
      <c r="R153" s="4"/>
      <c r="T153" s="4"/>
    </row>
    <row r="154" spans="4:20" x14ac:dyDescent="0.2">
      <c r="O154" s="4"/>
      <c r="P154" s="4"/>
      <c r="R154" s="4"/>
      <c r="T154" s="4"/>
    </row>
    <row r="155" spans="4:20" x14ac:dyDescent="0.2">
      <c r="O155" s="4"/>
      <c r="P155" s="4"/>
      <c r="R155" s="4"/>
      <c r="T155" s="4"/>
    </row>
    <row r="156" spans="4:20" x14ac:dyDescent="0.2">
      <c r="D156" s="2" t="s">
        <v>176</v>
      </c>
      <c r="O156" s="4"/>
      <c r="P156" s="4"/>
      <c r="Q156" s="4"/>
      <c r="R156" s="4"/>
      <c r="T156" s="4"/>
    </row>
    <row r="157" spans="4:20" x14ac:dyDescent="0.2">
      <c r="D157" s="240">
        <v>2.2999999999999998</v>
      </c>
      <c r="O157" s="4"/>
      <c r="P157" s="4"/>
      <c r="R157" s="4"/>
      <c r="T157" s="4"/>
    </row>
    <row r="158" spans="4:20" x14ac:dyDescent="0.2">
      <c r="D158" s="240">
        <v>2.5</v>
      </c>
      <c r="O158" s="4"/>
      <c r="P158" s="4"/>
      <c r="R158" s="4"/>
      <c r="T158" s="4"/>
    </row>
    <row r="159" spans="4:20" x14ac:dyDescent="0.2">
      <c r="O159" s="4"/>
      <c r="P159" s="4"/>
      <c r="R159" s="4"/>
      <c r="T159" s="4"/>
    </row>
    <row r="160" spans="4: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177</v>
      </c>
      <c r="E171" s="14" t="s">
        <v>178</v>
      </c>
      <c r="F171" s="14" t="s">
        <v>179</v>
      </c>
      <c r="G171" s="14" t="s">
        <v>180</v>
      </c>
      <c r="H171" s="14" t="s">
        <v>181</v>
      </c>
      <c r="I171" s="14" t="s">
        <v>182</v>
      </c>
      <c r="J171" s="14" t="s">
        <v>183</v>
      </c>
      <c r="K171" s="14" t="s">
        <v>184</v>
      </c>
      <c r="L171" s="14" t="s">
        <v>185</v>
      </c>
      <c r="M171" s="14" t="s">
        <v>186</v>
      </c>
      <c r="N171" s="14" t="s">
        <v>187</v>
      </c>
      <c r="O171" s="14" t="s">
        <v>188</v>
      </c>
      <c r="P171" s="14" t="s">
        <v>189</v>
      </c>
      <c r="Q171" s="14" t="s">
        <v>190</v>
      </c>
      <c r="R171" s="14" t="s">
        <v>191</v>
      </c>
      <c r="S171" s="14" t="s">
        <v>192</v>
      </c>
      <c r="T171" s="14" t="s">
        <v>193</v>
      </c>
      <c r="U171" s="14" t="s">
        <v>194</v>
      </c>
      <c r="V171" s="14" t="s">
        <v>195</v>
      </c>
      <c r="W171" s="14" t="s">
        <v>196</v>
      </c>
      <c r="X171" s="14" t="s">
        <v>197</v>
      </c>
      <c r="Y171" s="14" t="s">
        <v>198</v>
      </c>
      <c r="Z171" s="14" t="s">
        <v>199</v>
      </c>
      <c r="AA171" s="14" t="s">
        <v>200</v>
      </c>
      <c r="AB171" s="14" t="s">
        <v>201</v>
      </c>
      <c r="AC171" s="14" t="s">
        <v>202</v>
      </c>
      <c r="AD171" s="14" t="s">
        <v>203</v>
      </c>
      <c r="AE171" s="14" t="s">
        <v>204</v>
      </c>
      <c r="AF171" s="14" t="s">
        <v>205</v>
      </c>
      <c r="AG171" s="14" t="s">
        <v>206</v>
      </c>
      <c r="AH171" s="14" t="s">
        <v>207</v>
      </c>
      <c r="AI171" s="14" t="s">
        <v>208</v>
      </c>
      <c r="AJ171" s="14" t="s">
        <v>209</v>
      </c>
    </row>
    <row r="172" spans="4:36" ht="30" x14ac:dyDescent="0.2">
      <c r="D172" s="22" t="s">
        <v>210</v>
      </c>
      <c r="E172" s="20" t="s">
        <v>211</v>
      </c>
      <c r="F172" s="16" t="s">
        <v>212</v>
      </c>
      <c r="G172" s="19" t="s">
        <v>213</v>
      </c>
      <c r="H172" s="15" t="s">
        <v>214</v>
      </c>
      <c r="I172" s="19" t="s">
        <v>215</v>
      </c>
      <c r="J172" s="17" t="s">
        <v>216</v>
      </c>
      <c r="K172" s="18" t="s">
        <v>217</v>
      </c>
      <c r="L172" s="15" t="s">
        <v>218</v>
      </c>
      <c r="M172" s="16" t="s">
        <v>219</v>
      </c>
      <c r="N172" s="15" t="s">
        <v>220</v>
      </c>
      <c r="O172" s="15" t="s">
        <v>221</v>
      </c>
      <c r="P172" s="16" t="s">
        <v>222</v>
      </c>
      <c r="Q172" s="16" t="s">
        <v>223</v>
      </c>
      <c r="R172" s="15" t="s">
        <v>224</v>
      </c>
      <c r="S172" s="22" t="s">
        <v>225</v>
      </c>
      <c r="T172" s="18" t="s">
        <v>226</v>
      </c>
      <c r="U172" s="22" t="s">
        <v>227</v>
      </c>
      <c r="V172" s="19" t="s">
        <v>228</v>
      </c>
      <c r="W172" s="18" t="s">
        <v>229</v>
      </c>
      <c r="X172" s="16" t="s">
        <v>230</v>
      </c>
      <c r="Y172" s="15" t="s">
        <v>231</v>
      </c>
      <c r="Z172" s="15" t="s">
        <v>232</v>
      </c>
      <c r="AA172" s="15" t="s">
        <v>233</v>
      </c>
      <c r="AB172" s="16" t="s">
        <v>234</v>
      </c>
      <c r="AC172" s="15" t="s">
        <v>235</v>
      </c>
      <c r="AD172" s="16" t="s">
        <v>236</v>
      </c>
      <c r="AE172" s="15" t="s">
        <v>237</v>
      </c>
      <c r="AF172" s="16" t="s">
        <v>238</v>
      </c>
      <c r="AG172" s="16" t="s">
        <v>239</v>
      </c>
      <c r="AH172" s="15" t="s">
        <v>240</v>
      </c>
      <c r="AI172" s="25" t="s">
        <v>241</v>
      </c>
      <c r="AJ172" s="25" t="s">
        <v>242</v>
      </c>
    </row>
    <row r="173" spans="4:36" ht="15" x14ac:dyDescent="0.2">
      <c r="D173" s="4"/>
      <c r="E173" s="20" t="s">
        <v>243</v>
      </c>
      <c r="F173" s="16" t="s">
        <v>244</v>
      </c>
      <c r="G173" s="19" t="s">
        <v>245</v>
      </c>
      <c r="H173" s="18" t="s">
        <v>246</v>
      </c>
      <c r="I173" s="19" t="s">
        <v>247</v>
      </c>
      <c r="J173" s="17" t="s">
        <v>248</v>
      </c>
      <c r="K173" s="18" t="s">
        <v>249</v>
      </c>
      <c r="L173" s="15" t="s">
        <v>250</v>
      </c>
      <c r="M173" s="16" t="s">
        <v>251</v>
      </c>
      <c r="N173" s="15" t="s">
        <v>252</v>
      </c>
      <c r="O173" s="15" t="s">
        <v>253</v>
      </c>
      <c r="P173" s="16" t="s">
        <v>254</v>
      </c>
      <c r="Q173" s="16" t="s">
        <v>255</v>
      </c>
      <c r="R173" s="15" t="s">
        <v>256</v>
      </c>
      <c r="S173" s="4"/>
      <c r="T173" s="18" t="s">
        <v>257</v>
      </c>
      <c r="U173" s="4"/>
      <c r="V173" s="19" t="s">
        <v>258</v>
      </c>
      <c r="W173" s="18" t="s">
        <v>259</v>
      </c>
      <c r="X173" s="16" t="s">
        <v>260</v>
      </c>
      <c r="Y173" s="15" t="s">
        <v>261</v>
      </c>
      <c r="Z173" s="15" t="s">
        <v>262</v>
      </c>
      <c r="AA173" s="15" t="s">
        <v>263</v>
      </c>
      <c r="AB173" s="16" t="s">
        <v>264</v>
      </c>
      <c r="AC173" s="15" t="s">
        <v>265</v>
      </c>
      <c r="AD173" s="22" t="s">
        <v>266</v>
      </c>
      <c r="AE173" s="15" t="s">
        <v>267</v>
      </c>
      <c r="AF173" s="16" t="s">
        <v>268</v>
      </c>
      <c r="AG173" s="16" t="s">
        <v>269</v>
      </c>
      <c r="AH173" s="15" t="s">
        <v>211</v>
      </c>
      <c r="AI173" s="4"/>
      <c r="AJ173" s="4"/>
    </row>
    <row r="174" spans="4:36" ht="15" x14ac:dyDescent="0.2">
      <c r="D174" s="4"/>
      <c r="E174" s="20" t="s">
        <v>270</v>
      </c>
      <c r="F174" s="22" t="s">
        <v>271</v>
      </c>
      <c r="G174" s="19" t="s">
        <v>272</v>
      </c>
      <c r="H174" s="15" t="s">
        <v>273</v>
      </c>
      <c r="I174" s="19" t="s">
        <v>274</v>
      </c>
      <c r="J174" s="17" t="s">
        <v>275</v>
      </c>
      <c r="K174" s="18" t="s">
        <v>276</v>
      </c>
      <c r="L174" s="15" t="s">
        <v>277</v>
      </c>
      <c r="M174" s="22" t="s">
        <v>278</v>
      </c>
      <c r="N174" s="15" t="s">
        <v>279</v>
      </c>
      <c r="O174" s="15" t="s">
        <v>280</v>
      </c>
      <c r="P174" s="16" t="s">
        <v>281</v>
      </c>
      <c r="Q174" s="16" t="s">
        <v>282</v>
      </c>
      <c r="R174" s="15" t="s">
        <v>283</v>
      </c>
      <c r="S174" s="4"/>
      <c r="T174" s="18" t="s">
        <v>284</v>
      </c>
      <c r="U174" s="4"/>
      <c r="V174" s="19" t="s">
        <v>285</v>
      </c>
      <c r="W174" s="18" t="s">
        <v>286</v>
      </c>
      <c r="X174" s="16" t="s">
        <v>287</v>
      </c>
      <c r="Y174" s="15" t="s">
        <v>288</v>
      </c>
      <c r="Z174" s="15" t="s">
        <v>289</v>
      </c>
      <c r="AA174" s="15" t="s">
        <v>290</v>
      </c>
      <c r="AB174" s="22" t="s">
        <v>291</v>
      </c>
      <c r="AC174" s="15" t="s">
        <v>292</v>
      </c>
      <c r="AD174" s="4"/>
      <c r="AE174" s="15" t="s">
        <v>293</v>
      </c>
      <c r="AF174" s="16" t="s">
        <v>294</v>
      </c>
      <c r="AG174" s="16" t="s">
        <v>295</v>
      </c>
      <c r="AH174" s="15" t="s">
        <v>296</v>
      </c>
      <c r="AI174" s="4"/>
      <c r="AJ174" s="4"/>
    </row>
    <row r="175" spans="4:36" ht="30" x14ac:dyDescent="0.2">
      <c r="D175" s="4"/>
      <c r="E175" s="20" t="s">
        <v>297</v>
      </c>
      <c r="F175" s="4"/>
      <c r="G175" s="19" t="s">
        <v>298</v>
      </c>
      <c r="H175" s="18" t="s">
        <v>299</v>
      </c>
      <c r="I175" s="19" t="s">
        <v>300</v>
      </c>
      <c r="J175" s="17" t="s">
        <v>301</v>
      </c>
      <c r="K175" s="18" t="s">
        <v>302</v>
      </c>
      <c r="L175" s="25" t="s">
        <v>303</v>
      </c>
      <c r="M175" s="4"/>
      <c r="N175" s="15" t="s">
        <v>304</v>
      </c>
      <c r="O175" s="15" t="s">
        <v>305</v>
      </c>
      <c r="P175" s="16" t="s">
        <v>306</v>
      </c>
      <c r="Q175" s="16" t="s">
        <v>307</v>
      </c>
      <c r="R175" s="15" t="s">
        <v>308</v>
      </c>
      <c r="S175" s="4"/>
      <c r="T175" s="18" t="s">
        <v>309</v>
      </c>
      <c r="U175" s="4"/>
      <c r="V175" s="19" t="s">
        <v>310</v>
      </c>
      <c r="W175" s="18" t="s">
        <v>311</v>
      </c>
      <c r="X175" s="16" t="s">
        <v>312</v>
      </c>
      <c r="Y175" s="15" t="s">
        <v>313</v>
      </c>
      <c r="Z175" s="15" t="s">
        <v>314</v>
      </c>
      <c r="AA175" s="25" t="s">
        <v>315</v>
      </c>
      <c r="AB175" s="4"/>
      <c r="AC175" s="15" t="s">
        <v>316</v>
      </c>
      <c r="AD175" s="4"/>
      <c r="AE175" s="15" t="s">
        <v>317</v>
      </c>
      <c r="AF175" s="22" t="s">
        <v>318</v>
      </c>
      <c r="AG175" s="16" t="s">
        <v>319</v>
      </c>
      <c r="AH175" s="15" t="s">
        <v>252</v>
      </c>
      <c r="AI175" s="4"/>
      <c r="AJ175" s="4"/>
    </row>
    <row r="176" spans="4:36" ht="15" x14ac:dyDescent="0.2">
      <c r="D176" s="4"/>
      <c r="E176" s="20" t="s">
        <v>320</v>
      </c>
      <c r="F176" s="4"/>
      <c r="G176" s="19" t="s">
        <v>321</v>
      </c>
      <c r="H176" s="15" t="s">
        <v>322</v>
      </c>
      <c r="I176" s="19" t="s">
        <v>323</v>
      </c>
      <c r="J176" s="17" t="s">
        <v>324</v>
      </c>
      <c r="K176" s="18" t="s">
        <v>268</v>
      </c>
      <c r="L176" s="4"/>
      <c r="M176" s="4"/>
      <c r="N176" s="15" t="s">
        <v>268</v>
      </c>
      <c r="O176" s="25" t="s">
        <v>325</v>
      </c>
      <c r="P176" s="16" t="s">
        <v>326</v>
      </c>
      <c r="Q176" s="16" t="s">
        <v>327</v>
      </c>
      <c r="R176" s="15" t="s">
        <v>328</v>
      </c>
      <c r="S176" s="4"/>
      <c r="T176" s="18" t="s">
        <v>329</v>
      </c>
      <c r="U176" s="4"/>
      <c r="V176" s="24" t="s">
        <v>330</v>
      </c>
      <c r="W176" s="18" t="s">
        <v>331</v>
      </c>
      <c r="X176" s="22" t="s">
        <v>332</v>
      </c>
      <c r="Y176" s="15" t="s">
        <v>333</v>
      </c>
      <c r="Z176" s="15" t="s">
        <v>334</v>
      </c>
      <c r="AA176" s="4"/>
      <c r="AB176" s="4"/>
      <c r="AC176" s="25" t="s">
        <v>335</v>
      </c>
      <c r="AD176" s="4"/>
      <c r="AE176" s="15" t="s">
        <v>336</v>
      </c>
      <c r="AF176" s="4"/>
      <c r="AG176" s="16" t="s">
        <v>337</v>
      </c>
      <c r="AH176" s="15" t="s">
        <v>304</v>
      </c>
      <c r="AI176" s="4"/>
      <c r="AJ176" s="4"/>
    </row>
    <row r="177" spans="4:36" ht="15" x14ac:dyDescent="0.2">
      <c r="D177" s="4"/>
      <c r="E177" s="20" t="s">
        <v>338</v>
      </c>
      <c r="F177" s="4"/>
      <c r="G177" s="19" t="s">
        <v>339</v>
      </c>
      <c r="H177" s="15" t="s">
        <v>340</v>
      </c>
      <c r="I177" s="19" t="s">
        <v>341</v>
      </c>
      <c r="J177" s="17" t="s">
        <v>342</v>
      </c>
      <c r="K177" s="18" t="s">
        <v>343</v>
      </c>
      <c r="L177" s="4"/>
      <c r="M177" s="4"/>
      <c r="N177" s="15" t="s">
        <v>344</v>
      </c>
      <c r="O177" s="4"/>
      <c r="P177" s="22" t="s">
        <v>345</v>
      </c>
      <c r="Q177" s="16" t="s">
        <v>346</v>
      </c>
      <c r="R177" s="15" t="s">
        <v>347</v>
      </c>
      <c r="S177" s="4"/>
      <c r="T177" s="18" t="s">
        <v>348</v>
      </c>
      <c r="U177" s="4"/>
      <c r="V177" s="4"/>
      <c r="W177" s="18" t="s">
        <v>349</v>
      </c>
      <c r="X177" s="4"/>
      <c r="Y177" s="15" t="s">
        <v>350</v>
      </c>
      <c r="Z177" s="25" t="s">
        <v>351</v>
      </c>
      <c r="AA177" s="4"/>
      <c r="AB177" s="4"/>
      <c r="AC177" s="4"/>
      <c r="AD177" s="4"/>
      <c r="AE177" s="15" t="s">
        <v>352</v>
      </c>
      <c r="AF177" s="4"/>
      <c r="AG177" s="16" t="s">
        <v>353</v>
      </c>
      <c r="AH177" s="15" t="s">
        <v>354</v>
      </c>
      <c r="AI177" s="4"/>
      <c r="AJ177" s="4"/>
    </row>
    <row r="178" spans="4:36" ht="15" x14ac:dyDescent="0.2">
      <c r="D178" s="4"/>
      <c r="E178" s="20" t="s">
        <v>355</v>
      </c>
      <c r="F178" s="4"/>
      <c r="G178" s="24" t="s">
        <v>270</v>
      </c>
      <c r="H178" s="15" t="s">
        <v>356</v>
      </c>
      <c r="I178" s="19" t="s">
        <v>357</v>
      </c>
      <c r="J178" s="17" t="s">
        <v>358</v>
      </c>
      <c r="K178" s="27" t="s">
        <v>359</v>
      </c>
      <c r="L178" s="4"/>
      <c r="M178" s="4"/>
      <c r="N178" s="25" t="s">
        <v>360</v>
      </c>
      <c r="O178" s="4"/>
      <c r="P178" s="4"/>
      <c r="Q178" s="16" t="s">
        <v>361</v>
      </c>
      <c r="R178" s="15" t="s">
        <v>362</v>
      </c>
      <c r="S178" s="4"/>
      <c r="T178" s="27" t="s">
        <v>363</v>
      </c>
      <c r="U178" s="4"/>
      <c r="V178" s="4"/>
      <c r="W178" s="18" t="s">
        <v>364</v>
      </c>
      <c r="X178" s="4"/>
      <c r="Y178" s="15" t="s">
        <v>365</v>
      </c>
      <c r="Z178" s="4"/>
      <c r="AA178" s="4"/>
      <c r="AB178" s="4"/>
      <c r="AC178" s="4"/>
      <c r="AD178" s="4"/>
      <c r="AE178" s="15" t="s">
        <v>366</v>
      </c>
      <c r="AF178" s="4"/>
      <c r="AG178" s="16" t="s">
        <v>367</v>
      </c>
      <c r="AH178" s="15" t="s">
        <v>368</v>
      </c>
      <c r="AI178" s="4"/>
      <c r="AJ178" s="4"/>
    </row>
    <row r="179" spans="4:36" ht="15" x14ac:dyDescent="0.2">
      <c r="D179" s="4"/>
      <c r="E179" s="20" t="s">
        <v>369</v>
      </c>
      <c r="F179" s="4"/>
      <c r="G179" s="4"/>
      <c r="H179" s="15" t="s">
        <v>370</v>
      </c>
      <c r="I179" s="24" t="s">
        <v>371</v>
      </c>
      <c r="J179" s="17" t="s">
        <v>372</v>
      </c>
      <c r="K179" s="4"/>
      <c r="L179" s="4"/>
      <c r="M179" s="4"/>
      <c r="N179" s="4"/>
      <c r="O179" s="4"/>
      <c r="P179" s="4"/>
      <c r="Q179" s="22" t="s">
        <v>373</v>
      </c>
      <c r="R179" s="15" t="s">
        <v>374</v>
      </c>
      <c r="S179" s="4"/>
      <c r="T179" s="4"/>
      <c r="U179" s="4"/>
      <c r="V179" s="4"/>
      <c r="W179" s="27" t="s">
        <v>375</v>
      </c>
      <c r="X179" s="4"/>
      <c r="Y179" s="25" t="s">
        <v>376</v>
      </c>
      <c r="Z179" s="4"/>
      <c r="AA179" s="4"/>
      <c r="AB179" s="4"/>
      <c r="AC179" s="4"/>
      <c r="AD179" s="4"/>
      <c r="AE179" s="15" t="s">
        <v>377</v>
      </c>
      <c r="AF179" s="4"/>
      <c r="AG179" s="16" t="s">
        <v>378</v>
      </c>
      <c r="AH179" s="15" t="s">
        <v>379</v>
      </c>
      <c r="AI179" s="4"/>
      <c r="AJ179" s="4"/>
    </row>
    <row r="180" spans="4:36" ht="15" x14ac:dyDescent="0.2">
      <c r="D180" s="4"/>
      <c r="E180" s="20" t="s">
        <v>276</v>
      </c>
      <c r="F180" s="4"/>
      <c r="G180" s="4"/>
      <c r="H180" s="18" t="s">
        <v>380</v>
      </c>
      <c r="I180" s="4"/>
      <c r="J180" s="17" t="s">
        <v>381</v>
      </c>
      <c r="K180" s="4"/>
      <c r="L180" s="4"/>
      <c r="M180" s="4"/>
      <c r="N180" s="4"/>
      <c r="O180" s="4"/>
      <c r="P180" s="4"/>
      <c r="Q180" s="4"/>
      <c r="R180" s="15" t="s">
        <v>382</v>
      </c>
      <c r="S180" s="4"/>
      <c r="T180" s="4"/>
      <c r="U180" s="4"/>
      <c r="V180" s="4"/>
      <c r="W180" s="4"/>
      <c r="X180" s="4"/>
      <c r="Y180" s="4"/>
      <c r="Z180" s="4"/>
      <c r="AA180" s="4"/>
      <c r="AB180" s="4"/>
      <c r="AC180" s="4"/>
      <c r="AD180" s="4"/>
      <c r="AE180" s="15" t="s">
        <v>383</v>
      </c>
      <c r="AF180" s="4"/>
      <c r="AG180" s="16" t="s">
        <v>384</v>
      </c>
      <c r="AH180" s="15" t="s">
        <v>385</v>
      </c>
      <c r="AI180" s="4"/>
      <c r="AJ180" s="4"/>
    </row>
    <row r="181" spans="4:36" ht="15" x14ac:dyDescent="0.2">
      <c r="D181" s="4"/>
      <c r="E181" s="20" t="s">
        <v>386</v>
      </c>
      <c r="F181" s="4"/>
      <c r="G181" s="4"/>
      <c r="H181" s="15" t="s">
        <v>387</v>
      </c>
      <c r="I181" s="4"/>
      <c r="J181" s="17" t="s">
        <v>388</v>
      </c>
      <c r="K181" s="4"/>
      <c r="L181" s="4"/>
      <c r="M181" s="4"/>
      <c r="N181" s="4"/>
      <c r="O181" s="4"/>
      <c r="P181" s="4"/>
      <c r="Q181" s="4"/>
      <c r="R181" s="15" t="s">
        <v>389</v>
      </c>
      <c r="S181" s="4"/>
      <c r="T181" s="4"/>
      <c r="U181" s="4"/>
      <c r="V181" s="4"/>
      <c r="W181" s="4"/>
      <c r="X181" s="4"/>
      <c r="Y181" s="4"/>
      <c r="Z181" s="4"/>
      <c r="AA181" s="4"/>
      <c r="AB181" s="4"/>
      <c r="AC181" s="4"/>
      <c r="AD181" s="4"/>
      <c r="AE181" s="15" t="s">
        <v>390</v>
      </c>
      <c r="AF181" s="4"/>
      <c r="AG181" s="22" t="s">
        <v>391</v>
      </c>
      <c r="AH181" s="15" t="s">
        <v>392</v>
      </c>
      <c r="AI181" s="4"/>
      <c r="AJ181" s="4"/>
    </row>
    <row r="182" spans="4:36" ht="15" x14ac:dyDescent="0.2">
      <c r="D182" s="4"/>
      <c r="E182" s="20" t="s">
        <v>302</v>
      </c>
      <c r="F182" s="4"/>
      <c r="G182" s="4"/>
      <c r="H182" s="18" t="s">
        <v>393</v>
      </c>
      <c r="I182" s="4"/>
      <c r="J182" s="17" t="s">
        <v>394</v>
      </c>
      <c r="K182" s="4"/>
      <c r="L182" s="4"/>
      <c r="M182" s="4"/>
      <c r="N182" s="4"/>
      <c r="O182" s="4"/>
      <c r="P182" s="4"/>
      <c r="Q182" s="4"/>
      <c r="R182" s="15" t="s">
        <v>395</v>
      </c>
      <c r="S182" s="4"/>
      <c r="T182" s="4"/>
      <c r="U182" s="4"/>
      <c r="V182" s="4"/>
      <c r="W182" s="4"/>
      <c r="X182" s="4"/>
      <c r="Y182" s="4"/>
      <c r="Z182" s="4"/>
      <c r="AA182" s="4"/>
      <c r="AB182" s="4"/>
      <c r="AC182" s="4"/>
      <c r="AD182" s="4"/>
      <c r="AE182" s="25" t="s">
        <v>396</v>
      </c>
      <c r="AF182" s="4"/>
      <c r="AG182" s="4"/>
      <c r="AH182" s="15" t="s">
        <v>397</v>
      </c>
      <c r="AI182" s="4"/>
      <c r="AJ182" s="4"/>
    </row>
    <row r="183" spans="4:36" ht="15" x14ac:dyDescent="0.2">
      <c r="D183" s="4"/>
      <c r="E183" s="20" t="s">
        <v>398</v>
      </c>
      <c r="F183" s="4"/>
      <c r="G183" s="4"/>
      <c r="H183" s="18" t="s">
        <v>399</v>
      </c>
      <c r="I183" s="4"/>
      <c r="J183" s="26" t="s">
        <v>400</v>
      </c>
      <c r="K183" s="4"/>
      <c r="L183" s="4"/>
      <c r="M183" s="4"/>
      <c r="N183" s="4"/>
      <c r="O183" s="4"/>
      <c r="P183" s="4"/>
      <c r="Q183" s="4"/>
      <c r="R183" s="15" t="s">
        <v>401</v>
      </c>
      <c r="S183" s="4"/>
      <c r="T183" s="4"/>
      <c r="U183" s="4"/>
      <c r="V183" s="4"/>
      <c r="W183" s="4"/>
      <c r="X183" s="4"/>
      <c r="Y183" s="4"/>
      <c r="Z183" s="4"/>
      <c r="AA183" s="4"/>
      <c r="AB183" s="4"/>
      <c r="AC183" s="4"/>
      <c r="AD183" s="4"/>
      <c r="AE183" s="4"/>
      <c r="AF183" s="4"/>
      <c r="AG183" s="4"/>
      <c r="AH183" s="15" t="s">
        <v>402</v>
      </c>
      <c r="AI183" s="4"/>
      <c r="AJ183" s="4"/>
    </row>
    <row r="184" spans="4:36" ht="30" x14ac:dyDescent="0.2">
      <c r="D184" s="4"/>
      <c r="E184" s="20" t="s">
        <v>403</v>
      </c>
      <c r="F184" s="4"/>
      <c r="G184" s="4"/>
      <c r="H184" s="15" t="s">
        <v>404</v>
      </c>
      <c r="I184" s="4"/>
      <c r="J184" s="4"/>
      <c r="K184" s="4"/>
      <c r="L184" s="4"/>
      <c r="M184" s="4"/>
      <c r="N184" s="4"/>
      <c r="O184" s="4"/>
      <c r="P184" s="4"/>
      <c r="Q184" s="4"/>
      <c r="R184" s="15" t="s">
        <v>405</v>
      </c>
      <c r="S184" s="4"/>
      <c r="T184" s="4"/>
      <c r="U184" s="4"/>
      <c r="V184" s="4"/>
      <c r="W184" s="4"/>
      <c r="X184" s="4"/>
      <c r="Y184" s="4"/>
      <c r="Z184" s="4"/>
      <c r="AA184" s="4"/>
      <c r="AB184" s="4"/>
      <c r="AC184" s="4"/>
      <c r="AD184" s="4"/>
      <c r="AE184" s="4"/>
      <c r="AF184" s="4"/>
      <c r="AG184" s="4"/>
      <c r="AH184" s="15" t="s">
        <v>406</v>
      </c>
      <c r="AI184" s="4"/>
      <c r="AJ184" s="4"/>
    </row>
    <row r="185" spans="4:36" ht="15" x14ac:dyDescent="0.2">
      <c r="D185" s="4"/>
      <c r="E185" s="20" t="s">
        <v>407</v>
      </c>
      <c r="F185" s="4"/>
      <c r="G185" s="4"/>
      <c r="H185" s="15" t="s">
        <v>408</v>
      </c>
      <c r="I185" s="4"/>
      <c r="J185" s="4"/>
      <c r="K185" s="4"/>
      <c r="L185" s="4"/>
      <c r="M185" s="4"/>
      <c r="N185" s="4"/>
      <c r="O185" s="4"/>
      <c r="P185" s="4"/>
      <c r="Q185" s="4"/>
      <c r="R185" s="25" t="s">
        <v>409</v>
      </c>
      <c r="S185" s="4"/>
      <c r="T185" s="4"/>
      <c r="U185" s="4"/>
      <c r="V185" s="4"/>
      <c r="W185" s="4"/>
      <c r="X185" s="4"/>
      <c r="Y185" s="4"/>
      <c r="Z185" s="4"/>
      <c r="AA185" s="4"/>
      <c r="AB185" s="4"/>
      <c r="AC185" s="4"/>
      <c r="AD185" s="4"/>
      <c r="AE185" s="4"/>
      <c r="AF185" s="4"/>
      <c r="AG185" s="4"/>
      <c r="AH185" s="15" t="s">
        <v>410</v>
      </c>
      <c r="AI185" s="4"/>
      <c r="AJ185" s="4"/>
    </row>
    <row r="186" spans="4:36" ht="15" x14ac:dyDescent="0.2">
      <c r="D186" s="4"/>
      <c r="E186" s="20" t="s">
        <v>411</v>
      </c>
      <c r="F186" s="4"/>
      <c r="G186" s="4"/>
      <c r="H186" s="15" t="s">
        <v>412</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413</v>
      </c>
      <c r="AI186" s="4"/>
      <c r="AJ186" s="4"/>
    </row>
    <row r="187" spans="4:36" ht="15" x14ac:dyDescent="0.2">
      <c r="D187" s="4"/>
      <c r="E187" s="20" t="s">
        <v>414</v>
      </c>
      <c r="F187" s="4"/>
      <c r="G187" s="4"/>
      <c r="H187" s="15" t="s">
        <v>415</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352</v>
      </c>
      <c r="F188" s="4"/>
      <c r="G188" s="4"/>
      <c r="H188" s="15" t="s">
        <v>416</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3" t="s">
        <v>417</v>
      </c>
      <c r="F189" s="4"/>
      <c r="G189" s="4"/>
      <c r="H189" s="25" t="s">
        <v>418</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419</v>
      </c>
      <c r="E204" s="14" t="s">
        <v>420</v>
      </c>
      <c r="F204" s="14" t="s">
        <v>421</v>
      </c>
      <c r="G204" s="28" t="s">
        <v>422</v>
      </c>
      <c r="H204" s="28" t="s">
        <v>423</v>
      </c>
      <c r="I204" s="14" t="s">
        <v>424</v>
      </c>
      <c r="J204" s="14" t="s">
        <v>425</v>
      </c>
      <c r="K204" s="28" t="s">
        <v>426</v>
      </c>
      <c r="L204" s="14" t="s">
        <v>427</v>
      </c>
      <c r="M204" s="14" t="s">
        <v>428</v>
      </c>
      <c r="N204" s="14" t="s">
        <v>429</v>
      </c>
      <c r="O204" s="14" t="s">
        <v>430</v>
      </c>
      <c r="P204" s="28" t="s">
        <v>431</v>
      </c>
      <c r="Q204" s="14" t="s">
        <v>432</v>
      </c>
      <c r="R204" s="14" t="s">
        <v>433</v>
      </c>
      <c r="S204" s="14" t="s">
        <v>434</v>
      </c>
      <c r="T204" s="14" t="s">
        <v>435</v>
      </c>
      <c r="U204" s="14" t="s">
        <v>436</v>
      </c>
      <c r="V204" s="14" t="s">
        <v>437</v>
      </c>
      <c r="W204" s="14" t="s">
        <v>438</v>
      </c>
      <c r="X204" s="14" t="s">
        <v>439</v>
      </c>
      <c r="Y204" s="14" t="s">
        <v>440</v>
      </c>
      <c r="Z204" s="14" t="s">
        <v>441</v>
      </c>
      <c r="AA204" s="14" t="s">
        <v>442</v>
      </c>
      <c r="AB204" s="14" t="s">
        <v>443</v>
      </c>
      <c r="AC204" s="14" t="s">
        <v>444</v>
      </c>
      <c r="AD204" s="14" t="s">
        <v>445</v>
      </c>
      <c r="AE204" s="14" t="s">
        <v>446</v>
      </c>
      <c r="AF204" s="14" t="s">
        <v>447</v>
      </c>
      <c r="AG204" s="14" t="s">
        <v>448</v>
      </c>
      <c r="AH204" s="14" t="s">
        <v>449</v>
      </c>
      <c r="AI204" s="14" t="s">
        <v>450</v>
      </c>
      <c r="AJ204" s="14" t="s">
        <v>451</v>
      </c>
    </row>
    <row r="205" spans="4:36" ht="15" x14ac:dyDescent="0.2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x14ac:dyDescent="0.2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x14ac:dyDescent="0.2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x14ac:dyDescent="0.2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x14ac:dyDescent="0.2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x14ac:dyDescent="0.2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x14ac:dyDescent="0.2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x14ac:dyDescent="0.2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x14ac:dyDescent="0.2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x14ac:dyDescent="0.2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x14ac:dyDescent="0.2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x14ac:dyDescent="0.2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x14ac:dyDescent="0.2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x14ac:dyDescent="0.2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x14ac:dyDescent="0.2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x14ac:dyDescent="0.2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x14ac:dyDescent="0.2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x14ac:dyDescent="0.2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x14ac:dyDescent="0.2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x14ac:dyDescent="0.2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x14ac:dyDescent="0.2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x14ac:dyDescent="0.2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x14ac:dyDescent="0.2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x14ac:dyDescent="0.2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x14ac:dyDescent="0.2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x14ac:dyDescent="0.2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x14ac:dyDescent="0.2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x14ac:dyDescent="0.2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x14ac:dyDescent="0.2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x14ac:dyDescent="0.2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x14ac:dyDescent="0.2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x14ac:dyDescent="0.2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x14ac:dyDescent="0.2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x14ac:dyDescent="0.2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x14ac:dyDescent="0.2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x14ac:dyDescent="0.2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x14ac:dyDescent="0.2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x14ac:dyDescent="0.2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x14ac:dyDescent="0.2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x14ac:dyDescent="0.2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x14ac:dyDescent="0.2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x14ac:dyDescent="0.2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x14ac:dyDescent="0.2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x14ac:dyDescent="0.2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x14ac:dyDescent="0.2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x14ac:dyDescent="0.2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x14ac:dyDescent="0.2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x14ac:dyDescent="0.2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x14ac:dyDescent="0.2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x14ac:dyDescent="0.2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x14ac:dyDescent="0.2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x14ac:dyDescent="0.2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x14ac:dyDescent="0.2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x14ac:dyDescent="0.2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x14ac:dyDescent="0.2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x14ac:dyDescent="0.2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x14ac:dyDescent="0.2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x14ac:dyDescent="0.2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x14ac:dyDescent="0.2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x14ac:dyDescent="0.2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x14ac:dyDescent="0.2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x14ac:dyDescent="0.2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x14ac:dyDescent="0.2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x14ac:dyDescent="0.2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x14ac:dyDescent="0.2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x14ac:dyDescent="0.2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x14ac:dyDescent="0.2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x14ac:dyDescent="0.2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x14ac:dyDescent="0.2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x14ac:dyDescent="0.2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x14ac:dyDescent="0.2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x14ac:dyDescent="0.2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x14ac:dyDescent="0.2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x14ac:dyDescent="0.2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x14ac:dyDescent="0.2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x14ac:dyDescent="0.2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x14ac:dyDescent="0.2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x14ac:dyDescent="0.2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x14ac:dyDescent="0.2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x14ac:dyDescent="0.2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x14ac:dyDescent="0.2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x14ac:dyDescent="0.2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x14ac:dyDescent="0.2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x14ac:dyDescent="0.2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x14ac:dyDescent="0.2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x14ac:dyDescent="0.2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x14ac:dyDescent="0.2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x14ac:dyDescent="0.2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x14ac:dyDescent="0.2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x14ac:dyDescent="0.2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x14ac:dyDescent="0.2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x14ac:dyDescent="0.2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x14ac:dyDescent="0.2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x14ac:dyDescent="0.2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x14ac:dyDescent="0.2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x14ac:dyDescent="0.2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x14ac:dyDescent="0.2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x14ac:dyDescent="0.2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x14ac:dyDescent="0.2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x14ac:dyDescent="0.2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x14ac:dyDescent="0.2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x14ac:dyDescent="0.2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x14ac:dyDescent="0.2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x14ac:dyDescent="0.2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x14ac:dyDescent="0.2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x14ac:dyDescent="0.2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x14ac:dyDescent="0.2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x14ac:dyDescent="0.2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x14ac:dyDescent="0.2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x14ac:dyDescent="0.2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x14ac:dyDescent="0.2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x14ac:dyDescent="0.2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x14ac:dyDescent="0.2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x14ac:dyDescent="0.2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x14ac:dyDescent="0.2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x14ac:dyDescent="0.2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x14ac:dyDescent="0.2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J28"/>
  <sheetViews>
    <sheetView topLeftCell="A15" zoomScale="90" zoomScaleNormal="90" workbookViewId="0">
      <selection activeCell="B10" sqref="B10"/>
    </sheetView>
  </sheetViews>
  <sheetFormatPr baseColWidth="10" defaultColWidth="11.42578125" defaultRowHeight="15" x14ac:dyDescent="0.25"/>
  <cols>
    <col min="1" max="1" width="8" style="183" customWidth="1"/>
    <col min="2" max="2" width="7.42578125" style="14" customWidth="1"/>
    <col min="3" max="3" width="74.85546875" style="29" customWidth="1"/>
    <col min="4" max="4" width="19.85546875" customWidth="1"/>
    <col min="5" max="5" width="87.28515625" customWidth="1"/>
    <col min="6" max="6" width="38" style="29" customWidth="1"/>
    <col min="7" max="7" width="11.42578125" hidden="1" customWidth="1"/>
  </cols>
  <sheetData>
    <row r="1" spans="1:10" s="34" customFormat="1" ht="21" customHeight="1" thickBot="1" x14ac:dyDescent="0.3">
      <c r="A1" s="372" t="s">
        <v>1674</v>
      </c>
      <c r="B1" s="454" t="s">
        <v>2471</v>
      </c>
      <c r="C1" s="455"/>
      <c r="D1" s="455"/>
      <c r="E1" s="456"/>
      <c r="F1" s="114"/>
      <c r="G1" s="30"/>
    </row>
    <row r="2" spans="1:10" s="32" customFormat="1" ht="74.25" customHeight="1" thickBot="1" x14ac:dyDescent="0.3">
      <c r="A2" s="393" t="s">
        <v>1676</v>
      </c>
      <c r="B2" s="76" t="s">
        <v>1677</v>
      </c>
      <c r="C2" s="80" t="s">
        <v>1678</v>
      </c>
      <c r="D2" s="78" t="s">
        <v>1679</v>
      </c>
      <c r="E2" s="79" t="s">
        <v>1680</v>
      </c>
      <c r="F2" s="33" t="s">
        <v>1681</v>
      </c>
    </row>
    <row r="3" spans="1:10" ht="47.25" customHeight="1" x14ac:dyDescent="0.25">
      <c r="B3" s="68" t="s">
        <v>2472</v>
      </c>
      <c r="C3" s="96" t="s">
        <v>2473</v>
      </c>
      <c r="D3" s="75" t="str">
        <f>IF(COUNTIF(D4:D4,"NO CUMPLE")&gt;0,"NO CUMPLE CONDICIÓN",IF(COUNTIF(D4:D4,"CUMPLE")=0,"NO APLICA","CUMPLE"))</f>
        <v>NO APLICA</v>
      </c>
      <c r="E3" s="70" t="str">
        <f>CONCATENATE(IF(D4="NO CUMPLE",CONCATENATE(E4," / "),""))</f>
        <v/>
      </c>
      <c r="F3" s="37" t="s">
        <v>2474</v>
      </c>
      <c r="G3" s="14">
        <f>IF(D3="CUMPLE",1,IF(D3="NO CUMPLE CONDICIÓN",2,3))</f>
        <v>3</v>
      </c>
      <c r="J3" s="32"/>
    </row>
    <row r="4" spans="1:10" ht="43.5" x14ac:dyDescent="0.25">
      <c r="A4" s="184" t="s">
        <v>2164</v>
      </c>
      <c r="B4" s="55" t="s">
        <v>2475</v>
      </c>
      <c r="C4" s="59" t="s">
        <v>2476</v>
      </c>
      <c r="D4" s="127"/>
      <c r="E4" s="124"/>
      <c r="F4" s="352" t="s">
        <v>2477</v>
      </c>
      <c r="G4" s="14"/>
      <c r="J4" s="32"/>
    </row>
    <row r="5" spans="1:10" ht="33" customHeight="1" x14ac:dyDescent="0.25">
      <c r="B5" s="57" t="s">
        <v>2478</v>
      </c>
      <c r="C5" s="97" t="s">
        <v>2479</v>
      </c>
      <c r="D5" s="74" t="str">
        <f>IF(COUNTIF(D6:D8,"NO CUMPLE")&gt;0,"NO CUMPLE CONDICIÓN",IF(COUNTIF(D6:D8,"CUMPLE")=0,"NO APLICA","CUMPLE"))</f>
        <v>NO APLICA</v>
      </c>
      <c r="E5" s="69" t="str">
        <f>CONCATENATE(IF(D6="NO CUMPLE",CONCATENATE(E6," / "),""),IF(D7="NO CUMPLE",CONCATENATE(E7," / "),""),IF(D8="NO CUMPLE",CONCATENATE(E8," / "),""))</f>
        <v/>
      </c>
      <c r="F5" s="37" t="s">
        <v>2480</v>
      </c>
      <c r="G5" s="14">
        <f t="shared" ref="G5:G16" si="0">IF(D5="CUMPLE",1,IF(D5="NO CUMPLE CONDICIÓN",2,3))</f>
        <v>3</v>
      </c>
      <c r="J5" s="32"/>
    </row>
    <row r="6" spans="1:10" ht="33" x14ac:dyDescent="0.25">
      <c r="A6" s="184" t="s">
        <v>2164</v>
      </c>
      <c r="B6" s="55" t="s">
        <v>2481</v>
      </c>
      <c r="C6" s="59" t="s">
        <v>2482</v>
      </c>
      <c r="D6" s="127"/>
      <c r="E6" s="124"/>
      <c r="F6" s="37" t="s">
        <v>2483</v>
      </c>
      <c r="G6" s="14"/>
      <c r="J6" s="32"/>
    </row>
    <row r="7" spans="1:10" ht="101.25" customHeight="1" x14ac:dyDescent="0.25">
      <c r="A7" s="184" t="s">
        <v>2164</v>
      </c>
      <c r="B7" s="55" t="s">
        <v>2484</v>
      </c>
      <c r="C7" s="59" t="s">
        <v>2485</v>
      </c>
      <c r="D7" s="127"/>
      <c r="E7" s="124"/>
      <c r="F7" s="37" t="s">
        <v>2483</v>
      </c>
      <c r="G7" s="14"/>
      <c r="J7" s="32"/>
    </row>
    <row r="8" spans="1:10" ht="114" x14ac:dyDescent="0.25">
      <c r="A8" s="184" t="s">
        <v>2164</v>
      </c>
      <c r="B8" s="55" t="s">
        <v>2486</v>
      </c>
      <c r="C8" s="59" t="s">
        <v>2487</v>
      </c>
      <c r="D8" s="127"/>
      <c r="E8" s="124"/>
      <c r="F8" s="37" t="s">
        <v>2483</v>
      </c>
      <c r="G8" s="14"/>
      <c r="J8" s="32"/>
    </row>
    <row r="9" spans="1:10" ht="42.75" x14ac:dyDescent="0.25">
      <c r="B9" s="57" t="s">
        <v>2488</v>
      </c>
      <c r="C9" s="97" t="s">
        <v>2489</v>
      </c>
      <c r="D9" s="74" t="str">
        <f>IF(COUNTIF(D10:D12,"NO CUMPLE")&gt;0,"NO CUMPLE CONDICIÓN",IF(COUNTIF(D10:D12,"CUMPLE")=0,"NO APLICA","CUMPLE"))</f>
        <v>NO APLICA</v>
      </c>
      <c r="E9" s="69" t="str">
        <f>CONCATENATE(IF(D10="NO CUMPLE",CONCATENATE(E10," / "),""),IF(D11="NO CUMPLE",CONCATENATE(E11," / "),""),IF(D12="NO CUMPLE",CONCATENATE(E12," / "),""))</f>
        <v/>
      </c>
      <c r="F9" s="37" t="s">
        <v>2490</v>
      </c>
      <c r="G9" s="14">
        <f t="shared" si="0"/>
        <v>3</v>
      </c>
      <c r="J9" s="32"/>
    </row>
    <row r="10" spans="1:10" ht="27.75" customHeight="1" x14ac:dyDescent="0.25">
      <c r="A10" s="184" t="s">
        <v>2164</v>
      </c>
      <c r="B10" s="55" t="s">
        <v>2491</v>
      </c>
      <c r="C10" s="59" t="s">
        <v>2492</v>
      </c>
      <c r="D10" s="127"/>
      <c r="E10" s="124"/>
      <c r="F10" s="352" t="s">
        <v>2493</v>
      </c>
      <c r="G10" s="14"/>
      <c r="J10" s="32"/>
    </row>
    <row r="11" spans="1:10" ht="216.75" x14ac:dyDescent="0.25">
      <c r="A11" s="184" t="s">
        <v>2164</v>
      </c>
      <c r="B11" s="55" t="s">
        <v>2494</v>
      </c>
      <c r="C11" s="59" t="s">
        <v>2495</v>
      </c>
      <c r="D11" s="127"/>
      <c r="E11" s="124"/>
      <c r="F11" s="37" t="s">
        <v>2496</v>
      </c>
      <c r="G11" s="14"/>
      <c r="J11" s="32"/>
    </row>
    <row r="12" spans="1:10" ht="42.75" x14ac:dyDescent="0.25">
      <c r="A12" s="185" t="s">
        <v>2164</v>
      </c>
      <c r="B12" s="55" t="s">
        <v>2497</v>
      </c>
      <c r="C12" s="59" t="s">
        <v>2498</v>
      </c>
      <c r="D12" s="127"/>
      <c r="E12" s="124"/>
      <c r="F12" s="352" t="s">
        <v>2483</v>
      </c>
      <c r="G12" s="14"/>
      <c r="J12" s="32"/>
    </row>
    <row r="13" spans="1:10" ht="57" x14ac:dyDescent="0.25">
      <c r="A13" s="184" t="s">
        <v>2164</v>
      </c>
      <c r="B13" s="57" t="s">
        <v>2499</v>
      </c>
      <c r="C13" s="97" t="s">
        <v>2500</v>
      </c>
      <c r="D13" s="74" t="str">
        <f>IF(COUNTIF(D14:D15,"NO CUMPLE")&gt;0,"NO CUMPLE CONDICIÓN",IF(COUNTIF(D14:D15,"CUMPLE")=0,"NO APLICA","CUMPLE"))</f>
        <v>NO APLICA</v>
      </c>
      <c r="E13" s="69" t="str">
        <f>CONCATENATE(IF(D14="NO CUMPLE",CONCATENATE(E14," / "),""),IF(D15="NO CUMPLE",CONCATENATE(E15," / "),""))</f>
        <v/>
      </c>
      <c r="F13" s="37" t="s">
        <v>2501</v>
      </c>
      <c r="G13" s="14">
        <f>IF(D13="CUMPLE",1,IF(D13="NO CUMPLE CONDICIÓN",2,3))</f>
        <v>3</v>
      </c>
      <c r="J13" s="32"/>
    </row>
    <row r="14" spans="1:10" ht="176.25" x14ac:dyDescent="0.25">
      <c r="A14" s="184" t="s">
        <v>2164</v>
      </c>
      <c r="B14" s="394" t="s">
        <v>2502</v>
      </c>
      <c r="C14" s="56" t="s">
        <v>2503</v>
      </c>
      <c r="D14" s="127"/>
      <c r="E14" s="392"/>
      <c r="F14" s="37" t="s">
        <v>2504</v>
      </c>
      <c r="G14" s="14"/>
      <c r="J14" s="32"/>
    </row>
    <row r="15" spans="1:10" ht="115.5" x14ac:dyDescent="0.25">
      <c r="A15" s="184" t="s">
        <v>2164</v>
      </c>
      <c r="B15" s="394" t="s">
        <v>2505</v>
      </c>
      <c r="C15" s="341" t="s">
        <v>2506</v>
      </c>
      <c r="D15" s="127"/>
      <c r="E15" s="392"/>
      <c r="F15" s="37" t="s">
        <v>2504</v>
      </c>
      <c r="G15" s="14"/>
      <c r="J15" s="32"/>
    </row>
    <row r="16" spans="1:10" ht="27" customHeight="1" x14ac:dyDescent="0.25">
      <c r="B16" s="57" t="s">
        <v>2507</v>
      </c>
      <c r="C16" s="97" t="s">
        <v>2508</v>
      </c>
      <c r="D16" s="74" t="str">
        <f>IF(COUNTIF(D17:D19,"NO CUMPLE")&gt;0,"NO CUMPLE CONDICIÓN",IF(COUNTIF(D17:D19,"CUMPLE")=0,"NO APLICA","CUMPLE"))</f>
        <v>NO APLICA</v>
      </c>
      <c r="E16" s="69" t="str">
        <f>CONCATENATE(IF(D17="NO CUMPLE",CONCATENATE(E17," / "),""),IF(D18="NO CUMPLE",CONCATENATE(E18," / "),""),IF(D19="NO CUMPLE",CONCATENATE(E19," / "),""))</f>
        <v/>
      </c>
      <c r="F16" s="37" t="s">
        <v>2509</v>
      </c>
      <c r="G16" s="14">
        <f t="shared" si="0"/>
        <v>3</v>
      </c>
      <c r="J16" s="32"/>
    </row>
    <row r="17" spans="1:10" ht="57" x14ac:dyDescent="0.25">
      <c r="A17" s="184" t="s">
        <v>2164</v>
      </c>
      <c r="B17" s="55" t="s">
        <v>2510</v>
      </c>
      <c r="C17" s="59" t="s">
        <v>2511</v>
      </c>
      <c r="D17" s="127"/>
      <c r="E17" s="124"/>
      <c r="F17" s="37" t="s">
        <v>2509</v>
      </c>
      <c r="G17" s="14"/>
      <c r="J17" s="32"/>
    </row>
    <row r="18" spans="1:10" ht="71.25" x14ac:dyDescent="0.25">
      <c r="A18" s="184" t="s">
        <v>2164</v>
      </c>
      <c r="B18" s="55" t="s">
        <v>2512</v>
      </c>
      <c r="C18" s="59" t="s">
        <v>2513</v>
      </c>
      <c r="D18" s="127"/>
      <c r="E18" s="124"/>
      <c r="F18" s="37" t="s">
        <v>2514</v>
      </c>
      <c r="G18" s="14"/>
      <c r="J18" s="32"/>
    </row>
    <row r="19" spans="1:10" ht="43.5" thickBot="1" x14ac:dyDescent="0.3">
      <c r="A19" s="184" t="s">
        <v>2164</v>
      </c>
      <c r="B19" s="60" t="s">
        <v>2515</v>
      </c>
      <c r="C19" s="95" t="s">
        <v>2739</v>
      </c>
      <c r="D19" s="128"/>
      <c r="E19" s="125"/>
      <c r="F19" s="37" t="s">
        <v>2514</v>
      </c>
      <c r="J19" s="32"/>
    </row>
    <row r="21" spans="1:10" hidden="1" x14ac:dyDescent="0.25">
      <c r="C21" s="98" t="s">
        <v>1876</v>
      </c>
      <c r="D21">
        <f>COUNTIF(G3:G19,1)</f>
        <v>0</v>
      </c>
    </row>
    <row r="22" spans="1:10" hidden="1" x14ac:dyDescent="0.25">
      <c r="C22" s="98" t="s">
        <v>1877</v>
      </c>
      <c r="D22">
        <f>COUNTIF(G3:G19,2)</f>
        <v>0</v>
      </c>
    </row>
    <row r="23" spans="1:10" hidden="1" x14ac:dyDescent="0.25">
      <c r="C23" s="98" t="s">
        <v>1878</v>
      </c>
      <c r="D23">
        <f>COUNTIF(G3:G19,3)</f>
        <v>5</v>
      </c>
    </row>
    <row r="28" spans="1:10" x14ac:dyDescent="0.25">
      <c r="B28" s="154"/>
      <c r="C28" s="155"/>
      <c r="D28" s="156"/>
      <c r="E28" s="157"/>
      <c r="F28" s="37"/>
    </row>
  </sheetData>
  <sheetProtection algorithmName="SHA-512" hashValue="0psZ7mt9ndgpuP/SUSwfXHX6aarNg8jEjk8d23zSWNpp1eaSIQhi8gmQWwqKAnmnNAtzH99pSKz0qfZn+LzU1A==" saltValue="YP+KWEVnSIc5KllGdwtxGA==" spinCount="100000" sheet="1" formatRows="0" autoFilter="0"/>
  <mergeCells count="1">
    <mergeCell ref="B1:E1"/>
  </mergeCells>
  <phoneticPr fontId="36" type="noConversion"/>
  <conditionalFormatting sqref="D3">
    <cfRule type="cellIs" dxfId="30" priority="9" operator="equal">
      <formula>"NO CUMPLE CONDICIÓN"</formula>
    </cfRule>
    <cfRule type="cellIs" dxfId="29" priority="10" operator="equal">
      <formula>"No Cumple"</formula>
    </cfRule>
  </conditionalFormatting>
  <conditionalFormatting sqref="D5">
    <cfRule type="cellIs" dxfId="28" priority="7" operator="equal">
      <formula>"NO CUMPLE CONDICIÓN"</formula>
    </cfRule>
    <cfRule type="cellIs" dxfId="27" priority="8" operator="equal">
      <formula>"No Cumple"</formula>
    </cfRule>
  </conditionalFormatting>
  <conditionalFormatting sqref="D9">
    <cfRule type="cellIs" dxfId="26" priority="5" operator="equal">
      <formula>"NO CUMPLE CONDICIÓN"</formula>
    </cfRule>
    <cfRule type="cellIs" dxfId="25" priority="6" operator="equal">
      <formula>"No Cumple"</formula>
    </cfRule>
  </conditionalFormatting>
  <conditionalFormatting sqref="D13">
    <cfRule type="cellIs" dxfId="24" priority="1" operator="equal">
      <formula>"NO CUMPLE CONDICIÓN"</formula>
    </cfRule>
    <cfRule type="cellIs" dxfId="23" priority="2" operator="equal">
      <formula>"No Cumple"</formula>
    </cfRule>
  </conditionalFormatting>
  <conditionalFormatting sqref="D16">
    <cfRule type="cellIs" dxfId="22" priority="3" operator="equal">
      <formula>"NO CUMPLE CONDICIÓN"</formula>
    </cfRule>
    <cfRule type="cellIs" dxfId="21" priority="4" operator="equal">
      <formula>"No Cumple"</formula>
    </cfRule>
  </conditionalFormatting>
  <dataValidations count="1">
    <dataValidation type="list" allowBlank="1" showInputMessage="1" showErrorMessage="1" sqref="D28 D4 D6:D8 D17:D19 D10:D12 D14:D15" xr:uid="{00000000-0002-0000-0700-000000000000}">
      <formula1>"CUMPLE,NO CUMPLE"</formula1>
    </dataValidation>
  </dataValidations>
  <hyperlinks>
    <hyperlink ref="A1" location="PORTADA!A1" display="Portada" xr:uid="{C06D7880-E757-493F-A166-7D38630B5C60}"/>
  </hyperlinks>
  <printOptions horizontalCentered="1"/>
  <pageMargins left="0.31496062992125984" right="0.31496062992125984" top="1.1417322834645669" bottom="0.74803149606299213" header="0.31496062992125984" footer="0.31496062992125984"/>
  <pageSetup scale="69"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DB473-5F79-4C39-A394-9290EB6CDE7A}">
  <sheetPr>
    <tabColor theme="6" tint="0.59999389629810485"/>
    <pageSetUpPr fitToPage="1"/>
  </sheetPr>
  <dimension ref="A1:J21"/>
  <sheetViews>
    <sheetView topLeftCell="A10" zoomScaleNormal="100" workbookViewId="0">
      <selection activeCell="B10" sqref="B10"/>
    </sheetView>
  </sheetViews>
  <sheetFormatPr baseColWidth="10" defaultColWidth="11.42578125" defaultRowHeight="15" x14ac:dyDescent="0.25"/>
  <cols>
    <col min="1" max="1" width="7.140625" style="183" customWidth="1"/>
    <col min="2" max="2" width="6.42578125" style="14" customWidth="1"/>
    <col min="3" max="3" width="63.28515625" style="29" customWidth="1"/>
    <col min="4" max="4" width="17" customWidth="1"/>
    <col min="5" max="5" width="69.42578125" customWidth="1"/>
    <col min="6" max="6" width="39.42578125" style="29" customWidth="1"/>
    <col min="7" max="7" width="11.42578125" hidden="1" customWidth="1"/>
  </cols>
  <sheetData>
    <row r="1" spans="1:10" s="34" customFormat="1" ht="21" customHeight="1" thickBot="1" x14ac:dyDescent="0.3">
      <c r="A1" s="362" t="s">
        <v>1674</v>
      </c>
      <c r="B1" s="454" t="s">
        <v>2720</v>
      </c>
      <c r="C1" s="454"/>
      <c r="D1" s="454"/>
      <c r="E1" s="454"/>
      <c r="F1" s="114"/>
      <c r="G1" s="30"/>
    </row>
    <row r="2" spans="1:10" s="32" customFormat="1" ht="74.25" customHeight="1" thickBot="1" x14ac:dyDescent="0.3">
      <c r="A2" s="106" t="s">
        <v>1676</v>
      </c>
      <c r="B2" s="167" t="s">
        <v>1677</v>
      </c>
      <c r="C2" s="363" t="s">
        <v>1678</v>
      </c>
      <c r="D2" s="168" t="s">
        <v>1679</v>
      </c>
      <c r="E2" s="272" t="s">
        <v>1680</v>
      </c>
      <c r="F2" s="364" t="s">
        <v>1681</v>
      </c>
    </row>
    <row r="3" spans="1:10" ht="54.75" customHeight="1" x14ac:dyDescent="0.25">
      <c r="B3" s="54" t="s">
        <v>2740</v>
      </c>
      <c r="C3" s="161" t="s">
        <v>2516</v>
      </c>
      <c r="D3" s="73" t="str">
        <f>IF(COUNTIF(D4:D7,"NO CUMPLE")&gt;0,"NO CUMPLE CONDICIÓN",IF(COUNTIF(D4:D7,"CUMPLE")=0,"NO APLICA","CUMPLE"))</f>
        <v>NO APLICA</v>
      </c>
      <c r="E3" s="220" t="str">
        <f>CONCATENATE(IF(D4="NO CUMPLE",CONCATENATE(E4," / "),""),IF(D5="NO CUMPLE",CONCATENATE(E5," / "),""),IF(D6="NO CUMPLE",CONCATENATE(E6," / "),""),IF(D7="NO CUMPLE",CONCATENATE(E7," / "),""))</f>
        <v/>
      </c>
      <c r="F3" s="365" t="s">
        <v>2741</v>
      </c>
      <c r="G3" s="14">
        <f>IF(D3="CUMPLE",1,IF(D3="NO CUMPLE CONDICIÓN",2,3))</f>
        <v>3</v>
      </c>
      <c r="J3" s="32"/>
    </row>
    <row r="4" spans="1:10" ht="21.75" customHeight="1" x14ac:dyDescent="0.25">
      <c r="A4" s="366" t="s">
        <v>2164</v>
      </c>
      <c r="B4" s="55" t="s">
        <v>2742</v>
      </c>
      <c r="C4" s="59" t="s">
        <v>2517</v>
      </c>
      <c r="D4" s="127"/>
      <c r="E4" s="124"/>
      <c r="F4" s="367" t="s">
        <v>2743</v>
      </c>
      <c r="G4" s="14"/>
      <c r="J4" s="32"/>
    </row>
    <row r="5" spans="1:10" ht="57" x14ac:dyDescent="0.25">
      <c r="A5" s="366" t="s">
        <v>2164</v>
      </c>
      <c r="B5" s="55" t="s">
        <v>2744</v>
      </c>
      <c r="C5" s="59" t="s">
        <v>2518</v>
      </c>
      <c r="D5" s="127"/>
      <c r="E5" s="124"/>
      <c r="F5" s="367" t="s">
        <v>2743</v>
      </c>
      <c r="G5" s="14"/>
      <c r="J5" s="32"/>
    </row>
    <row r="6" spans="1:10" ht="31.5" customHeight="1" x14ac:dyDescent="0.25">
      <c r="A6" s="366" t="s">
        <v>2164</v>
      </c>
      <c r="B6" s="55" t="s">
        <v>2745</v>
      </c>
      <c r="C6" s="59" t="s">
        <v>2746</v>
      </c>
      <c r="D6" s="127"/>
      <c r="E6" s="124"/>
      <c r="F6" s="367" t="s">
        <v>2743</v>
      </c>
      <c r="G6" s="14"/>
      <c r="J6" s="32"/>
    </row>
    <row r="7" spans="1:10" ht="31.5" customHeight="1" x14ac:dyDescent="0.25">
      <c r="A7" s="366" t="s">
        <v>2164</v>
      </c>
      <c r="B7" s="55" t="s">
        <v>2721</v>
      </c>
      <c r="C7" s="59" t="s">
        <v>2747</v>
      </c>
      <c r="D7" s="127"/>
      <c r="E7" s="124"/>
      <c r="F7" s="367" t="s">
        <v>2743</v>
      </c>
      <c r="G7" s="14"/>
      <c r="J7" s="32"/>
    </row>
    <row r="8" spans="1:10" ht="62.25" customHeight="1" x14ac:dyDescent="0.25">
      <c r="B8" s="57" t="s">
        <v>2748</v>
      </c>
      <c r="C8" s="97" t="s">
        <v>2749</v>
      </c>
      <c r="D8" s="74" t="str">
        <f>IF(COUNTIF(D9:D14,"NO CUMPLE")&gt;0,"NO CUMPLE CONDICIÓN",IF(COUNTIF(D9:D14,"CUMPLE")=0,"NO APLICA","CUMPLE"))</f>
        <v>NO APLICA</v>
      </c>
      <c r="E8" s="69" t="str">
        <f>CONCATENATE(IF(D9="NO CUMPLE",CONCATENATE(E9," / "),""),IF(D10="NO CUMPLE",CONCATENATE(E10," / "),""),IF(D11="NO CUMPLE",CONCATENATE(E11," / "),""),IF(D12="NO CUMPLE",CONCATENATE(E12," / "),""),IF(D13="NO CUMPLE",CONCATENATE(E13," / "),""),IF(D14="NO CUMPLE",CONCATENATE(E14," / "),""))</f>
        <v/>
      </c>
      <c r="F8" s="365" t="s">
        <v>2750</v>
      </c>
      <c r="G8" s="14">
        <f>IF(D8="CUMPLE",1,IF(D8="NO CUMPLE CONDICIÓN",2,3))</f>
        <v>3</v>
      </c>
      <c r="J8" s="32"/>
    </row>
    <row r="9" spans="1:10" ht="62.25" customHeight="1" x14ac:dyDescent="0.25">
      <c r="A9" s="366" t="s">
        <v>2164</v>
      </c>
      <c r="B9" s="55" t="s">
        <v>2722</v>
      </c>
      <c r="C9" s="59" t="s">
        <v>2519</v>
      </c>
      <c r="D9" s="127"/>
      <c r="E9" s="124"/>
      <c r="F9" s="367" t="s">
        <v>2751</v>
      </c>
      <c r="G9" s="14"/>
      <c r="J9" s="32"/>
    </row>
    <row r="10" spans="1:10" ht="39.75" customHeight="1" x14ac:dyDescent="0.25">
      <c r="A10" s="366" t="s">
        <v>2164</v>
      </c>
      <c r="B10" s="55" t="s">
        <v>2723</v>
      </c>
      <c r="C10" s="59" t="s">
        <v>2520</v>
      </c>
      <c r="D10" s="127"/>
      <c r="E10" s="124"/>
      <c r="F10" s="367" t="s">
        <v>2751</v>
      </c>
      <c r="G10" s="14"/>
      <c r="J10" s="32"/>
    </row>
    <row r="11" spans="1:10" ht="57" x14ac:dyDescent="0.25">
      <c r="A11" s="366" t="s">
        <v>2164</v>
      </c>
      <c r="B11" s="55" t="s">
        <v>2724</v>
      </c>
      <c r="C11" s="56" t="s">
        <v>2752</v>
      </c>
      <c r="D11" s="127"/>
      <c r="E11" s="124"/>
      <c r="F11" s="367" t="s">
        <v>2753</v>
      </c>
      <c r="G11" s="14"/>
      <c r="J11" s="32"/>
    </row>
    <row r="12" spans="1:10" ht="85.5" x14ac:dyDescent="0.25">
      <c r="A12" s="366" t="s">
        <v>2164</v>
      </c>
      <c r="B12" s="55" t="s">
        <v>2725</v>
      </c>
      <c r="C12" s="59" t="s">
        <v>2754</v>
      </c>
      <c r="D12" s="127"/>
      <c r="E12" s="124"/>
      <c r="F12" s="367" t="s">
        <v>2755</v>
      </c>
      <c r="G12" s="14"/>
      <c r="J12" s="32"/>
    </row>
    <row r="13" spans="1:10" ht="84.75" customHeight="1" x14ac:dyDescent="0.25">
      <c r="A13" s="366" t="s">
        <v>2164</v>
      </c>
      <c r="B13" s="55" t="s">
        <v>2726</v>
      </c>
      <c r="C13" s="368" t="s">
        <v>2756</v>
      </c>
      <c r="D13" s="395"/>
      <c r="E13" s="396"/>
      <c r="F13" s="367" t="s">
        <v>2757</v>
      </c>
      <c r="G13" s="14"/>
      <c r="J13" s="32"/>
    </row>
    <row r="14" spans="1:10" ht="42.75" customHeight="1" thickBot="1" x14ac:dyDescent="0.3">
      <c r="A14" s="366" t="s">
        <v>2164</v>
      </c>
      <c r="B14" s="60" t="s">
        <v>2734</v>
      </c>
      <c r="C14" s="369" t="s">
        <v>2758</v>
      </c>
      <c r="D14" s="128"/>
      <c r="E14" s="125"/>
      <c r="F14" s="367" t="s">
        <v>2759</v>
      </c>
      <c r="G14" s="14"/>
      <c r="J14" s="32"/>
    </row>
    <row r="15" spans="1:10" x14ac:dyDescent="0.25">
      <c r="J15" s="32"/>
    </row>
    <row r="16" spans="1:10" x14ac:dyDescent="0.25">
      <c r="J16" s="32"/>
    </row>
    <row r="17" spans="3:10" hidden="1" x14ac:dyDescent="0.25">
      <c r="C17" s="98" t="s">
        <v>1876</v>
      </c>
      <c r="D17">
        <f>COUNTIF(G3:G14,1)</f>
        <v>0</v>
      </c>
      <c r="J17" s="32"/>
    </row>
    <row r="18" spans="3:10" hidden="1" x14ac:dyDescent="0.25">
      <c r="C18" s="98" t="s">
        <v>1877</v>
      </c>
      <c r="D18">
        <f>COUNTIF(G3:G14,2)</f>
        <v>0</v>
      </c>
      <c r="J18" s="32"/>
    </row>
    <row r="19" spans="3:10" hidden="1" x14ac:dyDescent="0.25">
      <c r="C19" s="98" t="s">
        <v>1878</v>
      </c>
      <c r="D19">
        <f>COUNTIF(G3:G14,3)</f>
        <v>2</v>
      </c>
      <c r="J19" s="32"/>
    </row>
    <row r="20" spans="3:10" x14ac:dyDescent="0.25">
      <c r="J20" s="32"/>
    </row>
    <row r="21" spans="3:10" x14ac:dyDescent="0.25">
      <c r="J21" s="32"/>
    </row>
  </sheetData>
  <sheetProtection algorithmName="SHA-512" hashValue="vM0YBcMwzs1m/xnFcoHTps4MqaWEBWYrdg1/e8wAf0MqpVLJ90HSnuhHpV5QqyoHwyCf3aMHoywV7Yp54T2oNQ==" saltValue="9zsX6kAHVtI+bwaVA/wD6g==" spinCount="100000" sheet="1" formatRows="0" autoFilter="0"/>
  <mergeCells count="1">
    <mergeCell ref="B1:E1"/>
  </mergeCells>
  <conditionalFormatting sqref="D3">
    <cfRule type="cellIs" dxfId="20" priority="3" operator="equal">
      <formula>"NO CUMPLE CONDICIÓN"</formula>
    </cfRule>
    <cfRule type="cellIs" dxfId="19" priority="4" operator="equal">
      <formula>"No Cumple"</formula>
    </cfRule>
  </conditionalFormatting>
  <conditionalFormatting sqref="D8">
    <cfRule type="cellIs" dxfId="18" priority="1" operator="equal">
      <formula>"NO CUMPLE CONDICIÓN"</formula>
    </cfRule>
    <cfRule type="cellIs" dxfId="17" priority="2" operator="equal">
      <formula>"No Cumple"</formula>
    </cfRule>
  </conditionalFormatting>
  <dataValidations count="1">
    <dataValidation type="list" allowBlank="1" showInputMessage="1" showErrorMessage="1" sqref="D4:D7 D9:D14" xr:uid="{3CDEA961-D968-43E4-B026-BDC89ACA5368}">
      <formula1>"CUMPLE,NO CUMPLE"</formula1>
    </dataValidation>
  </dataValidations>
  <hyperlinks>
    <hyperlink ref="A1" location="PORTADA!A1" display="Portada" xr:uid="{2FD6AF79-E895-4E4A-89AF-01E4D22246E7}"/>
  </hyperlinks>
  <printOptions horizontalCentered="1"/>
  <pageMargins left="0.31496062992125984" right="0.31496062992125984" top="1.1417322834645669" bottom="0.74803149606299213" header="0.31496062992125984" footer="0.31496062992125984"/>
  <pageSetup scale="84"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7DDBE-D0B8-4502-887B-E7CB419FF2D0}">
  <sheetPr>
    <pageSetUpPr fitToPage="1"/>
  </sheetPr>
  <dimension ref="A1:G13"/>
  <sheetViews>
    <sheetView zoomScale="90" zoomScaleNormal="90" workbookViewId="0">
      <selection activeCell="B10" sqref="B10"/>
    </sheetView>
  </sheetViews>
  <sheetFormatPr baseColWidth="10" defaultColWidth="11.42578125" defaultRowHeight="15" x14ac:dyDescent="0.25"/>
  <cols>
    <col min="1" max="1" width="7.42578125" style="109" customWidth="1"/>
    <col min="2" max="2" width="6.140625" style="14" customWidth="1"/>
    <col min="3" max="3" width="67.42578125" style="29" customWidth="1"/>
    <col min="4" max="4" width="20" bestFit="1" customWidth="1"/>
    <col min="5" max="5" width="73.140625" customWidth="1"/>
    <col min="6" max="6" width="39.140625" style="29" customWidth="1"/>
    <col min="7" max="7" width="11.42578125" hidden="1" customWidth="1"/>
  </cols>
  <sheetData>
    <row r="1" spans="1:7" s="34" customFormat="1" ht="21" customHeight="1" thickBot="1" x14ac:dyDescent="0.3">
      <c r="A1" s="372" t="s">
        <v>1674</v>
      </c>
      <c r="B1" s="457" t="s">
        <v>2521</v>
      </c>
      <c r="C1" s="458"/>
      <c r="D1" s="458"/>
      <c r="E1" s="459"/>
      <c r="F1" s="114"/>
      <c r="G1" s="30"/>
    </row>
    <row r="2" spans="1:7" s="32" customFormat="1" ht="74.25" customHeight="1" thickBot="1" x14ac:dyDescent="0.3">
      <c r="A2" s="106" t="s">
        <v>1676</v>
      </c>
      <c r="B2" s="76" t="s">
        <v>1677</v>
      </c>
      <c r="C2" s="80" t="s">
        <v>1678</v>
      </c>
      <c r="D2" s="78" t="s">
        <v>1679</v>
      </c>
      <c r="E2" s="79" t="s">
        <v>1680</v>
      </c>
      <c r="F2" s="273" t="s">
        <v>1681</v>
      </c>
    </row>
    <row r="3" spans="1:7" ht="36.950000000000003" customHeight="1" x14ac:dyDescent="0.25">
      <c r="A3" s="107"/>
      <c r="B3" s="57" t="s">
        <v>2522</v>
      </c>
      <c r="C3" s="58" t="s">
        <v>2523</v>
      </c>
      <c r="D3" s="73" t="str">
        <f>IF(COUNTIF(D4:D4,"NO CUMPLE")&gt;0,"NO CUMPLE CONDICIÓN",IF(COUNTIF(D4:D4,"CUMPLE")=0,"NO APLICA","CUMPLE"))</f>
        <v>NO APLICA</v>
      </c>
      <c r="E3" s="220" t="str">
        <f>CONCATENATE(IF(D4="NO CUMPLE",CONCATENATE(E4," / "),""))</f>
        <v/>
      </c>
      <c r="F3" s="270" t="s">
        <v>2524</v>
      </c>
      <c r="G3" s="14">
        <f>IF(D3="CUMPLE",1,IF(D3="NO CUMPLE CONDICIÓN",2,3))</f>
        <v>3</v>
      </c>
    </row>
    <row r="4" spans="1:7" ht="36.950000000000003" customHeight="1" x14ac:dyDescent="0.25">
      <c r="A4" s="108" t="s">
        <v>1685</v>
      </c>
      <c r="B4" s="293" t="s">
        <v>2525</v>
      </c>
      <c r="C4" s="59" t="s">
        <v>2526</v>
      </c>
      <c r="D4" s="307"/>
      <c r="E4" s="223"/>
      <c r="F4" s="292" t="s">
        <v>2527</v>
      </c>
      <c r="G4" s="14"/>
    </row>
    <row r="5" spans="1:7" s="34" customFormat="1" ht="24.75" x14ac:dyDescent="0.25">
      <c r="A5" s="31"/>
      <c r="B5" s="57" t="s">
        <v>2528</v>
      </c>
      <c r="C5" s="58" t="s">
        <v>2529</v>
      </c>
      <c r="D5" s="74" t="str">
        <f>IF(COUNTIF(D6:D6,"NO CUMPLE")&gt;0,"NO CUMPLE CONDICIÓN",IF(COUNTIF(D6:D6,"CUMPLE")=0,"NO APLICA","CUMPLE"))</f>
        <v>NO APLICA</v>
      </c>
      <c r="E5" s="69" t="str">
        <f>CONCATENATE(IF(D6="NO CUMPLE",CONCATENATE(E6," / "),""))</f>
        <v/>
      </c>
      <c r="F5" s="377" t="s">
        <v>2530</v>
      </c>
      <c r="G5" s="14">
        <f t="shared" ref="G5:G7" si="0">IF(D5="CUMPLE",1,IF(D5="NO CUMPLE CONDICIÓN",2,3))</f>
        <v>3</v>
      </c>
    </row>
    <row r="6" spans="1:7" s="34" customFormat="1" ht="57" x14ac:dyDescent="0.25">
      <c r="A6" s="184" t="s">
        <v>2164</v>
      </c>
      <c r="B6" s="55" t="s">
        <v>2531</v>
      </c>
      <c r="C6" s="59" t="s">
        <v>2532</v>
      </c>
      <c r="D6" s="307"/>
      <c r="E6" s="223"/>
      <c r="F6" s="48" t="s">
        <v>2533</v>
      </c>
      <c r="G6" s="14"/>
    </row>
    <row r="7" spans="1:7" s="358" customFormat="1" ht="26.25" x14ac:dyDescent="0.25">
      <c r="A7" s="354"/>
      <c r="B7" s="355" t="s">
        <v>2735</v>
      </c>
      <c r="C7" s="356" t="s">
        <v>2731</v>
      </c>
      <c r="D7" s="74" t="str">
        <f>IF(COUNTIF(D8:D8,"NO CUMPLE")&gt;0,"NO CUMPLE CONDICIÓN",IF(COUNTIF(D8:D8,"CUMPLE")=0,"NO APLICA","CUMPLE"))</f>
        <v>NO APLICA</v>
      </c>
      <c r="E7" s="69" t="str">
        <f>CONCATENATE(IF(D8="NO CUMPLE",CONCATENATE(E8," / "),""))</f>
        <v/>
      </c>
      <c r="F7" s="378" t="s">
        <v>2530</v>
      </c>
      <c r="G7" s="14">
        <f t="shared" si="0"/>
        <v>3</v>
      </c>
    </row>
    <row r="8" spans="1:7" s="358" customFormat="1" ht="114.75" thickBot="1" x14ac:dyDescent="0.3">
      <c r="A8" s="359" t="s">
        <v>2164</v>
      </c>
      <c r="B8" s="360" t="s">
        <v>2736</v>
      </c>
      <c r="C8" s="361" t="s">
        <v>2732</v>
      </c>
      <c r="D8" s="325"/>
      <c r="E8" s="397"/>
      <c r="F8" s="357" t="s">
        <v>2530</v>
      </c>
    </row>
    <row r="9" spans="1:7" x14ac:dyDescent="0.25">
      <c r="F9" s="37"/>
    </row>
    <row r="11" spans="1:7" hidden="1" x14ac:dyDescent="0.25">
      <c r="C11" s="98" t="s">
        <v>1876</v>
      </c>
      <c r="D11">
        <f>COUNTIF(G3:G8,1)</f>
        <v>0</v>
      </c>
    </row>
    <row r="12" spans="1:7" hidden="1" x14ac:dyDescent="0.25">
      <c r="C12" s="98" t="s">
        <v>1877</v>
      </c>
      <c r="D12">
        <f>COUNTIF(G3:G8,2)</f>
        <v>0</v>
      </c>
    </row>
    <row r="13" spans="1:7" hidden="1" x14ac:dyDescent="0.25">
      <c r="C13" s="98" t="s">
        <v>1878</v>
      </c>
      <c r="D13">
        <f>COUNTIF(G3:G8,3)</f>
        <v>3</v>
      </c>
    </row>
  </sheetData>
  <sheetProtection algorithmName="SHA-512" hashValue="oz4hjAr9XYmEA0b8Ey0YmHM2zCyV9ezQ2NBfzZkdZuFqi4UvomLWmjLVGCxUbGbzKcQ94cq4X7PWHfHcKbIGzw==" saltValue="FwILMHBeDIFX1Q8AGOMBWg==" spinCount="100000" sheet="1" formatRows="0" autoFilter="0"/>
  <mergeCells count="1">
    <mergeCell ref="B1:E1"/>
  </mergeCells>
  <conditionalFormatting sqref="D3">
    <cfRule type="cellIs" dxfId="16" priority="5" operator="equal">
      <formula>"NO CUMPLE CONDICIÓN"</formula>
    </cfRule>
    <cfRule type="cellIs" dxfId="15" priority="6" operator="equal">
      <formula>"No Cumple"</formula>
    </cfRule>
  </conditionalFormatting>
  <conditionalFormatting sqref="D5">
    <cfRule type="cellIs" dxfId="14" priority="3" operator="equal">
      <formula>"NO CUMPLE CONDICIÓN"</formula>
    </cfRule>
    <cfRule type="cellIs" dxfId="13" priority="4" operator="equal">
      <formula>"No Cumple"</formula>
    </cfRule>
  </conditionalFormatting>
  <conditionalFormatting sqref="D7">
    <cfRule type="cellIs" dxfId="12" priority="1" operator="equal">
      <formula>"NO CUMPLE CONDICIÓN"</formula>
    </cfRule>
    <cfRule type="cellIs" dxfId="11" priority="2" operator="equal">
      <formula>"No Cumple"</formula>
    </cfRule>
  </conditionalFormatting>
  <dataValidations count="1">
    <dataValidation type="list" allowBlank="1" showInputMessage="1" showErrorMessage="1" sqref="D8 D6 D4" xr:uid="{529853AA-B684-40DA-904B-84A1D32D04F2}">
      <formula1>"CUMPLE,NO CUMPLE"</formula1>
    </dataValidation>
  </dataValidations>
  <hyperlinks>
    <hyperlink ref="A1" location="PORTADA!A1" display="Portada" xr:uid="{5818CDF6-97DB-47E5-AE80-B5E19522D8E3}"/>
  </hyperlinks>
  <printOptions horizontalCentered="1"/>
  <pageMargins left="0.31496062992125984" right="0.31496062992125984" top="1.1417322834645669" bottom="0.74803149606299213" header="0.31496062992125984" footer="0.31496062992125984"/>
  <pageSetup scale="79"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8ABD-AFC7-4FE7-A52A-06153702AD33}">
  <sheetPr>
    <tabColor rgb="FFFFCCCC"/>
    <pageSetUpPr fitToPage="1"/>
  </sheetPr>
  <dimension ref="A1:J14"/>
  <sheetViews>
    <sheetView zoomScale="90" zoomScaleNormal="90" workbookViewId="0">
      <selection activeCell="B10" sqref="B10"/>
    </sheetView>
  </sheetViews>
  <sheetFormatPr baseColWidth="10" defaultColWidth="11.42578125" defaultRowHeight="15" x14ac:dyDescent="0.25"/>
  <cols>
    <col min="1" max="1" width="8.140625" style="109" customWidth="1"/>
    <col min="2" max="2" width="7" style="14" customWidth="1"/>
    <col min="3" max="3" width="64.28515625" style="29" customWidth="1"/>
    <col min="4" max="4" width="17.140625" customWidth="1"/>
    <col min="5" max="5" width="90.28515625" customWidth="1"/>
    <col min="6" max="6" width="25.42578125" customWidth="1"/>
    <col min="7" max="7" width="11.42578125" hidden="1" customWidth="1"/>
  </cols>
  <sheetData>
    <row r="1" spans="1:10" s="34" customFormat="1" ht="21" customHeight="1" thickBot="1" x14ac:dyDescent="0.3">
      <c r="A1" s="372" t="s">
        <v>1674</v>
      </c>
      <c r="B1" s="454" t="s">
        <v>2535</v>
      </c>
      <c r="C1" s="455"/>
      <c r="D1" s="455"/>
      <c r="E1" s="456"/>
      <c r="F1" s="101"/>
    </row>
    <row r="2" spans="1:10" s="34" customFormat="1" ht="74.25" customHeight="1" thickBot="1" x14ac:dyDescent="0.3">
      <c r="A2" s="106" t="s">
        <v>1676</v>
      </c>
      <c r="B2" s="62" t="s">
        <v>1677</v>
      </c>
      <c r="C2" s="167" t="s">
        <v>1678</v>
      </c>
      <c r="D2" s="168" t="s">
        <v>1679</v>
      </c>
      <c r="E2" s="169" t="s">
        <v>1680</v>
      </c>
      <c r="F2" s="35" t="s">
        <v>1681</v>
      </c>
    </row>
    <row r="3" spans="1:10" ht="42.75" x14ac:dyDescent="0.25">
      <c r="B3" s="54" t="s">
        <v>2536</v>
      </c>
      <c r="C3" s="170" t="s">
        <v>2537</v>
      </c>
      <c r="D3" s="73" t="str">
        <f>IF(COUNTIF(D5:D9,"NO CUMPLE")&gt;0,"NO CUMPLE CONDICIÓN",IF(COUNTIF(D5:D9,"CUMPLE")=0,"NO APLICA","CUMPLE"))</f>
        <v>NO APLICA</v>
      </c>
      <c r="E3" s="220" t="str">
        <f>CONCATENATE(IF(D5="NO CUMPLE",CONCATENATE(E5," / "),""),IF(D6="NO CUMPLE",CONCATENATE(E6," / "),""),IF(D7="NO CUMPLE",CONCATENATE(E7," / "),""),IF(D8="NO CUMPLE",CONCATENATE(E8," / "),""),IF(D9="NO CUMPLE",CONCATENATE(E9," / "),""))</f>
        <v/>
      </c>
      <c r="F3" s="49" t="s">
        <v>2538</v>
      </c>
      <c r="G3" s="14">
        <f>IF(D3="CUMPLE",1,IF(D3="NO CUMPLE CONDICIÓN",2,3))</f>
        <v>3</v>
      </c>
      <c r="J3" s="34"/>
    </row>
    <row r="4" spans="1:10" ht="57" x14ac:dyDescent="0.25">
      <c r="B4" s="89"/>
      <c r="C4" s="91" t="s">
        <v>2539</v>
      </c>
      <c r="D4" s="119"/>
      <c r="E4" s="221"/>
      <c r="F4" s="49"/>
      <c r="J4" s="34"/>
    </row>
    <row r="5" spans="1:10" ht="67.5" x14ac:dyDescent="0.25">
      <c r="A5" s="112" t="s">
        <v>2089</v>
      </c>
      <c r="B5" s="55" t="s">
        <v>2540</v>
      </c>
      <c r="C5" s="56" t="s">
        <v>2541</v>
      </c>
      <c r="D5" s="130"/>
      <c r="E5" s="124"/>
      <c r="F5" s="49" t="s">
        <v>2717</v>
      </c>
      <c r="J5" s="34"/>
    </row>
    <row r="6" spans="1:10" ht="71.25" x14ac:dyDescent="0.25">
      <c r="A6" s="112" t="s">
        <v>2089</v>
      </c>
      <c r="B6" s="55" t="s">
        <v>2542</v>
      </c>
      <c r="C6" s="59" t="s">
        <v>2543</v>
      </c>
      <c r="D6" s="130"/>
      <c r="E6" s="124"/>
      <c r="F6" s="49" t="s">
        <v>2717</v>
      </c>
      <c r="J6" s="34"/>
    </row>
    <row r="7" spans="1:10" ht="71.25" x14ac:dyDescent="0.25">
      <c r="A7" s="112" t="s">
        <v>2089</v>
      </c>
      <c r="B7" s="55" t="s">
        <v>2544</v>
      </c>
      <c r="C7" s="56" t="s">
        <v>2545</v>
      </c>
      <c r="D7" s="130"/>
      <c r="E7" s="124"/>
      <c r="F7" s="49" t="s">
        <v>2717</v>
      </c>
      <c r="J7" s="34"/>
    </row>
    <row r="8" spans="1:10" ht="71.25" x14ac:dyDescent="0.25">
      <c r="A8" s="112" t="s">
        <v>2089</v>
      </c>
      <c r="B8" s="55" t="s">
        <v>2546</v>
      </c>
      <c r="C8" s="56" t="s">
        <v>2547</v>
      </c>
      <c r="D8" s="130"/>
      <c r="E8" s="124"/>
      <c r="F8" s="49" t="s">
        <v>2717</v>
      </c>
      <c r="J8" s="34"/>
    </row>
    <row r="9" spans="1:10" ht="68.25" thickBot="1" x14ac:dyDescent="0.3">
      <c r="A9" s="112" t="s">
        <v>2089</v>
      </c>
      <c r="B9" s="60" t="s">
        <v>2548</v>
      </c>
      <c r="C9" s="63" t="s">
        <v>2549</v>
      </c>
      <c r="D9" s="171"/>
      <c r="E9" s="125"/>
      <c r="F9" s="49" t="s">
        <v>2717</v>
      </c>
      <c r="J9" s="34"/>
    </row>
    <row r="10" spans="1:10" x14ac:dyDescent="0.25">
      <c r="J10" s="34"/>
    </row>
    <row r="11" spans="1:10" x14ac:dyDescent="0.25">
      <c r="J11" s="34"/>
    </row>
    <row r="12" spans="1:10" hidden="1" x14ac:dyDescent="0.25">
      <c r="C12" s="98" t="s">
        <v>1876</v>
      </c>
      <c r="D12">
        <f>COUNTIF(G3:G9,1)</f>
        <v>0</v>
      </c>
      <c r="J12" s="34"/>
    </row>
    <row r="13" spans="1:10" hidden="1" x14ac:dyDescent="0.25">
      <c r="C13" s="98" t="s">
        <v>1877</v>
      </c>
      <c r="D13">
        <f>COUNTIF(G3:G9,2)</f>
        <v>0</v>
      </c>
      <c r="J13" s="34"/>
    </row>
    <row r="14" spans="1:10" hidden="1" x14ac:dyDescent="0.25">
      <c r="C14" s="98" t="s">
        <v>1878</v>
      </c>
      <c r="D14">
        <f>COUNTIF(G3:G9,3)</f>
        <v>1</v>
      </c>
      <c r="J14" s="34"/>
    </row>
  </sheetData>
  <sheetProtection algorithmName="SHA-512" hashValue="SgJydrt+IwRESl3YPHlPg1cbx4X2uR7/iEYr/FW15ca269YyrFIUYje5CJUnO/IGb4280I0IRpSwDURJ4DygFA==" saltValue="4wzCoVzk7UJ3K1DP/RVsEw==" spinCount="100000" sheet="1" formatRows="0" autoFilter="0"/>
  <mergeCells count="1">
    <mergeCell ref="B1:E1"/>
  </mergeCells>
  <conditionalFormatting sqref="D3">
    <cfRule type="cellIs" dxfId="10" priority="1" operator="equal">
      <formula>"NO CUMPLE CONDICIÓN"</formula>
    </cfRule>
    <cfRule type="cellIs" dxfId="9" priority="2" operator="equal">
      <formula>"No Cumple"</formula>
    </cfRule>
  </conditionalFormatting>
  <dataValidations count="1">
    <dataValidation type="list" allowBlank="1" showInputMessage="1" showErrorMessage="1" sqref="D5:D9" xr:uid="{8D0DB4D5-86C5-41B4-AFCB-25C6FE7D0938}">
      <formula1>"CUMPLE,NO CUMPLE,NO APLICA"</formula1>
    </dataValidation>
  </dataValidations>
  <hyperlinks>
    <hyperlink ref="A1" location="PORTADA!A1" display="Portada" xr:uid="{078C384A-9F85-4523-BBF4-854AF59CE2A4}"/>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49A2-A727-4EB7-9B1C-F0434AC3B840}">
  <sheetPr>
    <pageSetUpPr fitToPage="1"/>
  </sheetPr>
  <dimension ref="A1:I23"/>
  <sheetViews>
    <sheetView topLeftCell="A12" zoomScale="80" zoomScaleNormal="80" workbookViewId="0">
      <selection activeCell="B10" sqref="B10"/>
    </sheetView>
  </sheetViews>
  <sheetFormatPr baseColWidth="10" defaultColWidth="11.42578125" defaultRowHeight="15" x14ac:dyDescent="0.25"/>
  <cols>
    <col min="1" max="1" width="9.42578125" style="109" customWidth="1"/>
    <col min="2" max="2" width="10" style="1" customWidth="1"/>
    <col min="3" max="3" width="72.42578125" style="50" customWidth="1"/>
    <col min="4" max="4" width="19.42578125" style="32" customWidth="1"/>
    <col min="5" max="5" width="96.28515625" style="32" customWidth="1"/>
    <col min="6" max="6" width="30.42578125" style="32" customWidth="1"/>
    <col min="7" max="7" width="11.42578125" hidden="1" customWidth="1"/>
  </cols>
  <sheetData>
    <row r="1" spans="1:9" s="34" customFormat="1" ht="21" customHeight="1" thickBot="1" x14ac:dyDescent="0.3">
      <c r="A1" s="372" t="s">
        <v>1674</v>
      </c>
      <c r="B1" s="454" t="s">
        <v>2550</v>
      </c>
      <c r="C1" s="455"/>
      <c r="D1" s="455"/>
      <c r="E1" s="456"/>
      <c r="F1" s="52"/>
    </row>
    <row r="2" spans="1:9" s="32" customFormat="1" ht="74.25" customHeight="1" thickBot="1" x14ac:dyDescent="0.3">
      <c r="A2" s="106" t="s">
        <v>1676</v>
      </c>
      <c r="B2" s="76" t="s">
        <v>1677</v>
      </c>
      <c r="C2" s="77" t="s">
        <v>1678</v>
      </c>
      <c r="D2" s="78" t="s">
        <v>1679</v>
      </c>
      <c r="E2" s="79" t="s">
        <v>1680</v>
      </c>
      <c r="F2" s="33" t="s">
        <v>1681</v>
      </c>
    </row>
    <row r="3" spans="1:9" ht="42.95" customHeight="1" x14ac:dyDescent="0.25">
      <c r="B3" s="54" t="s">
        <v>2551</v>
      </c>
      <c r="C3" s="161" t="s">
        <v>2552</v>
      </c>
      <c r="D3" s="73" t="str">
        <f>IF(COUNTIF(D4:D15,"NO CUMPLE")&gt;0,"NO CUMPLE CONDICIÓN",IF(COUNTIF(D4:D15,"CUMPLE")=0,"NO APLICA","CUMPLE"))</f>
        <v>NO APLICA</v>
      </c>
      <c r="E3" s="220"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f>
        <v/>
      </c>
      <c r="F3" s="49" t="s">
        <v>2553</v>
      </c>
      <c r="G3" s="14">
        <f>IF(D3="CUMPLE",1,IF(D3="NO CUMPLE CONDICIÓN",2,3))</f>
        <v>3</v>
      </c>
      <c r="I3" s="32"/>
    </row>
    <row r="4" spans="1:9" ht="76.5" customHeight="1" x14ac:dyDescent="0.25">
      <c r="A4" s="112" t="s">
        <v>2089</v>
      </c>
      <c r="B4" s="159" t="s">
        <v>2554</v>
      </c>
      <c r="C4" s="160" t="s">
        <v>2555</v>
      </c>
      <c r="D4" s="130"/>
      <c r="E4" s="222"/>
      <c r="F4" s="49" t="s">
        <v>2553</v>
      </c>
      <c r="G4" s="14"/>
      <c r="I4" s="32"/>
    </row>
    <row r="5" spans="1:9" ht="171.75" x14ac:dyDescent="0.25">
      <c r="A5" s="111" t="s">
        <v>1883</v>
      </c>
      <c r="B5" s="159" t="s">
        <v>2556</v>
      </c>
      <c r="C5" s="59" t="s">
        <v>2557</v>
      </c>
      <c r="D5" s="130"/>
      <c r="E5" s="223"/>
      <c r="F5" s="49" t="s">
        <v>2718</v>
      </c>
      <c r="G5" s="14"/>
      <c r="I5" s="32"/>
    </row>
    <row r="6" spans="1:9" ht="57.75" customHeight="1" x14ac:dyDescent="0.25">
      <c r="A6" s="111" t="s">
        <v>1883</v>
      </c>
      <c r="B6" s="159" t="s">
        <v>2558</v>
      </c>
      <c r="C6" s="65" t="s">
        <v>2559</v>
      </c>
      <c r="D6" s="127"/>
      <c r="E6" s="126"/>
      <c r="F6" s="53" t="s">
        <v>2719</v>
      </c>
      <c r="G6" s="14"/>
      <c r="I6" s="32"/>
    </row>
    <row r="7" spans="1:9" ht="64.5" customHeight="1" x14ac:dyDescent="0.25">
      <c r="A7" s="111" t="s">
        <v>1883</v>
      </c>
      <c r="B7" s="159" t="s">
        <v>2560</v>
      </c>
      <c r="C7" s="65" t="s">
        <v>2561</v>
      </c>
      <c r="D7" s="130"/>
      <c r="E7" s="126"/>
      <c r="F7" s="53" t="s">
        <v>2719</v>
      </c>
      <c r="G7" s="14"/>
      <c r="I7" s="32"/>
    </row>
    <row r="8" spans="1:9" ht="54.95" customHeight="1" x14ac:dyDescent="0.25">
      <c r="A8" s="112" t="s">
        <v>2089</v>
      </c>
      <c r="B8" s="159" t="s">
        <v>2562</v>
      </c>
      <c r="C8" s="59" t="s">
        <v>2563</v>
      </c>
      <c r="D8" s="130"/>
      <c r="E8" s="124"/>
      <c r="F8" s="49" t="s">
        <v>2564</v>
      </c>
      <c r="G8" s="14"/>
      <c r="I8" s="32"/>
    </row>
    <row r="9" spans="1:9" ht="36.75" customHeight="1" x14ac:dyDescent="0.25">
      <c r="A9" s="112" t="s">
        <v>2089</v>
      </c>
      <c r="B9" s="159" t="s">
        <v>2565</v>
      </c>
      <c r="C9" s="59" t="s">
        <v>2566</v>
      </c>
      <c r="D9" s="130"/>
      <c r="E9" s="124"/>
      <c r="F9" s="49" t="s">
        <v>2567</v>
      </c>
      <c r="G9" s="14"/>
      <c r="I9" s="32"/>
    </row>
    <row r="10" spans="1:9" ht="57" x14ac:dyDescent="0.25">
      <c r="A10" s="112" t="s">
        <v>2089</v>
      </c>
      <c r="B10" s="159" t="s">
        <v>2568</v>
      </c>
      <c r="C10" s="59" t="s">
        <v>2569</v>
      </c>
      <c r="D10" s="130"/>
      <c r="E10" s="124"/>
      <c r="F10" s="49" t="s">
        <v>2570</v>
      </c>
      <c r="G10" s="14"/>
      <c r="I10" s="32"/>
    </row>
    <row r="11" spans="1:9" ht="57" x14ac:dyDescent="0.25">
      <c r="A11" s="112" t="s">
        <v>2089</v>
      </c>
      <c r="B11" s="159" t="s">
        <v>2571</v>
      </c>
      <c r="C11" s="59" t="s">
        <v>2572</v>
      </c>
      <c r="D11" s="130"/>
      <c r="E11" s="124"/>
      <c r="F11" s="49" t="s">
        <v>2573</v>
      </c>
      <c r="G11" s="14"/>
      <c r="I11" s="32"/>
    </row>
    <row r="12" spans="1:9" ht="78" customHeight="1" x14ac:dyDescent="0.25">
      <c r="A12" s="112" t="s">
        <v>2089</v>
      </c>
      <c r="B12" s="159" t="s">
        <v>2574</v>
      </c>
      <c r="C12" s="59" t="s">
        <v>2575</v>
      </c>
      <c r="D12" s="130"/>
      <c r="E12" s="124"/>
      <c r="F12" s="49" t="s">
        <v>2576</v>
      </c>
      <c r="G12" s="14"/>
      <c r="I12" s="32"/>
    </row>
    <row r="13" spans="1:9" ht="157.5" x14ac:dyDescent="0.25">
      <c r="A13" s="112" t="s">
        <v>2089</v>
      </c>
      <c r="B13" s="159" t="s">
        <v>2577</v>
      </c>
      <c r="C13" s="59" t="s">
        <v>2578</v>
      </c>
      <c r="D13" s="130"/>
      <c r="E13" s="124"/>
      <c r="F13" s="47" t="s">
        <v>2579</v>
      </c>
      <c r="G13" s="14"/>
      <c r="I13" s="32"/>
    </row>
    <row r="14" spans="1:9" ht="44.25" customHeight="1" x14ac:dyDescent="0.25">
      <c r="A14" s="112" t="s">
        <v>2089</v>
      </c>
      <c r="B14" s="159" t="s">
        <v>2580</v>
      </c>
      <c r="C14" s="59" t="s">
        <v>2581</v>
      </c>
      <c r="D14" s="130"/>
      <c r="E14" s="124"/>
      <c r="F14" s="49" t="s">
        <v>2582</v>
      </c>
      <c r="G14" s="14"/>
      <c r="I14" s="32"/>
    </row>
    <row r="15" spans="1:9" ht="76.5" customHeight="1" x14ac:dyDescent="0.25">
      <c r="A15" s="113" t="s">
        <v>2583</v>
      </c>
      <c r="B15" s="159" t="s">
        <v>2584</v>
      </c>
      <c r="C15" s="59" t="s">
        <v>2585</v>
      </c>
      <c r="D15" s="130"/>
      <c r="E15" s="124"/>
      <c r="F15" s="49" t="s">
        <v>2586</v>
      </c>
      <c r="G15" s="14"/>
      <c r="I15" s="32"/>
    </row>
    <row r="16" spans="1:9" ht="30.95" customHeight="1" x14ac:dyDescent="0.25">
      <c r="B16" s="57" t="s">
        <v>2587</v>
      </c>
      <c r="C16" s="66" t="s">
        <v>2010</v>
      </c>
      <c r="D16" s="74" t="str">
        <f>IF(COUNTIF(D17:D18,"NO CUMPLE")&gt;0,"NO CUMPLE CONDICIÓN",IF(COUNTIF(D17:D18,"CUMPLE")=0,"NO APLICA","CUMPLE"))</f>
        <v>NO APLICA</v>
      </c>
      <c r="E16" s="69" t="str">
        <f>CONCATENATE(IF(D17="NO CUMPLE",CONCATENATE(E17," / "),""),IF(D18="NO CUMPLE",CONCATENATE(E18," / "),""))</f>
        <v/>
      </c>
      <c r="F16" s="49" t="s">
        <v>2588</v>
      </c>
      <c r="G16" s="14">
        <f>IF(D16="CUMPLE",1,IF(D16="NO CUMPLE CONDICIÓN",2,3))</f>
        <v>3</v>
      </c>
      <c r="I16" s="32"/>
    </row>
    <row r="17" spans="1:9" ht="63.75" customHeight="1" x14ac:dyDescent="0.25">
      <c r="A17" s="111" t="s">
        <v>1883</v>
      </c>
      <c r="B17" s="55" t="s">
        <v>2589</v>
      </c>
      <c r="C17" s="59" t="s">
        <v>2590</v>
      </c>
      <c r="D17" s="130"/>
      <c r="E17" s="124"/>
      <c r="F17" s="49" t="s">
        <v>2588</v>
      </c>
      <c r="G17" s="14"/>
      <c r="I17" s="32"/>
    </row>
    <row r="18" spans="1:9" ht="35.25" thickBot="1" x14ac:dyDescent="0.3">
      <c r="A18" s="111" t="s">
        <v>1883</v>
      </c>
      <c r="B18" s="60" t="s">
        <v>2591</v>
      </c>
      <c r="C18" s="95" t="s">
        <v>2592</v>
      </c>
      <c r="D18" s="171"/>
      <c r="E18" s="125"/>
      <c r="F18" s="49" t="s">
        <v>2588</v>
      </c>
      <c r="G18" s="14"/>
      <c r="I18" s="32"/>
    </row>
    <row r="21" spans="1:9" hidden="1" x14ac:dyDescent="0.25">
      <c r="C21" s="98" t="s">
        <v>1876</v>
      </c>
      <c r="D21" s="32">
        <f>COUNTIF(G3:G18,1)</f>
        <v>0</v>
      </c>
    </row>
    <row r="22" spans="1:9" hidden="1" x14ac:dyDescent="0.25">
      <c r="C22" s="98" t="s">
        <v>1877</v>
      </c>
      <c r="D22" s="32">
        <f>COUNTIF(G3:G18,2)</f>
        <v>0</v>
      </c>
    </row>
    <row r="23" spans="1:9" hidden="1" x14ac:dyDescent="0.25">
      <c r="C23" s="98" t="s">
        <v>1878</v>
      </c>
      <c r="D23" s="32">
        <f>COUNTIF(G3:G18,3)</f>
        <v>2</v>
      </c>
      <c r="F23" s="49"/>
    </row>
  </sheetData>
  <sheetProtection algorithmName="SHA-512" hashValue="EPfDOsiIC9gLNu8CLeJZNued02B/s9L+lw1pX8UM5HTgwX+Bx0Vaez8Qou6Fo9p7QaGyKObDXNkwI3+XhwHaSQ==" saltValue="UO5rDadQmsCaPLYF8TzHVw==" spinCount="100000" sheet="1" formatRows="0" autoFilter="0"/>
  <mergeCells count="1">
    <mergeCell ref="B1:E1"/>
  </mergeCells>
  <conditionalFormatting sqref="D3">
    <cfRule type="cellIs" dxfId="8" priority="3" operator="equal">
      <formula>"NO CUMPLE CONDICIÓN"</formula>
    </cfRule>
    <cfRule type="cellIs" dxfId="7" priority="4" operator="equal">
      <formula>"No Cumple"</formula>
    </cfRule>
  </conditionalFormatting>
  <conditionalFormatting sqref="D16">
    <cfRule type="cellIs" dxfId="6" priority="1" operator="equal">
      <formula>"NO CUMPLE CONDICIÓN"</formula>
    </cfRule>
    <cfRule type="cellIs" dxfId="5" priority="2" operator="equal">
      <formula>"No Cumple"</formula>
    </cfRule>
  </conditionalFormatting>
  <dataValidations count="2">
    <dataValidation type="list" allowBlank="1" showInputMessage="1" showErrorMessage="1" sqref="D6" xr:uid="{BD31F9D3-9E9C-4F90-AE54-276F9DED12B8}">
      <formula1>"CUMPLE,NO CUMPLE"</formula1>
    </dataValidation>
    <dataValidation type="list" allowBlank="1" showInputMessage="1" showErrorMessage="1" sqref="D17:D18 D4:D5 D7:D15" xr:uid="{C3D88CBA-415F-45EB-A295-9506970EDB69}">
      <formula1>"CUMPLE,NO CUMPLE,NO APLICA"</formula1>
    </dataValidation>
  </dataValidations>
  <hyperlinks>
    <hyperlink ref="A1" location="PORTADA!A1" display="Portada" xr:uid="{BA983B59-284C-457F-BD2A-D7F2B37966A8}"/>
  </hyperlinks>
  <printOptions horizontalCentered="1"/>
  <pageMargins left="0.31496062992125984" right="0.31496062992125984" top="1.1417322834645669" bottom="0.74803149606299213" header="0.31496062992125984" footer="0.31496062992125984"/>
  <pageSetup scale="66"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0903F-5A10-4B74-9E7C-4C57F771E73A}">
  <sheetPr>
    <pageSetUpPr fitToPage="1"/>
  </sheetPr>
  <dimension ref="A1:H24"/>
  <sheetViews>
    <sheetView topLeftCell="A16" zoomScale="80" zoomScaleNormal="80" workbookViewId="0">
      <selection activeCell="B10" sqref="B10"/>
    </sheetView>
  </sheetViews>
  <sheetFormatPr baseColWidth="10" defaultColWidth="11.42578125" defaultRowHeight="15" x14ac:dyDescent="0.25"/>
  <cols>
    <col min="1" max="1" width="8.85546875" style="109" customWidth="1"/>
    <col min="2" max="2" width="10.42578125" style="14" customWidth="1"/>
    <col min="3" max="3" width="85.28515625" style="29" customWidth="1"/>
    <col min="4" max="4" width="19.85546875" customWidth="1"/>
    <col min="5" max="5" width="87.42578125" customWidth="1"/>
    <col min="6" max="6" width="41.140625" customWidth="1"/>
    <col min="7" max="7" width="18" hidden="1" customWidth="1"/>
    <col min="8" max="8" width="33.42578125" style="51" customWidth="1"/>
  </cols>
  <sheetData>
    <row r="1" spans="1:8" s="34" customFormat="1" ht="21" customHeight="1" thickBot="1" x14ac:dyDescent="0.3">
      <c r="A1" s="372" t="s">
        <v>1674</v>
      </c>
      <c r="B1" s="454" t="s">
        <v>2084</v>
      </c>
      <c r="C1" s="455"/>
      <c r="D1" s="455"/>
      <c r="E1" s="456"/>
      <c r="F1" s="52"/>
      <c r="G1" s="31"/>
      <c r="H1" s="30"/>
    </row>
    <row r="2" spans="1:8" s="32" customFormat="1" ht="74.25" customHeight="1" thickBot="1" x14ac:dyDescent="0.3">
      <c r="A2" s="120" t="s">
        <v>1676</v>
      </c>
      <c r="B2" s="61" t="s">
        <v>1677</v>
      </c>
      <c r="C2" s="77" t="s">
        <v>1678</v>
      </c>
      <c r="D2" s="78" t="s">
        <v>1679</v>
      </c>
      <c r="E2" s="79" t="s">
        <v>1680</v>
      </c>
      <c r="F2" s="33" t="s">
        <v>1681</v>
      </c>
      <c r="G2" s="31"/>
    </row>
    <row r="3" spans="1:8" ht="71.099999999999994" customHeight="1" x14ac:dyDescent="0.25">
      <c r="B3" s="54" t="s">
        <v>2085</v>
      </c>
      <c r="C3" s="161" t="s">
        <v>2086</v>
      </c>
      <c r="D3" s="73" t="str">
        <f>IF(COUNTIF(D5:D19,"NO CUMPLE")&gt;0,"NO CUMPLE CONDICIÓN",IF(COUNTIF(D5:D19,"CUMPLE")=0,"NO APLICA","CUMPLE"))</f>
        <v>NO APLICA</v>
      </c>
      <c r="E3" s="220"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"),""),CONCATENATE(IF(D16="NO CUMPLE",CONCATENATE(E16," / "),""),IF(D17="NO CUMPLE",CONCATENATE(E17," / "),""),IF(D18="NO CUMPLE",CONCATENATE(E18," / "),""),IF(D19="NO CUMPLE",CONCATENATE(E19," / "),"")))</f>
        <v/>
      </c>
      <c r="F3" s="47" t="s">
        <v>2087</v>
      </c>
      <c r="G3" s="36">
        <f>IF(D3="CUMPLE",1,IF(D3="NO CUMPLE CONDICIÓN",2,3))</f>
        <v>3</v>
      </c>
    </row>
    <row r="4" spans="1:8" ht="53.25" customHeight="1" x14ac:dyDescent="0.25">
      <c r="B4" s="92"/>
      <c r="C4" s="93" t="s">
        <v>2088</v>
      </c>
      <c r="D4" s="94"/>
      <c r="E4" s="224"/>
      <c r="F4" s="49"/>
      <c r="G4" s="36"/>
    </row>
    <row r="5" spans="1:8" ht="78" customHeight="1" x14ac:dyDescent="0.25">
      <c r="A5" s="112" t="s">
        <v>2089</v>
      </c>
      <c r="B5" s="55" t="s">
        <v>2090</v>
      </c>
      <c r="C5" s="59" t="s">
        <v>2091</v>
      </c>
      <c r="D5" s="130"/>
      <c r="E5" s="124"/>
      <c r="F5" s="49" t="s">
        <v>2092</v>
      </c>
      <c r="G5" s="36"/>
    </row>
    <row r="6" spans="1:8" ht="54.95" customHeight="1" x14ac:dyDescent="0.25">
      <c r="A6" s="112" t="s">
        <v>2089</v>
      </c>
      <c r="B6" s="55" t="s">
        <v>2093</v>
      </c>
      <c r="C6" s="59" t="s">
        <v>2094</v>
      </c>
      <c r="D6" s="130"/>
      <c r="E6" s="124"/>
      <c r="F6" s="49" t="s">
        <v>2095</v>
      </c>
      <c r="G6" s="36"/>
    </row>
    <row r="7" spans="1:8" ht="63" customHeight="1" x14ac:dyDescent="0.25">
      <c r="A7" s="112" t="s">
        <v>2089</v>
      </c>
      <c r="B7" s="55" t="s">
        <v>2096</v>
      </c>
      <c r="C7" s="67" t="s">
        <v>2097</v>
      </c>
      <c r="D7" s="130"/>
      <c r="E7" s="124"/>
      <c r="F7" s="49" t="s">
        <v>2098</v>
      </c>
      <c r="G7" s="36"/>
    </row>
    <row r="8" spans="1:8" ht="54.95" customHeight="1" x14ac:dyDescent="0.25">
      <c r="A8" s="112" t="s">
        <v>2089</v>
      </c>
      <c r="B8" s="55" t="s">
        <v>2099</v>
      </c>
      <c r="C8" s="67" t="s">
        <v>2100</v>
      </c>
      <c r="D8" s="130"/>
      <c r="E8" s="124"/>
      <c r="F8" s="49" t="s">
        <v>2101</v>
      </c>
      <c r="G8" s="36"/>
    </row>
    <row r="9" spans="1:8" ht="63" customHeight="1" x14ac:dyDescent="0.25">
      <c r="A9" s="112" t="s">
        <v>2089</v>
      </c>
      <c r="B9" s="55" t="s">
        <v>2102</v>
      </c>
      <c r="C9" s="59" t="s">
        <v>2103</v>
      </c>
      <c r="D9" s="130"/>
      <c r="E9" s="124"/>
      <c r="F9" s="49" t="s">
        <v>2104</v>
      </c>
      <c r="G9" s="36"/>
    </row>
    <row r="10" spans="1:8" ht="72" customHeight="1" x14ac:dyDescent="0.25">
      <c r="A10" s="112" t="s">
        <v>2089</v>
      </c>
      <c r="B10" s="55" t="s">
        <v>2105</v>
      </c>
      <c r="C10" s="59" t="s">
        <v>2106</v>
      </c>
      <c r="D10" s="130"/>
      <c r="E10" s="124"/>
      <c r="F10" s="49" t="s">
        <v>2107</v>
      </c>
      <c r="G10" s="36"/>
    </row>
    <row r="11" spans="1:8" ht="69" customHeight="1" x14ac:dyDescent="0.25">
      <c r="A11" s="112" t="s">
        <v>2089</v>
      </c>
      <c r="B11" s="55" t="s">
        <v>2108</v>
      </c>
      <c r="C11" s="59" t="s">
        <v>2109</v>
      </c>
      <c r="D11" s="130"/>
      <c r="E11" s="124"/>
      <c r="F11" s="49" t="s">
        <v>2095</v>
      </c>
      <c r="G11" s="36"/>
    </row>
    <row r="12" spans="1:8" ht="178.5" customHeight="1" x14ac:dyDescent="0.25">
      <c r="A12" s="111" t="s">
        <v>1883</v>
      </c>
      <c r="B12" s="55" t="s">
        <v>2110</v>
      </c>
      <c r="C12" s="59" t="s">
        <v>2727</v>
      </c>
      <c r="D12" s="130"/>
      <c r="E12" s="124"/>
      <c r="F12" s="49" t="s">
        <v>2111</v>
      </c>
      <c r="G12" s="36"/>
    </row>
    <row r="13" spans="1:8" ht="122.1" customHeight="1" x14ac:dyDescent="0.25">
      <c r="A13" s="111" t="s">
        <v>1883</v>
      </c>
      <c r="B13" s="55" t="s">
        <v>2112</v>
      </c>
      <c r="C13" s="59" t="s">
        <v>2728</v>
      </c>
      <c r="D13" s="130"/>
      <c r="E13" s="124"/>
      <c r="F13" s="49" t="s">
        <v>2111</v>
      </c>
      <c r="G13" s="36"/>
    </row>
    <row r="14" spans="1:8" s="51" customFormat="1" ht="42.75" x14ac:dyDescent="0.2">
      <c r="A14" s="112" t="s">
        <v>2089</v>
      </c>
      <c r="B14" s="55" t="s">
        <v>2113</v>
      </c>
      <c r="C14" s="59" t="s">
        <v>2114</v>
      </c>
      <c r="D14" s="130"/>
      <c r="E14" s="124"/>
      <c r="F14" s="49" t="s">
        <v>2115</v>
      </c>
      <c r="G14" s="36"/>
    </row>
    <row r="15" spans="1:8" s="51" customFormat="1" ht="57" x14ac:dyDescent="0.2">
      <c r="A15" s="112" t="s">
        <v>2089</v>
      </c>
      <c r="B15" s="55" t="s">
        <v>2116</v>
      </c>
      <c r="C15" s="59" t="s">
        <v>2117</v>
      </c>
      <c r="D15" s="130"/>
      <c r="E15" s="124"/>
      <c r="F15" s="49" t="s">
        <v>2115</v>
      </c>
      <c r="G15" s="36"/>
    </row>
    <row r="16" spans="1:8" s="51" customFormat="1" ht="58.5" customHeight="1" x14ac:dyDescent="0.2">
      <c r="A16" s="112" t="s">
        <v>2089</v>
      </c>
      <c r="B16" s="55" t="s">
        <v>2118</v>
      </c>
      <c r="C16" s="59" t="s">
        <v>2119</v>
      </c>
      <c r="D16" s="130"/>
      <c r="E16" s="124"/>
      <c r="F16" s="49" t="s">
        <v>2120</v>
      </c>
      <c r="G16" s="36"/>
    </row>
    <row r="17" spans="1:7" s="51" customFormat="1" ht="71.25" customHeight="1" x14ac:dyDescent="0.2">
      <c r="A17" s="112" t="s">
        <v>2089</v>
      </c>
      <c r="B17" s="55" t="s">
        <v>2121</v>
      </c>
      <c r="C17" s="59" t="s">
        <v>2122</v>
      </c>
      <c r="D17" s="130"/>
      <c r="E17" s="124"/>
      <c r="F17" s="47" t="s">
        <v>2120</v>
      </c>
      <c r="G17" s="36"/>
    </row>
    <row r="18" spans="1:7" s="51" customFormat="1" ht="81.95" customHeight="1" x14ac:dyDescent="0.2">
      <c r="A18" s="112" t="s">
        <v>2089</v>
      </c>
      <c r="B18" s="55" t="s">
        <v>2123</v>
      </c>
      <c r="C18" s="59" t="s">
        <v>2124</v>
      </c>
      <c r="D18" s="130"/>
      <c r="E18" s="124"/>
      <c r="F18" s="49" t="s">
        <v>2125</v>
      </c>
      <c r="G18" s="36"/>
    </row>
    <row r="19" spans="1:7" s="51" customFormat="1" ht="65.099999999999994" customHeight="1" thickBot="1" x14ac:dyDescent="0.25">
      <c r="A19" s="111" t="s">
        <v>1883</v>
      </c>
      <c r="B19" s="60" t="s">
        <v>2126</v>
      </c>
      <c r="C19" s="95" t="s">
        <v>2737</v>
      </c>
      <c r="D19" s="171"/>
      <c r="E19" s="125"/>
      <c r="F19" s="49" t="s">
        <v>2127</v>
      </c>
      <c r="G19" s="36"/>
    </row>
    <row r="22" spans="1:7" hidden="1" x14ac:dyDescent="0.25">
      <c r="C22" s="98" t="s">
        <v>1876</v>
      </c>
      <c r="D22">
        <f>COUNTIF(G3:G19,1)</f>
        <v>0</v>
      </c>
    </row>
    <row r="23" spans="1:7" hidden="1" x14ac:dyDescent="0.25">
      <c r="C23" s="98" t="s">
        <v>1877</v>
      </c>
      <c r="D23">
        <f>COUNTIF(G3:G19,2)</f>
        <v>0</v>
      </c>
    </row>
    <row r="24" spans="1:7" hidden="1" x14ac:dyDescent="0.25">
      <c r="C24" s="98" t="s">
        <v>1878</v>
      </c>
      <c r="D24">
        <f>COUNTIF(G3:G19,3)</f>
        <v>1</v>
      </c>
    </row>
  </sheetData>
  <sheetProtection algorithmName="SHA-512" hashValue="vNH6ozTpQYc+62s0TZx011QeOLgLxOy+LQqT5aZLfRiOkLSKkc7vPvDeVRcDOXcW5DSo3ZGpDbJmfWOT+H+tpA==" saltValue="SFM5k199vRbG+30QGSMTzQ==" spinCount="100000" sheet="1" formatRows="0" autoFilter="0"/>
  <mergeCells count="1">
    <mergeCell ref="B1:E1"/>
  </mergeCells>
  <conditionalFormatting sqref="D3">
    <cfRule type="cellIs" dxfId="4" priority="1" operator="equal">
      <formula>"NO CUMPLE CONDICIÓN"</formula>
    </cfRule>
    <cfRule type="cellIs" dxfId="3" priority="2" operator="equal">
      <formula>"No Cumple"</formula>
    </cfRule>
  </conditionalFormatting>
  <dataValidations count="1">
    <dataValidation type="list" allowBlank="1" showInputMessage="1" showErrorMessage="1" sqref="D5:D19" xr:uid="{7FA33914-C128-47FC-8EFA-AA5C48ED14F7}">
      <formula1>"CUMPLE,NO CUMPLE,NO APLICA"</formula1>
    </dataValidation>
  </dataValidations>
  <hyperlinks>
    <hyperlink ref="A1" location="PORTADA!A1" display="Portada" xr:uid="{C0F439A9-9B98-4D09-AEB2-440137966C60}"/>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8C73-809C-498A-BBCD-1177EECACC70}">
  <sheetPr>
    <tabColor rgb="FFFFCCCC"/>
    <pageSetUpPr fitToPage="1"/>
  </sheetPr>
  <dimension ref="A1:AM8"/>
  <sheetViews>
    <sheetView topLeftCell="U1" zoomScaleNormal="100" workbookViewId="0">
      <selection activeCell="B10" sqref="B10"/>
    </sheetView>
  </sheetViews>
  <sheetFormatPr baseColWidth="10" defaultColWidth="11.42578125" defaultRowHeight="15" x14ac:dyDescent="0.2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 min="39" max="39" width="7.7109375" customWidth="1"/>
  </cols>
  <sheetData>
    <row r="1" spans="1:39" ht="23.25" customHeight="1" thickBot="1" x14ac:dyDescent="0.3">
      <c r="A1" s="466" t="s">
        <v>2593</v>
      </c>
      <c r="B1" s="467"/>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7"/>
      <c r="AH1" s="467"/>
      <c r="AI1" s="467"/>
      <c r="AJ1" s="467"/>
      <c r="AK1" s="467"/>
      <c r="AL1" s="468"/>
      <c r="AM1" s="372" t="s">
        <v>1674</v>
      </c>
    </row>
    <row r="2" spans="1:39" s="14" customFormat="1" ht="60" customHeight="1" x14ac:dyDescent="0.25">
      <c r="A2" s="469" t="s">
        <v>1595</v>
      </c>
      <c r="B2" s="471" t="s">
        <v>2594</v>
      </c>
      <c r="C2" s="473" t="s">
        <v>2595</v>
      </c>
      <c r="D2" s="471" t="s">
        <v>2596</v>
      </c>
      <c r="E2" s="473" t="s">
        <v>2597</v>
      </c>
      <c r="F2" s="473"/>
      <c r="G2" s="473" t="s">
        <v>2598</v>
      </c>
      <c r="H2" s="475" t="s">
        <v>2599</v>
      </c>
      <c r="I2" s="473" t="s">
        <v>2600</v>
      </c>
      <c r="J2" s="477" t="s">
        <v>2601</v>
      </c>
      <c r="K2" s="477" t="s">
        <v>2602</v>
      </c>
      <c r="L2" s="477" t="s">
        <v>2603</v>
      </c>
      <c r="M2" s="172" t="s">
        <v>2604</v>
      </c>
      <c r="N2" s="172" t="s">
        <v>2605</v>
      </c>
      <c r="O2" s="460" t="s">
        <v>2606</v>
      </c>
      <c r="P2" s="462" t="s">
        <v>2607</v>
      </c>
      <c r="Q2" s="462"/>
      <c r="R2" s="462"/>
      <c r="S2" s="462"/>
      <c r="T2" s="462"/>
      <c r="U2" s="463" t="s">
        <v>2608</v>
      </c>
      <c r="V2" s="463"/>
      <c r="W2" s="463"/>
      <c r="X2" s="463"/>
      <c r="Y2" s="463"/>
      <c r="Z2" s="463"/>
      <c r="AA2" s="463"/>
      <c r="AB2" s="463"/>
      <c r="AC2" s="463"/>
      <c r="AD2" s="463"/>
      <c r="AE2" s="464" t="s">
        <v>2609</v>
      </c>
      <c r="AF2" s="479" t="s">
        <v>2610</v>
      </c>
      <c r="AG2" s="479"/>
      <c r="AH2" s="479"/>
      <c r="AI2" s="480" t="s">
        <v>2611</v>
      </c>
      <c r="AJ2" s="480"/>
      <c r="AK2" s="480"/>
      <c r="AL2" s="481" t="s">
        <v>2612</v>
      </c>
    </row>
    <row r="3" spans="1:39" s="14" customFormat="1" ht="123.75" thickBot="1" x14ac:dyDescent="0.3">
      <c r="A3" s="470"/>
      <c r="B3" s="472"/>
      <c r="C3" s="474"/>
      <c r="D3" s="472"/>
      <c r="E3" s="174" t="s">
        <v>2613</v>
      </c>
      <c r="F3" s="173" t="s">
        <v>2614</v>
      </c>
      <c r="G3" s="474"/>
      <c r="H3" s="476"/>
      <c r="I3" s="474"/>
      <c r="J3" s="478"/>
      <c r="K3" s="478"/>
      <c r="L3" s="478"/>
      <c r="M3" s="174" t="s">
        <v>2613</v>
      </c>
      <c r="N3" s="173" t="s">
        <v>2614</v>
      </c>
      <c r="O3" s="461"/>
      <c r="P3" s="175" t="s">
        <v>2615</v>
      </c>
      <c r="Q3" s="176" t="s">
        <v>2616</v>
      </c>
      <c r="R3" s="176" t="s">
        <v>2617</v>
      </c>
      <c r="S3" s="176" t="s">
        <v>2618</v>
      </c>
      <c r="T3" s="176" t="s">
        <v>2619</v>
      </c>
      <c r="U3" s="177" t="s">
        <v>2615</v>
      </c>
      <c r="V3" s="178" t="s">
        <v>2616</v>
      </c>
      <c r="W3" s="178" t="s">
        <v>2620</v>
      </c>
      <c r="X3" s="179" t="s">
        <v>2621</v>
      </c>
      <c r="Y3" s="179" t="s">
        <v>2622</v>
      </c>
      <c r="Z3" s="177" t="s">
        <v>2615</v>
      </c>
      <c r="AA3" s="178" t="s">
        <v>2616</v>
      </c>
      <c r="AB3" s="178" t="s">
        <v>2623</v>
      </c>
      <c r="AC3" s="179" t="s">
        <v>2621</v>
      </c>
      <c r="AD3" s="179" t="s">
        <v>2624</v>
      </c>
      <c r="AE3" s="465"/>
      <c r="AF3" s="180" t="s">
        <v>2625</v>
      </c>
      <c r="AG3" s="181" t="s">
        <v>2626</v>
      </c>
      <c r="AH3" s="180" t="s">
        <v>2627</v>
      </c>
      <c r="AI3" s="182" t="s">
        <v>2628</v>
      </c>
      <c r="AJ3" s="182" t="s">
        <v>2629</v>
      </c>
      <c r="AK3" s="182" t="s">
        <v>2630</v>
      </c>
      <c r="AL3" s="482"/>
    </row>
    <row r="4" spans="1:39" x14ac:dyDescent="0.25">
      <c r="A4" s="203"/>
      <c r="B4" s="204"/>
      <c r="C4" s="205"/>
      <c r="D4" s="206"/>
      <c r="E4" s="203"/>
      <c r="F4" s="205"/>
      <c r="G4" s="207"/>
      <c r="H4" s="203"/>
      <c r="I4" s="203"/>
      <c r="J4" s="203"/>
      <c r="K4" s="203"/>
      <c r="L4" s="203"/>
      <c r="M4" s="203"/>
      <c r="N4" s="205"/>
      <c r="O4" s="203"/>
      <c r="P4" s="208"/>
      <c r="Q4" s="203"/>
      <c r="R4" s="205"/>
      <c r="S4" s="205"/>
      <c r="T4" s="209"/>
      <c r="U4" s="266"/>
      <c r="V4" s="203"/>
      <c r="W4" s="209"/>
      <c r="X4" s="267"/>
      <c r="Y4" s="266"/>
      <c r="Z4" s="266"/>
      <c r="AA4" s="203"/>
      <c r="AB4" s="267"/>
      <c r="AC4" s="267"/>
      <c r="AD4" s="266"/>
      <c r="AE4" s="203"/>
      <c r="AF4" s="268"/>
      <c r="AG4" s="268"/>
      <c r="AH4" s="209"/>
      <c r="AI4" s="267"/>
      <c r="AJ4" s="267"/>
      <c r="AK4" s="266"/>
      <c r="AL4" s="210"/>
    </row>
    <row r="5" spans="1:39" x14ac:dyDescent="0.25">
      <c r="A5" s="211"/>
      <c r="B5" s="212"/>
      <c r="C5" s="213"/>
      <c r="D5" s="214"/>
      <c r="E5" s="211"/>
      <c r="F5" s="213"/>
      <c r="G5" s="215"/>
      <c r="H5" s="211"/>
      <c r="I5" s="211"/>
      <c r="J5" s="211"/>
      <c r="K5" s="211"/>
      <c r="L5" s="211"/>
      <c r="M5" s="211"/>
      <c r="N5" s="213"/>
      <c r="O5" s="211"/>
      <c r="P5" s="216"/>
      <c r="Q5" s="211"/>
      <c r="R5" s="213"/>
      <c r="S5" s="213"/>
      <c r="T5" s="217"/>
      <c r="U5" s="265"/>
      <c r="V5" s="211"/>
      <c r="W5" s="213"/>
      <c r="X5" s="264"/>
      <c r="Y5" s="263"/>
      <c r="Z5" s="265"/>
      <c r="AA5" s="211"/>
      <c r="AB5" s="264"/>
      <c r="AC5" s="264"/>
      <c r="AD5" s="263"/>
      <c r="AE5" s="211"/>
      <c r="AF5" s="263"/>
      <c r="AG5" s="263"/>
      <c r="AH5" s="213"/>
      <c r="AI5" s="264"/>
      <c r="AJ5" s="264"/>
      <c r="AK5" s="263"/>
      <c r="AL5" s="218"/>
    </row>
    <row r="6" spans="1:39" x14ac:dyDescent="0.25">
      <c r="A6" s="211"/>
      <c r="B6" s="212"/>
      <c r="C6" s="213"/>
      <c r="D6" s="214"/>
      <c r="E6" s="211"/>
      <c r="F6" s="213"/>
      <c r="G6" s="215"/>
      <c r="H6" s="211"/>
      <c r="I6" s="211"/>
      <c r="J6" s="211"/>
      <c r="K6" s="211"/>
      <c r="L6" s="211"/>
      <c r="M6" s="211"/>
      <c r="N6" s="213"/>
      <c r="O6" s="211"/>
      <c r="P6" s="216"/>
      <c r="Q6" s="211"/>
      <c r="R6" s="213"/>
      <c r="S6" s="213"/>
      <c r="T6" s="217"/>
      <c r="U6" s="265"/>
      <c r="V6" s="211"/>
      <c r="W6" s="213"/>
      <c r="X6" s="264"/>
      <c r="Y6" s="263"/>
      <c r="Z6" s="265"/>
      <c r="AA6" s="211"/>
      <c r="AB6" s="264"/>
      <c r="AC6" s="264"/>
      <c r="AD6" s="263"/>
      <c r="AE6" s="211"/>
      <c r="AF6" s="263"/>
      <c r="AG6" s="263"/>
      <c r="AH6" s="213"/>
      <c r="AI6" s="264"/>
      <c r="AJ6" s="264"/>
      <c r="AK6" s="263"/>
      <c r="AL6" s="218"/>
    </row>
    <row r="7" spans="1:39" x14ac:dyDescent="0.25">
      <c r="A7" s="211"/>
      <c r="B7" s="212"/>
      <c r="C7" s="213"/>
      <c r="D7" s="214"/>
      <c r="E7" s="211"/>
      <c r="F7" s="213"/>
      <c r="G7" s="215"/>
      <c r="H7" s="211"/>
      <c r="I7" s="211"/>
      <c r="J7" s="211"/>
      <c r="K7" s="211"/>
      <c r="L7" s="211"/>
      <c r="M7" s="211"/>
      <c r="N7" s="213"/>
      <c r="O7" s="211"/>
      <c r="P7" s="216"/>
      <c r="Q7" s="211"/>
      <c r="R7" s="213"/>
      <c r="S7" s="213"/>
      <c r="T7" s="217"/>
      <c r="U7" s="265"/>
      <c r="V7" s="211"/>
      <c r="W7" s="213"/>
      <c r="X7" s="264"/>
      <c r="Y7" s="263"/>
      <c r="Z7" s="265"/>
      <c r="AA7" s="211"/>
      <c r="AB7" s="264"/>
      <c r="AC7" s="264"/>
      <c r="AD7" s="263"/>
      <c r="AE7" s="211"/>
      <c r="AF7" s="263"/>
      <c r="AG7" s="263"/>
      <c r="AH7" s="213"/>
      <c r="AI7" s="264"/>
      <c r="AJ7" s="264"/>
      <c r="AK7" s="263"/>
      <c r="AL7" s="218"/>
    </row>
    <row r="8" spans="1:39" x14ac:dyDescent="0.25">
      <c r="A8" s="211"/>
      <c r="B8" s="212"/>
      <c r="C8" s="213"/>
      <c r="D8" s="214"/>
      <c r="E8" s="211"/>
      <c r="F8" s="213"/>
      <c r="G8" s="215"/>
      <c r="H8" s="211"/>
      <c r="I8" s="211"/>
      <c r="J8" s="211"/>
      <c r="K8" s="211"/>
      <c r="L8" s="211"/>
      <c r="M8" s="211"/>
      <c r="N8" s="213"/>
      <c r="O8" s="211"/>
      <c r="P8" s="216"/>
      <c r="Q8" s="211"/>
      <c r="R8" s="213"/>
      <c r="S8" s="213"/>
      <c r="T8" s="217"/>
      <c r="U8" s="265"/>
      <c r="V8" s="211"/>
      <c r="W8" s="213"/>
      <c r="X8" s="264"/>
      <c r="Y8" s="263"/>
      <c r="Z8" s="265"/>
      <c r="AA8" s="211"/>
      <c r="AB8" s="264"/>
      <c r="AC8" s="264"/>
      <c r="AD8" s="263"/>
      <c r="AE8" s="211"/>
      <c r="AF8" s="263"/>
      <c r="AG8" s="263"/>
      <c r="AH8" s="213"/>
      <c r="AI8" s="264"/>
      <c r="AJ8" s="264"/>
      <c r="AK8" s="263"/>
      <c r="AL8" s="218"/>
    </row>
  </sheetData>
  <sheetProtection algorithmName="SHA-512" hashValue="KyiJ1yi2lkH3mKxGmrs7U6b0aP6cGKF80Thw6mKhOYBImt6AmdM1UHS919zmdmV7Drm13hZsa2FBdlOvnFa8UQ==" saltValue="u8pjJvOHNADllvWoCM6QDQ==" spinCount="100000" sheet="1" formatRows="0"/>
  <mergeCells count="19">
    <mergeCell ref="AL2:AL3"/>
    <mergeCell ref="K2:K3"/>
    <mergeCell ref="L2:L3"/>
    <mergeCell ref="O2:O3"/>
    <mergeCell ref="P2:T2"/>
    <mergeCell ref="U2:AD2"/>
    <mergeCell ref="AE2:AE3"/>
    <mergeCell ref="A1:AL1"/>
    <mergeCell ref="A2:A3"/>
    <mergeCell ref="B2:B3"/>
    <mergeCell ref="C2:C3"/>
    <mergeCell ref="D2:D3"/>
    <mergeCell ref="E2:F2"/>
    <mergeCell ref="G2:G3"/>
    <mergeCell ref="H2:H3"/>
    <mergeCell ref="I2:I3"/>
    <mergeCell ref="J2:J3"/>
    <mergeCell ref="AF2:AH2"/>
    <mergeCell ref="AI2:AK2"/>
  </mergeCells>
  <dataValidations disablePrompts="1" count="1">
    <dataValidation type="list" allowBlank="1" showInputMessage="1" showErrorMessage="1" sqref="E4:E8 H4:H8 J4:M8 O4:O8 Q4:Q8 V4:V8 AA4:AA8 AE4:AE8" xr:uid="{47E2BF09-1173-41F9-9B58-B193836EF8A8}">
      <formula1>"Si,No"</formula1>
    </dataValidation>
  </dataValidations>
  <hyperlinks>
    <hyperlink ref="AM1" location="PORTADA!A1" display="Portada" xr:uid="{4F61D964-81A1-4306-84A6-AAF6C490CD92}"/>
  </hyperlinks>
  <printOptions horizontalCentered="1"/>
  <pageMargins left="0.31496062992125984" right="0.31496062992125984" top="1.1417322834645669" bottom="0.74803149606299213" header="0.31496062992125984" footer="0.31496062992125984"/>
  <pageSetup scale="27"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FF33"/>
    <pageSetUpPr fitToPage="1"/>
  </sheetPr>
  <dimension ref="A1:C51"/>
  <sheetViews>
    <sheetView zoomScaleNormal="100" workbookViewId="0">
      <selection activeCell="B10" sqref="B10"/>
    </sheetView>
  </sheetViews>
  <sheetFormatPr baseColWidth="10" defaultColWidth="11.42578125" defaultRowHeight="15" x14ac:dyDescent="0.25"/>
  <cols>
    <col min="1" max="1" width="51.42578125" customWidth="1"/>
    <col min="2" max="2" width="49.42578125" customWidth="1"/>
    <col min="3" max="3" width="9.42578125" customWidth="1"/>
  </cols>
  <sheetData>
    <row r="1" spans="1:3" ht="30" x14ac:dyDescent="0.25">
      <c r="A1" s="483" t="s">
        <v>2631</v>
      </c>
      <c r="B1" s="370" t="s">
        <v>2632</v>
      </c>
      <c r="C1" s="372" t="s">
        <v>1674</v>
      </c>
    </row>
    <row r="2" spans="1:3" ht="63.75" customHeight="1" x14ac:dyDescent="0.25">
      <c r="A2" s="484"/>
      <c r="B2" s="105" t="s">
        <v>61</v>
      </c>
      <c r="C2" s="72"/>
    </row>
    <row r="3" spans="1:3" x14ac:dyDescent="0.25">
      <c r="A3" s="71" t="s">
        <v>2767</v>
      </c>
      <c r="B3" s="249">
        <f>$B$16/100</f>
        <v>0.5</v>
      </c>
    </row>
    <row r="4" spans="1:3" x14ac:dyDescent="0.25">
      <c r="A4" s="71" t="s">
        <v>2768</v>
      </c>
      <c r="B4" s="250">
        <f>+B16/100</f>
        <v>0.5</v>
      </c>
    </row>
    <row r="5" spans="1:3" x14ac:dyDescent="0.25">
      <c r="A5" s="71" t="s">
        <v>2769</v>
      </c>
      <c r="B5" s="251">
        <f>$B$16/50</f>
        <v>1</v>
      </c>
    </row>
    <row r="6" spans="1:3" ht="30" x14ac:dyDescent="0.25">
      <c r="A6" s="71" t="s">
        <v>2770</v>
      </c>
      <c r="B6" s="251">
        <f>$B$16/50</f>
        <v>1</v>
      </c>
    </row>
    <row r="7" spans="1:3" x14ac:dyDescent="0.25">
      <c r="A7" s="71" t="s">
        <v>2771</v>
      </c>
      <c r="B7" s="251">
        <f>$B$16/50</f>
        <v>1</v>
      </c>
    </row>
    <row r="8" spans="1:3" x14ac:dyDescent="0.25">
      <c r="A8" s="71" t="s">
        <v>2772</v>
      </c>
      <c r="B8" s="251">
        <f>$B$16/50</f>
        <v>1</v>
      </c>
    </row>
    <row r="9" spans="1:3" x14ac:dyDescent="0.25">
      <c r="A9" s="71" t="s">
        <v>2773</v>
      </c>
      <c r="B9" s="251">
        <f>$B$16/50</f>
        <v>1</v>
      </c>
    </row>
    <row r="10" spans="1:3" x14ac:dyDescent="0.25">
      <c r="A10" s="71" t="s">
        <v>2633</v>
      </c>
      <c r="B10" s="251" t="s">
        <v>2774</v>
      </c>
    </row>
    <row r="11" spans="1:3" x14ac:dyDescent="0.25">
      <c r="A11" s="71" t="s">
        <v>2775</v>
      </c>
      <c r="B11" s="251">
        <f>$B$16/50</f>
        <v>1</v>
      </c>
    </row>
    <row r="12" spans="1:3" x14ac:dyDescent="0.25">
      <c r="A12" s="71" t="s">
        <v>2776</v>
      </c>
      <c r="B12" s="251">
        <f>$B$16/50</f>
        <v>1</v>
      </c>
    </row>
    <row r="13" spans="1:3" x14ac:dyDescent="0.25">
      <c r="A13" s="71" t="s">
        <v>2777</v>
      </c>
      <c r="B13" s="251">
        <f>($B$16/50)*2</f>
        <v>2</v>
      </c>
    </row>
    <row r="14" spans="1:3" ht="27" customHeight="1" x14ac:dyDescent="0.25">
      <c r="A14" s="485" t="s">
        <v>2766</v>
      </c>
      <c r="B14" s="485"/>
    </row>
    <row r="15" spans="1:3" ht="15.75" thickBot="1" x14ac:dyDescent="0.3"/>
    <row r="16" spans="1:3" ht="45.75" thickBot="1" x14ac:dyDescent="0.3">
      <c r="A16" s="253" t="s">
        <v>2634</v>
      </c>
      <c r="B16" s="252">
        <v>50</v>
      </c>
    </row>
    <row r="51" ht="19.5" customHeight="1" x14ac:dyDescent="0.25"/>
  </sheetData>
  <sheetProtection algorithmName="SHA-512" hashValue="WrWfvRFBgozzL+KBO+/zhX2gLDTvoXmkvWIMSRne6b/Lf4hiOf/Pdxk6pDo5gKS/nAGSEIVSqedDpf9AfUcZgQ==" saltValue="l7+TOeNIwACKMmWrBMHTnA==" spinCount="100000" sheet="1" objects="1" scenarios="1"/>
  <mergeCells count="2">
    <mergeCell ref="A1:A2"/>
    <mergeCell ref="A14:B14"/>
  </mergeCells>
  <hyperlinks>
    <hyperlink ref="C1" location="PORTADA!A1" display="Portada" xr:uid="{CE8CDAC4-A172-4257-8237-358BD8CF4EE1}"/>
    <hyperlink ref="B3" location="'5. Talento Humano'!Área_de_impresión" display="'5. Talento Humano'!Área_de_impresión" xr:uid="{00000000-0004-0000-0F00-000000000000}"/>
  </hyperlinks>
  <printOptions horizontalCentered="1"/>
  <pageMargins left="0.31496062992125984" right="0.31496062992125984" top="1.1417322834645669" bottom="0.74803149606299213" header="0.31496062992125984" footer="0.31496062992125984"/>
  <pageSetup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7B2C-C4E9-4E66-BAFC-4D423AF41444}">
  <sheetPr>
    <tabColor rgb="FFFFFF00"/>
    <pageSetUpPr fitToPage="1"/>
  </sheetPr>
  <dimension ref="A1:J19"/>
  <sheetViews>
    <sheetView zoomScaleNormal="100" zoomScaleSheetLayoutView="100" workbookViewId="0">
      <selection activeCell="B10" sqref="B10"/>
    </sheetView>
  </sheetViews>
  <sheetFormatPr baseColWidth="10" defaultColWidth="11.42578125" defaultRowHeight="15" x14ac:dyDescent="0.25"/>
  <cols>
    <col min="1" max="1" width="15.42578125" style="143" customWidth="1"/>
    <col min="2" max="4" width="17.42578125" style="143" customWidth="1"/>
    <col min="5" max="5" width="15.42578125" style="143" customWidth="1"/>
    <col min="6" max="6" width="20.42578125" style="143" customWidth="1"/>
    <col min="7" max="7" width="16.42578125" style="143" customWidth="1"/>
    <col min="8" max="8" width="21" style="143" customWidth="1"/>
    <col min="9" max="9" width="36.42578125" style="143" customWidth="1"/>
    <col min="10" max="16384" width="11.42578125" style="143"/>
  </cols>
  <sheetData>
    <row r="1" spans="1:10" ht="15" customHeight="1" thickBot="1" x14ac:dyDescent="0.3">
      <c r="A1" s="486" t="s">
        <v>175</v>
      </c>
      <c r="B1" s="487"/>
      <c r="C1" s="487"/>
      <c r="D1" s="487"/>
      <c r="E1" s="487"/>
      <c r="F1" s="487"/>
      <c r="G1" s="487"/>
      <c r="H1" s="487"/>
      <c r="I1" s="488"/>
      <c r="J1" s="373" t="s">
        <v>1674</v>
      </c>
    </row>
    <row r="2" spans="1:10" x14ac:dyDescent="0.25">
      <c r="B2" s="153"/>
      <c r="C2" s="152"/>
      <c r="D2" s="152"/>
      <c r="E2" s="152"/>
      <c r="F2" s="152"/>
      <c r="G2" s="152"/>
      <c r="H2" s="152"/>
      <c r="I2" s="152"/>
      <c r="J2" s="269" t="s">
        <v>1785</v>
      </c>
    </row>
    <row r="3" spans="1:10" ht="45" x14ac:dyDescent="0.25">
      <c r="C3" s="151" t="s">
        <v>2664</v>
      </c>
      <c r="D3" s="150" t="s">
        <v>2665</v>
      </c>
      <c r="E3" s="150" t="s">
        <v>2666</v>
      </c>
      <c r="F3" s="150" t="s">
        <v>2667</v>
      </c>
      <c r="G3" s="150" t="s">
        <v>2668</v>
      </c>
      <c r="H3" s="150" t="s">
        <v>2669</v>
      </c>
      <c r="I3" s="149" t="s">
        <v>2670</v>
      </c>
    </row>
    <row r="4" spans="1:10" ht="16.5" x14ac:dyDescent="0.25">
      <c r="C4" s="148"/>
      <c r="D4" s="130"/>
      <c r="E4" s="147"/>
      <c r="F4" s="147"/>
      <c r="G4" s="146" t="str">
        <f>IFERROR(ROUNDDOWN((Tabla_Aulas117[[#This Row],[Área (m²)]]/Tabla_Aulas117[[#This Row],[Índice
(m²/persona)]]),0)," ")</f>
        <v xml:space="preserve"> </v>
      </c>
      <c r="H4" s="145"/>
      <c r="I4" s="144"/>
    </row>
    <row r="5" spans="1:10" ht="16.5" x14ac:dyDescent="0.25">
      <c r="C5" s="148"/>
      <c r="D5" s="130"/>
      <c r="E5" s="147"/>
      <c r="F5" s="147"/>
      <c r="G5" s="146" t="str">
        <f>IFERROR(ROUNDDOWN((Tabla_Aulas117[[#This Row],[Área (m²)]]/Tabla_Aulas117[[#This Row],[Índice
(m²/persona)]]),0)," ")</f>
        <v xml:space="preserve"> </v>
      </c>
      <c r="H5" s="145"/>
      <c r="I5" s="144"/>
    </row>
    <row r="6" spans="1:10" ht="16.5" x14ac:dyDescent="0.25">
      <c r="C6" s="148"/>
      <c r="D6" s="130"/>
      <c r="E6" s="147"/>
      <c r="F6" s="147"/>
      <c r="G6" s="146" t="str">
        <f>IFERROR(ROUNDDOWN((Tabla_Aulas117[[#This Row],[Área (m²)]]/Tabla_Aulas117[[#This Row],[Índice
(m²/persona)]]),0)," ")</f>
        <v xml:space="preserve"> </v>
      </c>
      <c r="H6" s="145"/>
      <c r="I6" s="144"/>
    </row>
    <row r="7" spans="1:10" ht="16.5" x14ac:dyDescent="0.25">
      <c r="C7" s="148"/>
      <c r="D7" s="130"/>
      <c r="E7" s="147"/>
      <c r="F7" s="147"/>
      <c r="G7" s="146" t="str">
        <f>IFERROR(ROUNDDOWN((Tabla_Aulas117[[#This Row],[Área (m²)]]/Tabla_Aulas117[[#This Row],[Índice
(m²/persona)]]),0)," ")</f>
        <v xml:space="preserve"> </v>
      </c>
      <c r="H7" s="145"/>
      <c r="I7" s="144"/>
    </row>
    <row r="8" spans="1:10" ht="16.5" x14ac:dyDescent="0.25">
      <c r="C8" s="148"/>
      <c r="D8" s="130"/>
      <c r="E8" s="147"/>
      <c r="F8" s="147"/>
      <c r="G8" s="146" t="str">
        <f>IFERROR(ROUNDDOWN((Tabla_Aulas117[[#This Row],[Área (m²)]]/Tabla_Aulas117[[#This Row],[Índice
(m²/persona)]]),0)," ")</f>
        <v xml:space="preserve"> </v>
      </c>
      <c r="H8" s="145"/>
      <c r="I8" s="144"/>
    </row>
    <row r="9" spans="1:10" ht="16.5" x14ac:dyDescent="0.25">
      <c r="C9" s="148"/>
      <c r="D9" s="130"/>
      <c r="E9" s="147"/>
      <c r="F9" s="147"/>
      <c r="G9" s="146" t="str">
        <f>IFERROR(ROUNDDOWN((Tabla_Aulas117[[#This Row],[Área (m²)]]/Tabla_Aulas117[[#This Row],[Índice
(m²/persona)]]),0)," ")</f>
        <v xml:space="preserve"> </v>
      </c>
      <c r="H9" s="145"/>
      <c r="I9" s="144"/>
    </row>
    <row r="10" spans="1:10" ht="16.5" x14ac:dyDescent="0.25">
      <c r="C10" s="148"/>
      <c r="D10" s="130"/>
      <c r="E10" s="147"/>
      <c r="F10" s="147"/>
      <c r="G10" s="146" t="str">
        <f>IFERROR(ROUNDDOWN((Tabla_Aulas117[[#This Row],[Área (m²)]]/Tabla_Aulas117[[#This Row],[Índice
(m²/persona)]]),0)," ")</f>
        <v xml:space="preserve"> </v>
      </c>
      <c r="H10" s="145"/>
      <c r="I10" s="144"/>
    </row>
    <row r="11" spans="1:10" ht="16.5" x14ac:dyDescent="0.25">
      <c r="C11" s="148"/>
      <c r="D11" s="130"/>
      <c r="E11" s="147"/>
      <c r="F11" s="147"/>
      <c r="G11" s="146" t="str">
        <f>IFERROR(ROUNDDOWN((Tabla_Aulas117[[#This Row],[Área (m²)]]/Tabla_Aulas117[[#This Row],[Índice
(m²/persona)]]),0)," ")</f>
        <v xml:space="preserve"> </v>
      </c>
      <c r="H11" s="145"/>
      <c r="I11" s="144"/>
    </row>
    <row r="12" spans="1:10" ht="16.5" x14ac:dyDescent="0.25">
      <c r="C12" s="148"/>
      <c r="D12" s="130"/>
      <c r="E12" s="147"/>
      <c r="F12" s="147"/>
      <c r="G12" s="146" t="str">
        <f>IFERROR(ROUNDDOWN((Tabla_Aulas117[[#This Row],[Área (m²)]]/Tabla_Aulas117[[#This Row],[Índice
(m²/persona)]]),0)," ")</f>
        <v xml:space="preserve"> </v>
      </c>
      <c r="H12" s="145"/>
      <c r="I12" s="144"/>
    </row>
    <row r="13" spans="1:10" ht="16.5" x14ac:dyDescent="0.25">
      <c r="C13" s="148"/>
      <c r="D13" s="130"/>
      <c r="E13" s="147"/>
      <c r="F13" s="147"/>
      <c r="G13" s="146" t="str">
        <f>IFERROR(ROUNDDOWN((Tabla_Aulas117[[#This Row],[Área (m²)]]/Tabla_Aulas117[[#This Row],[Índice
(m²/persona)]]),0)," ")</f>
        <v xml:space="preserve"> </v>
      </c>
      <c r="H13" s="145"/>
      <c r="I13" s="144"/>
    </row>
    <row r="19" spans="1:1" x14ac:dyDescent="0.25">
      <c r="A19" s="143" t="s">
        <v>2671</v>
      </c>
    </row>
  </sheetData>
  <sheetProtection algorithmName="SHA-512" hashValue="63sbJlyJaqO400emBmnrjnLePGdnATZFDJbyiZ0krCAghVionybPsoGiFoeaJvpCNC3KurlVbG7t/9n4sXM99g==" saltValue="u5n8wYJL6q61uaaQCvF3wQ==" spinCount="100000" sheet="1" formatRows="0"/>
  <mergeCells count="1">
    <mergeCell ref="A1:I1"/>
  </mergeCells>
  <conditionalFormatting sqref="H4:H13">
    <cfRule type="containsText" dxfId="2" priority="1" operator="containsText" text="No Cumple">
      <formula>NOT(ISERROR(SEARCH("No Cumple",H4)))</formula>
    </cfRule>
  </conditionalFormatting>
  <conditionalFormatting sqref="J2">
    <cfRule type="cellIs" dxfId="1" priority="2" operator="equal">
      <formula>"No Cumple"</formula>
    </cfRule>
    <cfRule type="cellIs" dxfId="0" priority="3" operator="equal">
      <formula>"CUMPLE"</formula>
    </cfRule>
  </conditionalFormatting>
  <dataValidations count="3">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E4:E13" xr:uid="{1C2329B2-593C-4190-9E86-00FDA77EE61C}">
      <formula1>0</formula1>
    </dataValidation>
    <dataValidation type="list" allowBlank="1" showInputMessage="1" showErrorMessage="1" sqref="F4:F13" xr:uid="{ADA493BE-8CCE-4323-848C-56E9ABD9D463}">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list" allowBlank="1" showInputMessage="1" showErrorMessage="1" sqref="H4:H13" xr:uid="{EA0CA983-D552-4504-B242-6F78E96C1037}">
      <formula1>"CUMPLE,NO CUMPLE,NO APLICA"</formula1>
    </dataValidation>
  </dataValidations>
  <hyperlinks>
    <hyperlink ref="J2" location="'2.Ambientes Adecuados y Seguros'!B48" display="Click" xr:uid="{E1432237-0435-44B2-94A6-5291808B311A}"/>
    <hyperlink ref="J1" location="PORTADA!A1" display="Portada" xr:uid="{A19679BA-DD50-4A0B-8867-D62C9739EC4B}"/>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63"/>
  <sheetViews>
    <sheetView topLeftCell="F1" zoomScaleNormal="100" zoomScalePageLayoutView="80" workbookViewId="0">
      <selection activeCell="H51" sqref="H51"/>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x14ac:dyDescent="0.25">
      <c r="A1" s="31"/>
      <c r="B1" s="31"/>
      <c r="C1" s="31"/>
      <c r="D1" s="31"/>
    </row>
    <row r="2" spans="1:9" ht="30" customHeight="1" x14ac:dyDescent="0.25">
      <c r="A2" s="31"/>
      <c r="B2" s="82" t="s">
        <v>2635</v>
      </c>
      <c r="C2" s="81" t="s">
        <v>1677</v>
      </c>
      <c r="D2" s="81" t="s">
        <v>1678</v>
      </c>
      <c r="E2" s="81" t="s">
        <v>1679</v>
      </c>
      <c r="F2" s="81" t="s">
        <v>2636</v>
      </c>
      <c r="G2" s="81" t="s">
        <v>1681</v>
      </c>
    </row>
    <row r="3" spans="1:9" s="14" customFormat="1" x14ac:dyDescent="0.15">
      <c r="A3" s="31"/>
      <c r="B3" s="84" t="s">
        <v>1682</v>
      </c>
      <c r="C3" s="85" t="str" cm="1">
        <f t="array" ref="C3">_xlfn._xlws.FILTER('2.Ambientes Adecuados y Seguros'!B3:F95,'2.Ambientes Adecuados y Seguros'!D3:D95="NO CUMPLE CONDICIÓN","")</f>
        <v/>
      </c>
      <c r="D3" s="10"/>
      <c r="E3" s="85"/>
      <c r="F3" s="10"/>
      <c r="G3" s="10"/>
      <c r="H3" s="10" t="str">
        <f>CONCATENATE("No ",D3)</f>
        <v xml:space="preserve">No </v>
      </c>
      <c r="I3" s="14" t="s">
        <v>2637</v>
      </c>
    </row>
    <row r="4" spans="1:9" x14ac:dyDescent="0.25">
      <c r="A4" s="31"/>
      <c r="B4" s="84" t="s">
        <v>1691</v>
      </c>
      <c r="C4" s="85"/>
      <c r="D4" s="10"/>
      <c r="E4" s="85"/>
      <c r="F4" s="10"/>
      <c r="G4" s="10"/>
      <c r="H4" s="10" t="str">
        <f t="shared" ref="H4:H61" si="0">CONCATENATE("No ",D4)</f>
        <v xml:space="preserve">No </v>
      </c>
      <c r="I4" s="14" t="s">
        <v>2637</v>
      </c>
    </row>
    <row r="5" spans="1:9" x14ac:dyDescent="0.25">
      <c r="A5" s="31"/>
      <c r="B5" s="84" t="s">
        <v>1697</v>
      </c>
      <c r="C5" s="85"/>
      <c r="D5" s="10"/>
      <c r="E5" s="85"/>
      <c r="F5" s="10"/>
      <c r="G5" s="10"/>
      <c r="H5" s="10" t="str">
        <f t="shared" si="0"/>
        <v xml:space="preserve">No </v>
      </c>
      <c r="I5" s="14" t="s">
        <v>2637</v>
      </c>
    </row>
    <row r="6" spans="1:9" x14ac:dyDescent="0.25">
      <c r="A6" s="31"/>
      <c r="B6" s="84" t="s">
        <v>1702</v>
      </c>
      <c r="C6" s="85"/>
      <c r="D6" s="10"/>
      <c r="E6" s="85"/>
      <c r="F6" s="10"/>
      <c r="G6" s="10"/>
      <c r="H6" s="10" t="str">
        <f t="shared" si="0"/>
        <v xml:space="preserve">No </v>
      </c>
      <c r="I6" s="14" t="s">
        <v>2637</v>
      </c>
    </row>
    <row r="7" spans="1:9" x14ac:dyDescent="0.25">
      <c r="A7" s="31"/>
      <c r="B7" s="84" t="s">
        <v>1707</v>
      </c>
      <c r="C7" s="85"/>
      <c r="D7" s="10"/>
      <c r="E7" s="85"/>
      <c r="F7" s="10"/>
      <c r="G7" s="10"/>
      <c r="H7" s="10" t="str">
        <f t="shared" si="0"/>
        <v xml:space="preserve">No </v>
      </c>
      <c r="I7" s="14" t="s">
        <v>2637</v>
      </c>
    </row>
    <row r="8" spans="1:9" x14ac:dyDescent="0.25">
      <c r="A8" s="31"/>
      <c r="B8" s="84" t="s">
        <v>1725</v>
      </c>
      <c r="C8" s="85"/>
      <c r="D8" s="10"/>
      <c r="E8" s="85"/>
      <c r="F8" s="10"/>
      <c r="G8" s="10"/>
      <c r="H8" s="10" t="str">
        <f t="shared" si="0"/>
        <v xml:space="preserve">No </v>
      </c>
      <c r="I8" s="14" t="s">
        <v>2637</v>
      </c>
    </row>
    <row r="9" spans="1:9" x14ac:dyDescent="0.25">
      <c r="A9" s="31"/>
      <c r="B9" s="84" t="s">
        <v>1725</v>
      </c>
      <c r="C9" s="85"/>
      <c r="D9" s="10"/>
      <c r="E9" s="85"/>
      <c r="F9" s="10"/>
      <c r="G9" s="10"/>
      <c r="H9" s="10" t="str">
        <f t="shared" si="0"/>
        <v xml:space="preserve">No </v>
      </c>
      <c r="I9" s="14" t="s">
        <v>2637</v>
      </c>
    </row>
    <row r="10" spans="1:9" x14ac:dyDescent="0.25">
      <c r="A10" s="31"/>
      <c r="B10" s="84" t="s">
        <v>1725</v>
      </c>
      <c r="C10" s="85"/>
      <c r="D10" s="10"/>
      <c r="E10" s="85"/>
      <c r="F10" s="10"/>
      <c r="G10" s="10"/>
      <c r="H10" s="10" t="str">
        <f t="shared" si="0"/>
        <v xml:space="preserve">No </v>
      </c>
      <c r="I10" s="14" t="s">
        <v>2637</v>
      </c>
    </row>
    <row r="11" spans="1:9" x14ac:dyDescent="0.25">
      <c r="A11" s="31"/>
      <c r="B11" s="84" t="s">
        <v>1786</v>
      </c>
      <c r="C11" s="85"/>
      <c r="D11" s="10"/>
      <c r="E11" s="85"/>
      <c r="F11" s="10"/>
      <c r="G11" s="10"/>
      <c r="H11" s="10" t="str">
        <f t="shared" si="0"/>
        <v xml:space="preserve">No </v>
      </c>
      <c r="I11" s="14" t="s">
        <v>2637</v>
      </c>
    </row>
    <row r="12" spans="1:9" x14ac:dyDescent="0.25">
      <c r="B12" s="84" t="s">
        <v>1791</v>
      </c>
      <c r="D12" s="10"/>
      <c r="F12" s="158"/>
      <c r="G12" s="11"/>
      <c r="H12" s="10" t="str">
        <f t="shared" si="0"/>
        <v xml:space="preserve">No </v>
      </c>
      <c r="I12" s="14" t="s">
        <v>2637</v>
      </c>
    </row>
    <row r="13" spans="1:9" x14ac:dyDescent="0.25">
      <c r="B13" s="84" t="s">
        <v>1791</v>
      </c>
      <c r="D13" s="10"/>
      <c r="F13" s="158"/>
      <c r="G13" s="11"/>
      <c r="H13" s="10" t="str">
        <f t="shared" si="0"/>
        <v xml:space="preserve">No </v>
      </c>
      <c r="I13" s="14" t="s">
        <v>2637</v>
      </c>
    </row>
    <row r="14" spans="1:9" x14ac:dyDescent="0.25">
      <c r="B14" s="84" t="s">
        <v>1791</v>
      </c>
      <c r="D14" s="10"/>
      <c r="F14" s="158"/>
      <c r="G14" s="11"/>
      <c r="H14" s="10" t="str">
        <f t="shared" si="0"/>
        <v xml:space="preserve">No </v>
      </c>
      <c r="I14" s="14" t="s">
        <v>2637</v>
      </c>
    </row>
    <row r="15" spans="1:9" x14ac:dyDescent="0.25">
      <c r="B15" s="84" t="s">
        <v>1791</v>
      </c>
      <c r="D15" s="10"/>
      <c r="F15" s="158"/>
      <c r="G15" s="11"/>
      <c r="H15" s="10" t="str">
        <f t="shared" si="0"/>
        <v xml:space="preserve">No </v>
      </c>
      <c r="I15" s="14" t="s">
        <v>2637</v>
      </c>
    </row>
    <row r="16" spans="1:9" x14ac:dyDescent="0.25">
      <c r="B16" s="84" t="s">
        <v>2638</v>
      </c>
      <c r="C16" s="85" t="str" cm="1">
        <f t="array" ref="C16">_xlfn._xlws.FILTER('3. Alimentacion y Nutrición'!B3:F76,'3. Alimentacion y Nutrición'!D3:D76="NO CUMPLE CONDICIÓN","")</f>
        <v/>
      </c>
      <c r="D16" s="10"/>
      <c r="E16" s="86"/>
      <c r="F16" s="5"/>
      <c r="G16" s="5"/>
      <c r="H16" s="10" t="str">
        <f t="shared" si="0"/>
        <v xml:space="preserve">No </v>
      </c>
      <c r="I16" s="14" t="s">
        <v>2639</v>
      </c>
    </row>
    <row r="17" spans="2:26" x14ac:dyDescent="0.25">
      <c r="B17" s="84" t="s">
        <v>2534</v>
      </c>
      <c r="C17" s="85"/>
      <c r="D17" s="10"/>
      <c r="E17" s="86"/>
      <c r="F17" s="5"/>
      <c r="G17" s="5"/>
      <c r="H17" s="10" t="str">
        <f t="shared" si="0"/>
        <v xml:space="preserve">No </v>
      </c>
      <c r="I17" s="14" t="s">
        <v>2639</v>
      </c>
    </row>
    <row r="18" spans="2:26" x14ac:dyDescent="0.25">
      <c r="B18" s="84" t="s">
        <v>2640</v>
      </c>
      <c r="C18" s="85"/>
      <c r="D18" s="10"/>
      <c r="E18" s="86"/>
      <c r="F18" s="5"/>
      <c r="G18" s="5"/>
      <c r="H18" s="10" t="str">
        <f t="shared" si="0"/>
        <v xml:space="preserve">No </v>
      </c>
      <c r="I18" s="14" t="s">
        <v>2639</v>
      </c>
    </row>
    <row r="19" spans="2:26" x14ac:dyDescent="0.25">
      <c r="B19" s="84" t="s">
        <v>2641</v>
      </c>
      <c r="C19" s="85"/>
      <c r="D19" s="10"/>
      <c r="E19" s="86"/>
      <c r="F19" s="5"/>
      <c r="G19" s="5"/>
      <c r="H19" s="10" t="str">
        <f t="shared" si="0"/>
        <v xml:space="preserve">No </v>
      </c>
      <c r="I19" s="14" t="s">
        <v>2639</v>
      </c>
    </row>
    <row r="20" spans="2:26" x14ac:dyDescent="0.25">
      <c r="B20" s="84" t="s">
        <v>2642</v>
      </c>
      <c r="D20" s="10"/>
      <c r="F20" s="158"/>
      <c r="G20" s="11"/>
      <c r="H20" s="10" t="str">
        <f t="shared" si="0"/>
        <v xml:space="preserve">No </v>
      </c>
      <c r="I20" s="14" t="s">
        <v>2639</v>
      </c>
    </row>
    <row r="21" spans="2:26" x14ac:dyDescent="0.25">
      <c r="B21" s="84" t="s">
        <v>2643</v>
      </c>
      <c r="D21" s="10"/>
      <c r="F21" s="158"/>
      <c r="G21" s="11"/>
      <c r="H21" s="10" t="str">
        <f t="shared" si="0"/>
        <v xml:space="preserve">No </v>
      </c>
      <c r="I21" s="14" t="s">
        <v>2639</v>
      </c>
    </row>
    <row r="22" spans="2:26" x14ac:dyDescent="0.25">
      <c r="B22" s="84" t="s">
        <v>2644</v>
      </c>
      <c r="D22" s="10"/>
      <c r="F22" s="158"/>
      <c r="G22" s="11"/>
      <c r="H22" s="10" t="str">
        <f t="shared" si="0"/>
        <v xml:space="preserve">No </v>
      </c>
      <c r="I22" s="14" t="s">
        <v>2639</v>
      </c>
    </row>
    <row r="23" spans="2:26" x14ac:dyDescent="0.25">
      <c r="B23" s="84" t="s">
        <v>2645</v>
      </c>
      <c r="D23" s="10"/>
      <c r="F23" s="158"/>
      <c r="G23" s="11"/>
      <c r="H23" s="10" t="str">
        <f t="shared" si="0"/>
        <v xml:space="preserve">No </v>
      </c>
      <c r="I23" s="14" t="s">
        <v>2639</v>
      </c>
    </row>
    <row r="24" spans="2:26" x14ac:dyDescent="0.25">
      <c r="B24" s="84" t="s">
        <v>2646</v>
      </c>
      <c r="D24" s="10"/>
      <c r="F24" s="158"/>
      <c r="G24" s="11"/>
      <c r="H24" s="10" t="str">
        <f t="shared" si="0"/>
        <v xml:space="preserve">No </v>
      </c>
      <c r="I24" s="14" t="s">
        <v>2639</v>
      </c>
    </row>
    <row r="25" spans="2:26" x14ac:dyDescent="0.25">
      <c r="B25" s="84" t="s">
        <v>2647</v>
      </c>
      <c r="D25" s="10"/>
      <c r="F25" s="158"/>
      <c r="G25" s="11"/>
      <c r="H25" s="10" t="str">
        <f t="shared" si="0"/>
        <v xml:space="preserve">No </v>
      </c>
      <c r="I25" s="14" t="s">
        <v>2639</v>
      </c>
    </row>
    <row r="26" spans="2:26" x14ac:dyDescent="0.25">
      <c r="B26" s="84" t="s">
        <v>2648</v>
      </c>
      <c r="D26" s="10"/>
      <c r="F26" s="158"/>
      <c r="G26" s="11"/>
      <c r="H26" s="10" t="str">
        <f t="shared" si="0"/>
        <v xml:space="preserve">No </v>
      </c>
      <c r="I26" s="14" t="s">
        <v>2639</v>
      </c>
    </row>
    <row r="27" spans="2:26" x14ac:dyDescent="0.25">
      <c r="B27" s="84" t="s">
        <v>2649</v>
      </c>
      <c r="D27" s="10"/>
      <c r="F27" s="158"/>
      <c r="G27" s="11"/>
      <c r="H27" s="10" t="str">
        <f t="shared" si="0"/>
        <v xml:space="preserve">No </v>
      </c>
      <c r="I27" s="14" t="s">
        <v>2639</v>
      </c>
    </row>
    <row r="28" spans="2:26" x14ac:dyDescent="0.25">
      <c r="B28" s="84" t="s">
        <v>2057</v>
      </c>
      <c r="D28" s="10"/>
      <c r="F28" s="158"/>
      <c r="G28" s="11"/>
      <c r="H28" s="10" t="str">
        <f t="shared" si="0"/>
        <v xml:space="preserve">No </v>
      </c>
      <c r="I28" s="14" t="s">
        <v>2639</v>
      </c>
    </row>
    <row r="29" spans="2:26" x14ac:dyDescent="0.25">
      <c r="B29" s="84" t="s">
        <v>2778</v>
      </c>
      <c r="D29" s="10"/>
      <c r="F29" s="158"/>
      <c r="G29" s="11"/>
      <c r="H29" s="10" t="str">
        <f t="shared" si="0"/>
        <v xml:space="preserve">No </v>
      </c>
      <c r="I29" s="14" t="s">
        <v>2639</v>
      </c>
    </row>
    <row r="30" spans="2:26" x14ac:dyDescent="0.25">
      <c r="B30" s="84" t="s">
        <v>2650</v>
      </c>
      <c r="C30" s="86" t="str" cm="1">
        <f t="array" ref="C30">_xlfn._xlws.FILTER('4. Modelo de Atencion'!B3:F17,'4. Modelo de Atencion'!D3:D17="NO CUMPLE CONDICIÓN","")</f>
        <v/>
      </c>
      <c r="D30" s="10"/>
      <c r="E30" s="86"/>
      <c r="F30" s="5"/>
      <c r="G30" s="11"/>
      <c r="H30" s="10" t="str">
        <f t="shared" si="0"/>
        <v xml:space="preserve">No </v>
      </c>
      <c r="I30" s="14" t="s">
        <v>2651</v>
      </c>
    </row>
    <row r="31" spans="2:26" x14ac:dyDescent="0.25">
      <c r="B31" s="84" t="s">
        <v>2652</v>
      </c>
      <c r="D31" s="10"/>
      <c r="F31" s="158"/>
      <c r="G31" s="11"/>
      <c r="H31" s="10" t="str">
        <f t="shared" si="0"/>
        <v xml:space="preserve">No </v>
      </c>
      <c r="I31" s="14" t="s">
        <v>2651</v>
      </c>
    </row>
    <row r="32" spans="2:26" x14ac:dyDescent="0.25">
      <c r="B32" s="84" t="s">
        <v>2198</v>
      </c>
      <c r="C32" s="86" t="str" cm="1">
        <f t="array" ref="C32">_xlfn._xlws.FILTER('5. Situaciones de Riesgo'!B3:F110,'5. Situaciones de Riesgo'!D3:D110="NO CUMPLE CONDICIÓN","")</f>
        <v/>
      </c>
      <c r="D32" s="10"/>
      <c r="E32" s="86"/>
      <c r="F32" s="5"/>
      <c r="G32" s="5"/>
      <c r="H32" s="10" t="str">
        <f t="shared" si="0"/>
        <v xml:space="preserve">No </v>
      </c>
      <c r="I32" s="84" t="s">
        <v>2779</v>
      </c>
      <c r="J32" s="83"/>
      <c r="K32" s="83"/>
      <c r="L32" s="83"/>
      <c r="M32" s="83"/>
      <c r="N32" s="83"/>
      <c r="O32" s="83"/>
      <c r="P32" s="83"/>
      <c r="Q32" s="83"/>
      <c r="R32" s="83"/>
      <c r="S32" s="83"/>
      <c r="T32" s="83"/>
      <c r="U32" s="83"/>
      <c r="V32" s="83"/>
      <c r="W32" s="83"/>
      <c r="X32" s="83"/>
      <c r="Y32" s="83"/>
      <c r="Z32" s="83"/>
    </row>
    <row r="33" spans="2:26" x14ac:dyDescent="0.25">
      <c r="B33" s="84" t="s">
        <v>2204</v>
      </c>
      <c r="C33" s="86"/>
      <c r="D33" s="10"/>
      <c r="E33" s="86"/>
      <c r="F33" s="5"/>
      <c r="G33" s="5"/>
      <c r="H33" s="10" t="str">
        <f t="shared" si="0"/>
        <v xml:space="preserve">No </v>
      </c>
      <c r="I33" s="84" t="s">
        <v>2779</v>
      </c>
      <c r="J33" s="83"/>
      <c r="K33" s="83"/>
      <c r="L33" s="83"/>
      <c r="M33" s="83"/>
      <c r="N33" s="83"/>
      <c r="O33" s="83"/>
      <c r="P33" s="83"/>
      <c r="Q33" s="83"/>
      <c r="R33" s="83"/>
      <c r="S33" s="83"/>
      <c r="T33" s="83"/>
      <c r="U33" s="83"/>
      <c r="V33" s="83"/>
      <c r="W33" s="83"/>
      <c r="X33" s="83"/>
      <c r="Y33" s="83"/>
      <c r="Z33" s="83"/>
    </row>
    <row r="34" spans="2:26" x14ac:dyDescent="0.25">
      <c r="B34" s="84" t="s">
        <v>2217</v>
      </c>
      <c r="C34" s="86"/>
      <c r="D34" s="10"/>
      <c r="E34" s="86"/>
      <c r="F34" s="5"/>
      <c r="G34" s="5"/>
      <c r="H34" s="10" t="str">
        <f t="shared" si="0"/>
        <v xml:space="preserve">No </v>
      </c>
      <c r="I34" s="84" t="s">
        <v>2779</v>
      </c>
      <c r="J34" s="83"/>
      <c r="K34" s="83"/>
      <c r="L34" s="83"/>
      <c r="M34" s="83"/>
      <c r="N34" s="83"/>
      <c r="O34" s="83"/>
      <c r="P34" s="83"/>
      <c r="Q34" s="83"/>
      <c r="R34" s="83"/>
      <c r="S34" s="83"/>
      <c r="T34" s="83"/>
      <c r="U34" s="83"/>
      <c r="V34" s="83"/>
      <c r="W34" s="83"/>
      <c r="X34" s="83"/>
      <c r="Y34" s="83"/>
      <c r="Z34" s="83"/>
    </row>
    <row r="35" spans="2:26" x14ac:dyDescent="0.25">
      <c r="B35" s="84" t="s">
        <v>2234</v>
      </c>
      <c r="C35" s="86"/>
      <c r="D35" s="10"/>
      <c r="E35" s="86"/>
      <c r="F35" s="5"/>
      <c r="G35" s="5"/>
      <c r="H35" s="10" t="str">
        <f t="shared" si="0"/>
        <v xml:space="preserve">No </v>
      </c>
      <c r="I35" s="84" t="s">
        <v>2779</v>
      </c>
      <c r="J35" s="83"/>
      <c r="K35" s="83"/>
      <c r="L35" s="83"/>
      <c r="M35" s="83"/>
      <c r="N35" s="83"/>
      <c r="O35" s="83"/>
      <c r="P35" s="83"/>
      <c r="Q35" s="83"/>
      <c r="R35" s="83"/>
      <c r="S35" s="83"/>
      <c r="T35" s="83"/>
      <c r="U35" s="83"/>
      <c r="V35" s="83"/>
      <c r="W35" s="83"/>
      <c r="X35" s="83"/>
      <c r="Y35" s="83"/>
      <c r="Z35" s="83"/>
    </row>
    <row r="36" spans="2:26" x14ac:dyDescent="0.25">
      <c r="B36" s="84" t="s">
        <v>2265</v>
      </c>
      <c r="C36" s="86"/>
      <c r="D36" s="10"/>
      <c r="E36" s="86"/>
      <c r="F36" s="5"/>
      <c r="G36" s="5"/>
      <c r="H36" s="10" t="str">
        <f t="shared" si="0"/>
        <v xml:space="preserve">No </v>
      </c>
      <c r="I36" s="84" t="s">
        <v>2779</v>
      </c>
      <c r="J36" s="83"/>
      <c r="K36" s="83"/>
      <c r="L36" s="83"/>
      <c r="M36" s="83"/>
      <c r="N36" s="83"/>
      <c r="O36" s="83"/>
      <c r="P36" s="83"/>
      <c r="Q36" s="83"/>
      <c r="R36" s="83"/>
      <c r="S36" s="83"/>
      <c r="T36" s="83"/>
      <c r="U36" s="83"/>
      <c r="V36" s="83"/>
      <c r="W36" s="83"/>
      <c r="X36" s="83"/>
      <c r="Y36" s="83"/>
      <c r="Z36" s="83"/>
    </row>
    <row r="37" spans="2:26" x14ac:dyDescent="0.25">
      <c r="B37" s="84" t="s">
        <v>2265</v>
      </c>
      <c r="C37" s="86"/>
      <c r="D37" s="10"/>
      <c r="E37" s="86"/>
      <c r="F37" s="5"/>
      <c r="G37" s="5"/>
      <c r="H37" s="10" t="str">
        <f t="shared" si="0"/>
        <v xml:space="preserve">No </v>
      </c>
      <c r="I37" s="84" t="s">
        <v>2779</v>
      </c>
      <c r="J37" s="83"/>
      <c r="K37" s="83"/>
      <c r="L37" s="83"/>
      <c r="M37" s="83"/>
      <c r="N37" s="83"/>
      <c r="O37" s="83"/>
      <c r="P37" s="83"/>
      <c r="Q37" s="83"/>
      <c r="R37" s="83"/>
      <c r="S37" s="83"/>
      <c r="T37" s="83"/>
      <c r="U37" s="83"/>
      <c r="V37" s="83"/>
      <c r="W37" s="83"/>
      <c r="X37" s="83"/>
      <c r="Y37" s="83"/>
      <c r="Z37" s="83"/>
    </row>
    <row r="38" spans="2:26" x14ac:dyDescent="0.25">
      <c r="B38" s="84" t="s">
        <v>2319</v>
      </c>
      <c r="C38" s="86"/>
      <c r="D38" s="10"/>
      <c r="E38" s="86"/>
      <c r="F38" s="5"/>
      <c r="G38" s="5"/>
      <c r="H38" s="10" t="str">
        <f t="shared" si="0"/>
        <v xml:space="preserve">No </v>
      </c>
      <c r="I38" s="84" t="s">
        <v>2779</v>
      </c>
      <c r="J38" s="83"/>
      <c r="K38" s="83"/>
      <c r="L38" s="83"/>
      <c r="M38" s="83"/>
      <c r="N38" s="83"/>
      <c r="O38" s="83"/>
      <c r="P38" s="83"/>
      <c r="Q38" s="83"/>
      <c r="R38" s="83"/>
      <c r="S38" s="83"/>
      <c r="T38" s="83"/>
      <c r="U38" s="83"/>
      <c r="V38" s="83"/>
      <c r="W38" s="83"/>
      <c r="X38" s="83"/>
      <c r="Y38" s="83"/>
      <c r="Z38" s="83"/>
    </row>
    <row r="39" spans="2:26" x14ac:dyDescent="0.25">
      <c r="B39" s="84" t="s">
        <v>2336</v>
      </c>
      <c r="C39" s="86"/>
      <c r="D39" s="10"/>
      <c r="E39" s="86"/>
      <c r="F39" s="5"/>
      <c r="G39" s="5"/>
      <c r="H39" s="10" t="str">
        <f t="shared" si="0"/>
        <v xml:space="preserve">No </v>
      </c>
      <c r="I39" s="84" t="s">
        <v>2779</v>
      </c>
      <c r="J39" s="83"/>
      <c r="K39" s="83"/>
      <c r="L39" s="83"/>
      <c r="M39" s="83"/>
      <c r="N39" s="83"/>
      <c r="O39" s="83"/>
      <c r="P39" s="83"/>
      <c r="Q39" s="83"/>
      <c r="R39" s="83"/>
      <c r="S39" s="83"/>
      <c r="T39" s="83"/>
      <c r="U39" s="83"/>
      <c r="V39" s="83"/>
      <c r="W39" s="83"/>
      <c r="X39" s="83"/>
      <c r="Y39" s="83"/>
      <c r="Z39" s="83"/>
    </row>
    <row r="40" spans="2:26" x14ac:dyDescent="0.25">
      <c r="B40" s="84" t="s">
        <v>2342</v>
      </c>
      <c r="C40" s="86"/>
      <c r="D40" s="10"/>
      <c r="E40" s="86"/>
      <c r="F40" s="5"/>
      <c r="G40" s="5"/>
      <c r="H40" s="10" t="str">
        <f t="shared" si="0"/>
        <v xml:space="preserve">No </v>
      </c>
      <c r="I40" s="84" t="s">
        <v>2779</v>
      </c>
      <c r="J40" s="83"/>
      <c r="K40" s="83"/>
      <c r="L40" s="83"/>
      <c r="M40" s="83"/>
      <c r="N40" s="83"/>
      <c r="O40" s="83"/>
      <c r="P40" s="83"/>
      <c r="Q40" s="83"/>
      <c r="R40" s="83"/>
      <c r="S40" s="83"/>
      <c r="T40" s="83"/>
      <c r="U40" s="83"/>
      <c r="V40" s="83"/>
      <c r="W40" s="83"/>
      <c r="X40" s="83"/>
      <c r="Y40" s="83"/>
      <c r="Z40" s="83"/>
    </row>
    <row r="41" spans="2:26" x14ac:dyDescent="0.25">
      <c r="B41" s="84" t="s">
        <v>2365</v>
      </c>
      <c r="C41" s="86"/>
      <c r="D41" s="10"/>
      <c r="E41" s="86"/>
      <c r="F41" s="5"/>
      <c r="G41" s="5"/>
      <c r="H41" s="10" t="str">
        <f t="shared" si="0"/>
        <v xml:space="preserve">No </v>
      </c>
      <c r="I41" s="84" t="s">
        <v>2779</v>
      </c>
      <c r="J41" s="83"/>
      <c r="K41" s="83"/>
      <c r="L41" s="83"/>
      <c r="M41" s="83"/>
      <c r="N41" s="83"/>
      <c r="O41" s="83"/>
      <c r="P41" s="83"/>
      <c r="Q41" s="83"/>
      <c r="R41" s="83"/>
      <c r="S41" s="83"/>
      <c r="T41" s="83"/>
      <c r="U41" s="83"/>
      <c r="V41" s="83"/>
      <c r="W41" s="83"/>
      <c r="X41" s="83"/>
      <c r="Y41" s="83"/>
      <c r="Z41" s="83"/>
    </row>
    <row r="42" spans="2:26" x14ac:dyDescent="0.25">
      <c r="B42" s="84" t="s">
        <v>2383</v>
      </c>
      <c r="C42" s="86"/>
      <c r="D42" s="10"/>
      <c r="E42" s="86"/>
      <c r="F42" s="5"/>
      <c r="G42" s="5"/>
      <c r="H42" s="10" t="str">
        <f t="shared" si="0"/>
        <v xml:space="preserve">No </v>
      </c>
      <c r="I42" s="84" t="s">
        <v>2779</v>
      </c>
      <c r="J42" s="83"/>
      <c r="K42" s="83"/>
      <c r="L42" s="83"/>
      <c r="M42" s="83"/>
      <c r="N42" s="83"/>
      <c r="O42" s="83"/>
      <c r="P42" s="83"/>
      <c r="Q42" s="83"/>
      <c r="R42" s="83"/>
      <c r="S42" s="83"/>
      <c r="T42" s="83"/>
      <c r="U42" s="83"/>
      <c r="V42" s="83"/>
      <c r="W42" s="83"/>
      <c r="X42" s="83"/>
      <c r="Y42" s="83"/>
      <c r="Z42" s="83"/>
    </row>
    <row r="43" spans="2:26" x14ac:dyDescent="0.25">
      <c r="B43" s="84" t="s">
        <v>2402</v>
      </c>
      <c r="C43" s="86"/>
      <c r="D43" s="10"/>
      <c r="E43" s="86"/>
      <c r="F43" s="5"/>
      <c r="G43" s="5"/>
      <c r="H43" s="10" t="str">
        <f t="shared" si="0"/>
        <v xml:space="preserve">No </v>
      </c>
      <c r="I43" s="84" t="s">
        <v>2779</v>
      </c>
      <c r="J43" s="83"/>
      <c r="K43" s="83"/>
      <c r="L43" s="83"/>
      <c r="M43" s="83"/>
      <c r="N43" s="83"/>
      <c r="O43" s="83"/>
      <c r="P43" s="83"/>
      <c r="Q43" s="83"/>
      <c r="R43" s="83"/>
      <c r="S43" s="83"/>
      <c r="T43" s="83"/>
      <c r="U43" s="83"/>
      <c r="V43" s="83"/>
      <c r="W43" s="83"/>
      <c r="X43" s="83"/>
      <c r="Y43" s="83"/>
      <c r="Z43" s="83"/>
    </row>
    <row r="44" spans="2:26" x14ac:dyDescent="0.25">
      <c r="B44" s="84" t="s">
        <v>2418</v>
      </c>
      <c r="C44" s="86"/>
      <c r="D44" s="10"/>
      <c r="E44" s="86"/>
      <c r="F44" s="5"/>
      <c r="G44" s="5"/>
      <c r="H44" s="10" t="str">
        <f t="shared" si="0"/>
        <v xml:space="preserve">No </v>
      </c>
      <c r="I44" s="84" t="s">
        <v>2779</v>
      </c>
      <c r="J44" s="83"/>
      <c r="K44" s="83"/>
      <c r="L44" s="83"/>
      <c r="M44" s="83"/>
      <c r="N44" s="83"/>
      <c r="O44" s="83"/>
      <c r="P44" s="83"/>
      <c r="Q44" s="83"/>
      <c r="R44" s="83"/>
      <c r="S44" s="83"/>
      <c r="T44" s="83"/>
      <c r="U44" s="83"/>
      <c r="V44" s="83"/>
      <c r="W44" s="83"/>
      <c r="X44" s="83"/>
      <c r="Y44" s="83"/>
      <c r="Z44" s="83"/>
    </row>
    <row r="45" spans="2:26" x14ac:dyDescent="0.25">
      <c r="B45" s="84" t="s">
        <v>2653</v>
      </c>
      <c r="C45" s="86" t="str" cm="1">
        <f t="array" ref="C45">_xlfn._xlws.FILTER('6. Código de Etica'!B3:F34,'6. Código de Etica'!D3:D34="NO CUMPLE CONDICIÓN","")</f>
        <v/>
      </c>
      <c r="D45" s="10"/>
      <c r="E45" s="86"/>
      <c r="F45" s="5"/>
      <c r="G45" s="5"/>
      <c r="H45" s="10" t="str">
        <f t="shared" si="0"/>
        <v xml:space="preserve">No </v>
      </c>
      <c r="I45" s="84" t="s">
        <v>2780</v>
      </c>
      <c r="J45" s="83"/>
      <c r="K45" s="83"/>
      <c r="L45" s="83"/>
      <c r="M45" s="83"/>
      <c r="N45" s="83"/>
      <c r="O45" s="83"/>
      <c r="P45" s="83"/>
      <c r="Q45" s="83"/>
      <c r="R45" s="83"/>
      <c r="S45" s="83"/>
      <c r="T45" s="83"/>
      <c r="U45" s="83"/>
      <c r="V45" s="83"/>
      <c r="W45" s="83"/>
      <c r="X45" s="83"/>
      <c r="Y45" s="83"/>
      <c r="Z45" s="83"/>
    </row>
    <row r="46" spans="2:26" x14ac:dyDescent="0.25">
      <c r="B46" s="84" t="s">
        <v>2653</v>
      </c>
      <c r="C46" s="86"/>
      <c r="D46" s="10"/>
      <c r="E46" s="86"/>
      <c r="F46" s="5"/>
      <c r="G46" s="5"/>
      <c r="H46" s="10" t="str">
        <f t="shared" si="0"/>
        <v xml:space="preserve">No </v>
      </c>
      <c r="I46" s="84" t="s">
        <v>2780</v>
      </c>
      <c r="J46" s="83"/>
      <c r="K46" s="83"/>
      <c r="L46" s="83"/>
      <c r="M46" s="83"/>
      <c r="N46" s="83"/>
      <c r="O46" s="83"/>
      <c r="P46" s="83"/>
      <c r="Q46" s="83"/>
      <c r="R46" s="83"/>
      <c r="S46" s="83"/>
      <c r="T46" s="83"/>
      <c r="U46" s="83"/>
      <c r="V46" s="83"/>
      <c r="W46" s="83"/>
      <c r="X46" s="83"/>
      <c r="Y46" s="83"/>
      <c r="Z46" s="83"/>
    </row>
    <row r="47" spans="2:26" x14ac:dyDescent="0.25">
      <c r="B47" s="84" t="s">
        <v>2653</v>
      </c>
      <c r="C47" s="86"/>
      <c r="D47" s="10"/>
      <c r="E47" s="86"/>
      <c r="F47" s="5"/>
      <c r="G47" s="5"/>
      <c r="H47" s="10" t="str">
        <f t="shared" si="0"/>
        <v xml:space="preserve">No </v>
      </c>
      <c r="I47" s="84" t="s">
        <v>2780</v>
      </c>
      <c r="J47" s="83"/>
      <c r="K47" s="83"/>
      <c r="L47" s="83"/>
      <c r="M47" s="83"/>
      <c r="N47" s="83"/>
      <c r="O47" s="83"/>
      <c r="P47" s="83"/>
      <c r="Q47" s="83"/>
      <c r="R47" s="83"/>
      <c r="S47" s="83"/>
      <c r="T47" s="83"/>
      <c r="U47" s="83"/>
      <c r="V47" s="83"/>
      <c r="W47" s="83"/>
      <c r="X47" s="83"/>
      <c r="Y47" s="83"/>
      <c r="Z47" s="83"/>
    </row>
    <row r="48" spans="2:26" x14ac:dyDescent="0.25">
      <c r="B48" s="84" t="s">
        <v>2654</v>
      </c>
      <c r="C48" s="86" t="str" cm="1">
        <f t="array" ref="C48">_xlfn._xlws.FILTER('7. Talento Humano'!B3:F19,'7. Talento Humano'!D3:D19="NO CUMPLE CONDICIÓN","")</f>
        <v/>
      </c>
      <c r="D48" s="10"/>
      <c r="E48" s="86"/>
      <c r="F48" s="5"/>
      <c r="G48" s="5"/>
      <c r="H48" s="10" t="str">
        <f t="shared" si="0"/>
        <v xml:space="preserve">No </v>
      </c>
      <c r="I48" s="84" t="s">
        <v>2781</v>
      </c>
    </row>
    <row r="49" spans="2:9" x14ac:dyDescent="0.25">
      <c r="B49" s="84" t="s">
        <v>2655</v>
      </c>
      <c r="H49" s="10" t="str">
        <f t="shared" si="0"/>
        <v xml:space="preserve">No </v>
      </c>
      <c r="I49" s="84" t="s">
        <v>2781</v>
      </c>
    </row>
    <row r="50" spans="2:9" x14ac:dyDescent="0.25">
      <c r="B50" s="84" t="s">
        <v>2656</v>
      </c>
      <c r="H50" s="10" t="str">
        <f t="shared" si="0"/>
        <v xml:space="preserve">No </v>
      </c>
      <c r="I50" s="84" t="s">
        <v>2781</v>
      </c>
    </row>
    <row r="51" spans="2:9" x14ac:dyDescent="0.25">
      <c r="B51" s="84" t="s">
        <v>2657</v>
      </c>
      <c r="H51" s="10" t="str">
        <f t="shared" si="0"/>
        <v xml:space="preserve">No </v>
      </c>
      <c r="I51" s="84" t="s">
        <v>2781</v>
      </c>
    </row>
    <row r="52" spans="2:9" x14ac:dyDescent="0.25">
      <c r="B52" s="84" t="s">
        <v>2507</v>
      </c>
      <c r="H52" s="10" t="str">
        <f t="shared" si="0"/>
        <v xml:space="preserve">No </v>
      </c>
      <c r="I52" s="84" t="s">
        <v>2781</v>
      </c>
    </row>
    <row r="53" spans="2:9" x14ac:dyDescent="0.25">
      <c r="B53" s="84" t="s">
        <v>2740</v>
      </c>
      <c r="C53" s="2" t="str" cm="1">
        <f t="array" ref="C53">_xlfn._xlws.FILTER('8. Financiero'!B3:F14,'8. Financiero'!D3:D14="NO CUMPLE CONDICIÓN","")</f>
        <v/>
      </c>
      <c r="H53" s="10" t="str">
        <f t="shared" si="0"/>
        <v xml:space="preserve">No </v>
      </c>
      <c r="I53" s="84" t="s">
        <v>2782</v>
      </c>
    </row>
    <row r="54" spans="2:9" x14ac:dyDescent="0.25">
      <c r="B54" s="84" t="s">
        <v>2748</v>
      </c>
      <c r="H54" s="10" t="str">
        <f t="shared" si="0"/>
        <v xml:space="preserve">No </v>
      </c>
      <c r="I54" s="84" t="s">
        <v>2782</v>
      </c>
    </row>
    <row r="55" spans="2:9" x14ac:dyDescent="0.25">
      <c r="B55" s="84" t="s">
        <v>2522</v>
      </c>
      <c r="C55" s="2" t="str" cm="1">
        <f t="array" ref="C55">_xlfn._xlws.FILTER('9. Dotacion'!B3:F8,'9. Dotacion'!D3:D8="NO CUMPLE CONDICIÓN","")</f>
        <v/>
      </c>
      <c r="H55" s="10" t="str">
        <f t="shared" si="0"/>
        <v xml:space="preserve">No </v>
      </c>
      <c r="I55" s="84" t="s">
        <v>2783</v>
      </c>
    </row>
    <row r="56" spans="2:9" x14ac:dyDescent="0.25">
      <c r="B56" s="84" t="s">
        <v>2528</v>
      </c>
      <c r="H56" s="10" t="str">
        <f t="shared" si="0"/>
        <v xml:space="preserve">No </v>
      </c>
      <c r="I56" s="84" t="s">
        <v>2783</v>
      </c>
    </row>
    <row r="57" spans="2:9" x14ac:dyDescent="0.25">
      <c r="B57" s="84" t="s">
        <v>2735</v>
      </c>
      <c r="H57" s="10" t="str">
        <f t="shared" si="0"/>
        <v xml:space="preserve">No </v>
      </c>
      <c r="I57" s="84" t="s">
        <v>2783</v>
      </c>
    </row>
    <row r="58" spans="2:9" x14ac:dyDescent="0.25">
      <c r="B58" s="84" t="s">
        <v>2658</v>
      </c>
      <c r="C58" s="86" t="str" cm="1">
        <f t="array" ref="C58">_xlfn._xlws.FILTER('Anexo 1 Violencias'!B3:F9,'Anexo 1 Violencias'!D3:D9="NO CUMPLE CONDICIÓN","")</f>
        <v/>
      </c>
      <c r="H58" s="10" t="str">
        <f t="shared" si="0"/>
        <v xml:space="preserve">No </v>
      </c>
      <c r="I58" s="84" t="s">
        <v>2659</v>
      </c>
    </row>
    <row r="59" spans="2:9" x14ac:dyDescent="0.25">
      <c r="B59" s="84" t="s">
        <v>2660</v>
      </c>
      <c r="C59" s="2" t="str" cm="1">
        <f t="array" ref="C59">_xlfn._xlws.FILTER('Anexo 2. Discapacidad'!B3:F23,'Anexo 2. Discapacidad'!D3:D23="NO CUMPLE CONDICIÓN","")</f>
        <v/>
      </c>
      <c r="H59" s="10" t="str">
        <f t="shared" si="0"/>
        <v xml:space="preserve">No </v>
      </c>
      <c r="I59" s="84" t="s">
        <v>2661</v>
      </c>
    </row>
    <row r="60" spans="2:9" x14ac:dyDescent="0.25">
      <c r="B60" s="84" t="s">
        <v>2662</v>
      </c>
      <c r="H60" s="10" t="str">
        <f t="shared" si="0"/>
        <v xml:space="preserve">No </v>
      </c>
      <c r="I60" s="84" t="s">
        <v>2661</v>
      </c>
    </row>
    <row r="61" spans="2:9" x14ac:dyDescent="0.25">
      <c r="B61" s="84" t="s">
        <v>2663</v>
      </c>
      <c r="C61" s="2" t="str" cm="1">
        <f t="array" ref="C61">_xlfn._xlws.FILTER('Anexo 3. Gestantes y Lactantes'!B3:F25,'Anexo 3. Gestantes y Lactantes'!D3:D25="NO CUMPLE CONDICIÓN","")</f>
        <v/>
      </c>
      <c r="H61" s="10" t="str">
        <f t="shared" si="0"/>
        <v xml:space="preserve">No </v>
      </c>
      <c r="I61" s="84" t="s">
        <v>2784</v>
      </c>
    </row>
    <row r="62" spans="2:9" x14ac:dyDescent="0.25">
      <c r="I62" s="84"/>
    </row>
    <row r="63" spans="2:9" x14ac:dyDescent="0.25">
      <c r="I63" s="84"/>
    </row>
  </sheetData>
  <sheetProtection algorithmName="SHA-512" hashValue="Ms4HRuW1qjBEUhv3mrW/5/MvBv54C6owL0iheNb/zb5yHuLo+89Q7mqop4H0kSH4/mpo/PeD9S8OBMncrPnMzA==" saltValue="rMYmMMfA6fS2Qdza6+6pDQ==" spinCount="100000" sheet="1" objects="1" scenarios="1"/>
  <phoneticPr fontId="36"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showGridLines="0" tabSelected="1" zoomScale="90" zoomScaleNormal="90" workbookViewId="0">
      <selection activeCell="B10" sqref="B10"/>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404" t="s">
        <v>2789</v>
      </c>
    </row>
    <row r="2" spans="1:5" ht="23.25" customHeight="1" x14ac:dyDescent="0.25">
      <c r="A2" s="1"/>
      <c r="B2" s="406" t="s">
        <v>2787</v>
      </c>
      <c r="C2" s="407"/>
      <c r="D2" s="407"/>
      <c r="E2" s="405"/>
    </row>
    <row r="3" spans="1:5" x14ac:dyDescent="0.25">
      <c r="B3" s="407"/>
      <c r="C3" s="407"/>
      <c r="D3" s="407"/>
      <c r="E3" s="405"/>
    </row>
    <row r="4" spans="1:5" ht="24" customHeight="1" x14ac:dyDescent="0.25">
      <c r="A4" s="1"/>
      <c r="B4" s="407"/>
      <c r="C4" s="407"/>
      <c r="D4" s="407"/>
      <c r="E4" s="405"/>
    </row>
    <row r="5" spans="1:5" ht="30.6" customHeight="1" x14ac:dyDescent="0.25">
      <c r="A5" s="1"/>
      <c r="B5" s="1"/>
      <c r="C5" s="1"/>
      <c r="D5" s="1"/>
      <c r="E5" s="405"/>
    </row>
    <row r="6" spans="1:5" ht="15.6" customHeight="1" x14ac:dyDescent="0.25">
      <c r="A6" s="1"/>
      <c r="B6" s="1"/>
      <c r="C6" s="1"/>
      <c r="D6" s="1"/>
      <c r="E6" s="405"/>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402"/>
      <c r="B35" s="403"/>
      <c r="C35" s="403"/>
      <c r="D35" s="403"/>
      <c r="E35" s="403"/>
    </row>
    <row r="38" spans="1:5" ht="54" customHeight="1" x14ac:dyDescent="0.25">
      <c r="A38" s="402" t="s">
        <v>2788</v>
      </c>
      <c r="B38" s="403"/>
      <c r="C38" s="403"/>
      <c r="D38" s="403"/>
      <c r="E38" s="403"/>
    </row>
  </sheetData>
  <sheetProtection algorithmName="SHA-512" hashValue="4M/Iao30zpEqS/M/cJgggJI+wZMeRzovcdQv275Z3gz2uC9xt2hok1LG3GulrDpTCAKn+r5TMmvpjjVNrig5Kw==" saltValue="wHLJcRKTWh4cM6AGpe2qhA==" spinCount="100000" sheet="1" insertHyperlinks="0"/>
  <mergeCells count="4">
    <mergeCell ref="A38:E38"/>
    <mergeCell ref="E1:E6"/>
    <mergeCell ref="B2:D4"/>
    <mergeCell ref="A35:E35"/>
  </mergeCells>
  <printOptions horizontalCentered="1"/>
  <pageMargins left="0.11811023622047245" right="0.11811023622047245" top="0.74803149606299213" bottom="0.74803149606299213" header="0.31496062992125984" footer="0.31496062992125984"/>
  <pageSetup paperSize="9" scale="6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H46"/>
  <sheetViews>
    <sheetView topLeftCell="A2" zoomScaleNormal="100" workbookViewId="0">
      <selection activeCell="B10" sqref="B10"/>
    </sheetView>
  </sheetViews>
  <sheetFormatPr baseColWidth="10" defaultColWidth="11.42578125" defaultRowHeight="15.75" x14ac:dyDescent="0.25"/>
  <cols>
    <col min="1" max="1" width="11.140625" style="163"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x14ac:dyDescent="0.25">
      <c r="A1" s="451" t="s">
        <v>2672</v>
      </c>
      <c r="B1" s="452"/>
      <c r="C1" s="452"/>
      <c r="D1" s="452"/>
      <c r="E1" s="452"/>
      <c r="F1" s="452"/>
      <c r="G1" s="453"/>
    </row>
    <row r="2" spans="1:8" ht="45.75" thickBot="1" x14ac:dyDescent="0.3">
      <c r="A2" s="162" t="s">
        <v>2673</v>
      </c>
      <c r="B2" s="87" t="s">
        <v>1678</v>
      </c>
      <c r="C2" s="87" t="s">
        <v>1679</v>
      </c>
      <c r="D2" s="87" t="s">
        <v>1680</v>
      </c>
      <c r="E2" s="87" t="s">
        <v>1681</v>
      </c>
      <c r="F2" s="87" t="s">
        <v>2674</v>
      </c>
      <c r="G2" s="88" t="s">
        <v>2675</v>
      </c>
      <c r="H2" s="373" t="s">
        <v>1674</v>
      </c>
    </row>
    <row r="3" spans="1:8" ht="15" x14ac:dyDescent="0.25">
      <c r="A3" s="241" t="str" cm="1">
        <f t="array" ref="A3">_xlfn._xlws.FILTER(TEMP!C3:I68,TEMP!E3:E68="NO CUMPLE CONDICIÓN","")</f>
        <v/>
      </c>
      <c r="B3" s="238"/>
      <c r="C3" s="242"/>
      <c r="D3" s="238"/>
      <c r="E3" s="238"/>
      <c r="F3" s="243"/>
      <c r="G3" s="244"/>
    </row>
    <row r="4" spans="1:8" ht="15" x14ac:dyDescent="0.25">
      <c r="A4" s="245"/>
      <c r="B4" s="239"/>
      <c r="C4" s="246"/>
      <c r="D4" s="239"/>
      <c r="E4" s="239"/>
      <c r="F4" s="247"/>
      <c r="G4" s="248"/>
    </row>
    <row r="5" spans="1:8" ht="44.1" customHeight="1" x14ac:dyDescent="0.25">
      <c r="A5" s="245"/>
      <c r="B5" s="239"/>
      <c r="C5" s="246"/>
      <c r="D5" s="239"/>
      <c r="E5" s="239"/>
      <c r="F5" s="247"/>
      <c r="G5" s="248"/>
    </row>
    <row r="6" spans="1:8" ht="50.1" customHeight="1" x14ac:dyDescent="0.25">
      <c r="A6" s="245"/>
      <c r="B6" s="239"/>
      <c r="C6" s="246"/>
      <c r="D6" s="239"/>
      <c r="E6" s="239"/>
      <c r="F6" s="247"/>
      <c r="G6" s="248"/>
    </row>
    <row r="7" spans="1:8" ht="50.1" customHeight="1" x14ac:dyDescent="0.25">
      <c r="A7" s="245"/>
      <c r="B7" s="239"/>
      <c r="C7" s="246"/>
      <c r="D7" s="239"/>
      <c r="E7" s="239"/>
      <c r="F7" s="247"/>
      <c r="G7" s="248"/>
    </row>
    <row r="8" spans="1:8" ht="50.1" customHeight="1" x14ac:dyDescent="0.25">
      <c r="A8" s="245"/>
      <c r="B8" s="239"/>
      <c r="C8" s="246"/>
      <c r="D8" s="239"/>
      <c r="E8" s="239"/>
      <c r="F8" s="247"/>
      <c r="G8" s="248"/>
    </row>
    <row r="9" spans="1:8" ht="50.1" customHeight="1" x14ac:dyDescent="0.25">
      <c r="A9" s="245"/>
      <c r="B9" s="239"/>
      <c r="C9" s="246"/>
      <c r="D9" s="239"/>
      <c r="E9" s="239"/>
      <c r="F9" s="247"/>
      <c r="G9" s="248"/>
    </row>
    <row r="10" spans="1:8" ht="50.1" customHeight="1" x14ac:dyDescent="0.25">
      <c r="A10" s="245"/>
      <c r="B10" s="239"/>
      <c r="C10" s="246"/>
      <c r="D10" s="239"/>
      <c r="E10" s="239"/>
      <c r="F10" s="247"/>
      <c r="G10" s="248"/>
    </row>
    <row r="11" spans="1:8" ht="50.1" customHeight="1" x14ac:dyDescent="0.25">
      <c r="A11" s="245"/>
      <c r="B11" s="239"/>
      <c r="C11" s="246"/>
      <c r="D11" s="239"/>
      <c r="E11" s="239"/>
      <c r="F11" s="247"/>
      <c r="G11" s="248"/>
    </row>
    <row r="12" spans="1:8" ht="50.1" customHeight="1" x14ac:dyDescent="0.25">
      <c r="A12" s="245"/>
      <c r="B12" s="239"/>
      <c r="C12" s="246"/>
      <c r="D12" s="239"/>
      <c r="E12" s="239"/>
      <c r="F12" s="247"/>
      <c r="G12" s="248"/>
    </row>
    <row r="13" spans="1:8" ht="50.1" customHeight="1" x14ac:dyDescent="0.25">
      <c r="A13" s="245"/>
      <c r="B13" s="239"/>
      <c r="C13" s="246"/>
      <c r="D13" s="239"/>
      <c r="E13" s="239"/>
      <c r="F13" s="247"/>
      <c r="G13" s="248"/>
    </row>
    <row r="14" spans="1:8" ht="50.1" customHeight="1" x14ac:dyDescent="0.25">
      <c r="A14" s="245"/>
      <c r="B14" s="239"/>
      <c r="C14" s="246"/>
      <c r="D14" s="239"/>
      <c r="E14" s="239"/>
      <c r="F14" s="247"/>
      <c r="G14" s="248"/>
    </row>
    <row r="15" spans="1:8" ht="50.1" customHeight="1" x14ac:dyDescent="0.25">
      <c r="A15" s="245"/>
      <c r="B15" s="239"/>
      <c r="C15" s="246"/>
      <c r="D15" s="239"/>
      <c r="E15" s="239"/>
      <c r="F15" s="247"/>
      <c r="G15" s="248"/>
    </row>
    <row r="16" spans="1:8" ht="50.1" customHeight="1" x14ac:dyDescent="0.25">
      <c r="A16" s="245"/>
      <c r="B16" s="239"/>
      <c r="C16" s="246"/>
      <c r="D16" s="239"/>
      <c r="E16" s="239"/>
      <c r="F16" s="247"/>
      <c r="G16" s="248"/>
    </row>
    <row r="17" spans="1:7" ht="50.1" customHeight="1" x14ac:dyDescent="0.25">
      <c r="A17" s="245"/>
      <c r="B17" s="239"/>
      <c r="C17" s="246"/>
      <c r="D17" s="239"/>
      <c r="E17" s="239"/>
      <c r="F17" s="247"/>
      <c r="G17" s="248"/>
    </row>
    <row r="18" spans="1:7" ht="50.1" customHeight="1" x14ac:dyDescent="0.25">
      <c r="A18" s="245"/>
      <c r="B18" s="239"/>
      <c r="C18" s="246"/>
      <c r="D18" s="239"/>
      <c r="E18" s="239"/>
      <c r="F18" s="247"/>
      <c r="G18" s="248"/>
    </row>
    <row r="19" spans="1:7" ht="50.1" customHeight="1" x14ac:dyDescent="0.25">
      <c r="A19" s="245"/>
      <c r="B19" s="239"/>
      <c r="C19" s="246"/>
      <c r="D19" s="239"/>
      <c r="E19" s="239"/>
      <c r="F19" s="247"/>
      <c r="G19" s="248"/>
    </row>
    <row r="20" spans="1:7" ht="50.1" customHeight="1" x14ac:dyDescent="0.25">
      <c r="A20" s="245"/>
      <c r="B20" s="239"/>
      <c r="C20" s="246"/>
      <c r="D20" s="239"/>
      <c r="E20" s="239"/>
      <c r="F20" s="247"/>
      <c r="G20" s="248"/>
    </row>
    <row r="21" spans="1:7" ht="50.1" customHeight="1" x14ac:dyDescent="0.25">
      <c r="A21" s="245"/>
      <c r="B21" s="239"/>
      <c r="C21" s="246"/>
      <c r="D21" s="239"/>
      <c r="E21" s="239"/>
      <c r="F21" s="247"/>
      <c r="G21" s="248"/>
    </row>
    <row r="22" spans="1:7" ht="50.1" customHeight="1" x14ac:dyDescent="0.25">
      <c r="A22" s="245"/>
      <c r="B22" s="239"/>
      <c r="C22" s="246"/>
      <c r="D22" s="239"/>
      <c r="E22" s="239"/>
      <c r="F22" s="247"/>
      <c r="G22" s="248"/>
    </row>
    <row r="23" spans="1:7" ht="50.1" customHeight="1" x14ac:dyDescent="0.25">
      <c r="A23" s="245"/>
      <c r="B23" s="239"/>
      <c r="C23" s="246"/>
      <c r="D23" s="239"/>
      <c r="E23" s="239"/>
      <c r="F23" s="247"/>
      <c r="G23" s="248"/>
    </row>
    <row r="24" spans="1:7" ht="50.1" customHeight="1" x14ac:dyDescent="0.25">
      <c r="A24" s="245"/>
      <c r="B24" s="239"/>
      <c r="C24" s="246"/>
      <c r="D24" s="239"/>
      <c r="E24" s="239"/>
      <c r="F24" s="247"/>
      <c r="G24" s="248"/>
    </row>
    <row r="25" spans="1:7" ht="50.1" customHeight="1" x14ac:dyDescent="0.25">
      <c r="A25" s="245"/>
      <c r="B25" s="239"/>
      <c r="C25" s="246"/>
      <c r="D25" s="239"/>
      <c r="E25" s="239"/>
      <c r="F25" s="247"/>
      <c r="G25" s="248"/>
    </row>
    <row r="26" spans="1:7" ht="50.1" customHeight="1" x14ac:dyDescent="0.25">
      <c r="A26" s="245"/>
      <c r="B26" s="239"/>
      <c r="C26" s="246"/>
      <c r="D26" s="239"/>
      <c r="E26" s="239"/>
      <c r="F26" s="247"/>
      <c r="G26" s="248"/>
    </row>
    <row r="27" spans="1:7" ht="50.1" customHeight="1" x14ac:dyDescent="0.25">
      <c r="A27" s="245"/>
      <c r="B27" s="239"/>
      <c r="C27" s="246"/>
      <c r="D27" s="239"/>
      <c r="E27" s="239"/>
      <c r="F27" s="247"/>
      <c r="G27" s="248"/>
    </row>
    <row r="28" spans="1:7" ht="50.1" customHeight="1" x14ac:dyDescent="0.25">
      <c r="A28" s="245"/>
      <c r="B28" s="239"/>
      <c r="C28" s="246"/>
      <c r="D28" s="239"/>
      <c r="E28" s="239"/>
      <c r="F28" s="247"/>
      <c r="G28" s="248"/>
    </row>
    <row r="29" spans="1:7" ht="50.1" customHeight="1" x14ac:dyDescent="0.25">
      <c r="A29" s="245"/>
      <c r="B29" s="239"/>
      <c r="C29" s="246"/>
      <c r="D29" s="239"/>
      <c r="E29" s="239"/>
      <c r="F29" s="247"/>
      <c r="G29" s="248"/>
    </row>
    <row r="30" spans="1:7" ht="50.1" customHeight="1" x14ac:dyDescent="0.25">
      <c r="A30" s="245"/>
      <c r="B30" s="239"/>
      <c r="C30" s="246"/>
      <c r="D30" s="239"/>
      <c r="E30" s="239"/>
      <c r="F30" s="247"/>
      <c r="G30" s="248"/>
    </row>
    <row r="31" spans="1:7" ht="50.1" customHeight="1" x14ac:dyDescent="0.25">
      <c r="A31" s="245"/>
      <c r="B31" s="239"/>
      <c r="C31" s="246"/>
      <c r="D31" s="239"/>
      <c r="E31" s="239"/>
      <c r="F31" s="247"/>
      <c r="G31" s="248"/>
    </row>
    <row r="32" spans="1:7" ht="50.1" customHeight="1" x14ac:dyDescent="0.25">
      <c r="A32" s="245"/>
      <c r="B32" s="239"/>
      <c r="C32" s="246"/>
      <c r="D32" s="239"/>
      <c r="E32" s="239"/>
      <c r="F32" s="247"/>
      <c r="G32" s="248"/>
    </row>
    <row r="33" spans="1:7" ht="50.1" customHeight="1" x14ac:dyDescent="0.25">
      <c r="A33" s="245"/>
      <c r="B33" s="239"/>
      <c r="C33" s="246"/>
      <c r="D33" s="239"/>
      <c r="E33" s="239"/>
      <c r="F33" s="247"/>
      <c r="G33" s="248"/>
    </row>
    <row r="34" spans="1:7" ht="50.1" customHeight="1" x14ac:dyDescent="0.25">
      <c r="A34" s="245"/>
      <c r="B34" s="239"/>
      <c r="C34" s="246"/>
      <c r="D34" s="239"/>
      <c r="E34" s="239"/>
      <c r="F34" s="247"/>
      <c r="G34" s="248"/>
    </row>
    <row r="35" spans="1:7" ht="50.1" customHeight="1" x14ac:dyDescent="0.25">
      <c r="A35" s="245"/>
      <c r="B35" s="239"/>
      <c r="C35" s="246"/>
      <c r="D35" s="239"/>
      <c r="E35" s="239"/>
      <c r="F35" s="247"/>
      <c r="G35" s="248"/>
    </row>
    <row r="36" spans="1:7" ht="50.1" customHeight="1" x14ac:dyDescent="0.25">
      <c r="A36" s="245"/>
      <c r="B36" s="239"/>
      <c r="C36" s="246"/>
      <c r="D36" s="239"/>
      <c r="E36" s="239"/>
      <c r="F36" s="247"/>
      <c r="G36" s="248"/>
    </row>
    <row r="37" spans="1:7" ht="50.1" customHeight="1" x14ac:dyDescent="0.25">
      <c r="A37" s="245"/>
      <c r="B37" s="239"/>
      <c r="C37" s="246"/>
      <c r="D37" s="239"/>
      <c r="E37" s="239"/>
      <c r="F37" s="247"/>
      <c r="G37" s="248"/>
    </row>
    <row r="38" spans="1:7" ht="50.1" customHeight="1" x14ac:dyDescent="0.25">
      <c r="A38" s="245"/>
      <c r="B38" s="239"/>
      <c r="C38" s="246"/>
      <c r="D38" s="239"/>
      <c r="E38" s="239"/>
      <c r="F38" s="247"/>
      <c r="G38" s="248"/>
    </row>
    <row r="39" spans="1:7" ht="50.1" customHeight="1" x14ac:dyDescent="0.25">
      <c r="A39" s="245"/>
      <c r="B39" s="239"/>
      <c r="C39" s="246"/>
      <c r="D39" s="239"/>
      <c r="E39" s="239"/>
      <c r="F39" s="247"/>
      <c r="G39" s="248"/>
    </row>
    <row r="40" spans="1:7" ht="50.1" customHeight="1" x14ac:dyDescent="0.25">
      <c r="A40" s="245"/>
      <c r="B40" s="239"/>
      <c r="C40" s="246"/>
      <c r="D40" s="239"/>
      <c r="E40" s="239"/>
      <c r="F40" s="247"/>
      <c r="G40" s="248"/>
    </row>
    <row r="41" spans="1:7" ht="50.1" customHeight="1" x14ac:dyDescent="0.25">
      <c r="A41" s="245"/>
      <c r="B41" s="239"/>
      <c r="C41" s="246"/>
      <c r="D41" s="239"/>
      <c r="E41" s="239"/>
      <c r="F41" s="247"/>
      <c r="G41" s="248"/>
    </row>
    <row r="42" spans="1:7" ht="50.1" customHeight="1" x14ac:dyDescent="0.25">
      <c r="A42" s="245"/>
      <c r="B42" s="239"/>
      <c r="C42" s="246"/>
      <c r="D42" s="239"/>
      <c r="E42" s="239"/>
      <c r="F42" s="247"/>
      <c r="G42" s="248"/>
    </row>
    <row r="43" spans="1:7" ht="50.1" customHeight="1" x14ac:dyDescent="0.25">
      <c r="A43" s="245"/>
      <c r="B43" s="239"/>
      <c r="C43" s="246"/>
      <c r="D43" s="239"/>
      <c r="E43" s="239"/>
      <c r="F43" s="247"/>
      <c r="G43" s="248"/>
    </row>
    <row r="44" spans="1:7" ht="50.1" customHeight="1" x14ac:dyDescent="0.25">
      <c r="A44" s="245"/>
      <c r="B44" s="239"/>
      <c r="C44" s="246"/>
      <c r="D44" s="239"/>
      <c r="E44" s="239"/>
      <c r="F44" s="247"/>
      <c r="G44" s="248"/>
    </row>
    <row r="45" spans="1:7" ht="50.1" customHeight="1" x14ac:dyDescent="0.25">
      <c r="A45" s="245"/>
      <c r="B45" s="239"/>
      <c r="C45" s="246"/>
      <c r="D45" s="239"/>
      <c r="E45" s="239"/>
      <c r="F45" s="247"/>
      <c r="G45" s="248"/>
    </row>
    <row r="46" spans="1:7" ht="50.1" customHeight="1" x14ac:dyDescent="0.25">
      <c r="A46" s="245"/>
      <c r="B46" s="239"/>
      <c r="C46" s="246"/>
      <c r="D46" s="239"/>
      <c r="E46" s="239"/>
      <c r="F46" s="247"/>
      <c r="G46" s="248"/>
    </row>
  </sheetData>
  <sheetProtection algorithmName="SHA-512" hashValue="9bwrJCJLVryZJSUy1D5o2hG9v5w4IoQpWC4MU45+407W+vsEz4azgFlW6QwOj4FZQBcAytw0tsRVZLhYrjjvMg==" saltValue="mhZiRu4EvQ8dYWuKl5aZ+g==" spinCount="100000" sheet="1" formatRows="0"/>
  <mergeCells count="1">
    <mergeCell ref="A1:G1"/>
  </mergeCells>
  <hyperlinks>
    <hyperlink ref="H2" location="PORTADA!A1" display="Portada" xr:uid="{5CF9F4EB-0204-4E93-9583-F33D7EB2D215}"/>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51"/>
  <sheetViews>
    <sheetView zoomScaleNormal="100" workbookViewId="0">
      <selection activeCell="B10" sqref="B10"/>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7109375" customWidth="1"/>
    <col min="7" max="7" width="10.140625" customWidth="1"/>
  </cols>
  <sheetData>
    <row r="1" spans="1:10" ht="21.75" thickBot="1" x14ac:dyDescent="0.3">
      <c r="A1" s="530" t="s">
        <v>2676</v>
      </c>
      <c r="B1" s="531"/>
      <c r="C1" s="531"/>
      <c r="D1" s="531"/>
      <c r="E1" s="531"/>
      <c r="F1" s="532"/>
      <c r="G1" s="373" t="s">
        <v>1674</v>
      </c>
    </row>
    <row r="2" spans="1:10" ht="33" customHeight="1" thickBot="1" x14ac:dyDescent="0.3">
      <c r="A2" s="491" t="s">
        <v>2677</v>
      </c>
      <c r="B2" s="492"/>
      <c r="C2" s="489" t="s">
        <v>2760</v>
      </c>
      <c r="D2" s="489"/>
      <c r="E2" s="489"/>
      <c r="F2" s="490"/>
    </row>
    <row r="3" spans="1:10" s="34" customFormat="1" ht="15.75" customHeight="1" x14ac:dyDescent="0.25">
      <c r="A3" s="500" t="s">
        <v>2678</v>
      </c>
      <c r="B3" s="501"/>
      <c r="C3" s="533" t="s">
        <v>2679</v>
      </c>
      <c r="D3" s="533"/>
      <c r="E3" s="533"/>
      <c r="F3" s="534"/>
      <c r="G3" s="31"/>
      <c r="H3" s="31"/>
      <c r="I3" s="31"/>
      <c r="J3" s="31"/>
    </row>
    <row r="4" spans="1:10" ht="14.25" customHeight="1" x14ac:dyDescent="0.25">
      <c r="A4" s="500"/>
      <c r="B4" s="501"/>
      <c r="C4" s="131" t="s">
        <v>2680</v>
      </c>
      <c r="D4" s="131" t="s">
        <v>2681</v>
      </c>
      <c r="E4" s="131" t="s">
        <v>2682</v>
      </c>
      <c r="F4" s="132" t="s">
        <v>2683</v>
      </c>
      <c r="G4" s="31"/>
      <c r="H4" s="31"/>
      <c r="I4" s="31"/>
      <c r="J4" s="31"/>
    </row>
    <row r="5" spans="1:10" s="14" customFormat="1" ht="15.75" customHeight="1" x14ac:dyDescent="0.15">
      <c r="A5" s="498" t="s">
        <v>2684</v>
      </c>
      <c r="B5" s="499"/>
      <c r="C5" s="38">
        <f>'2.Ambientes Adecuados y Seguros'!D97</f>
        <v>0</v>
      </c>
      <c r="D5" s="38">
        <f>'2.Ambientes Adecuados y Seguros'!D98</f>
        <v>0</v>
      </c>
      <c r="E5" s="38">
        <f>'2.Ambientes Adecuados y Seguros'!D99</f>
        <v>13</v>
      </c>
      <c r="F5" s="133">
        <f>SUM(C5:E5)</f>
        <v>13</v>
      </c>
      <c r="G5" s="31"/>
      <c r="H5" s="31"/>
      <c r="I5" s="31"/>
      <c r="J5" s="31"/>
    </row>
    <row r="6" spans="1:10" x14ac:dyDescent="0.25">
      <c r="A6" s="498" t="s">
        <v>2685</v>
      </c>
      <c r="B6" s="499"/>
      <c r="C6" s="100">
        <f>'3. Alimentacion y Nutrición'!D78</f>
        <v>0</v>
      </c>
      <c r="D6" s="100">
        <f>'3. Alimentacion y Nutrición'!D79</f>
        <v>0</v>
      </c>
      <c r="E6" s="100">
        <f>'3. Alimentacion y Nutrición'!D80</f>
        <v>14</v>
      </c>
      <c r="F6" s="133">
        <f t="shared" ref="F6:F15" si="0">SUM(C6:E6)</f>
        <v>14</v>
      </c>
      <c r="G6" s="31"/>
      <c r="H6" s="31"/>
      <c r="I6" s="31"/>
      <c r="J6" s="31"/>
    </row>
    <row r="7" spans="1:10" x14ac:dyDescent="0.25">
      <c r="A7" s="498" t="s">
        <v>2686</v>
      </c>
      <c r="B7" s="499"/>
      <c r="C7" s="100">
        <f>'4. Modelo de Atencion'!D20</f>
        <v>0</v>
      </c>
      <c r="D7" s="100">
        <f>'4. Modelo de Atencion'!D21</f>
        <v>0</v>
      </c>
      <c r="E7" s="100">
        <f>'4. Modelo de Atencion'!D22</f>
        <v>2</v>
      </c>
      <c r="F7" s="133">
        <f t="shared" si="0"/>
        <v>2</v>
      </c>
      <c r="G7" s="31"/>
      <c r="H7" s="31"/>
      <c r="I7" s="31"/>
      <c r="J7" s="31"/>
    </row>
    <row r="8" spans="1:10" x14ac:dyDescent="0.25">
      <c r="A8" s="498" t="s">
        <v>2762</v>
      </c>
      <c r="B8" s="499"/>
      <c r="C8" s="100">
        <f>'5. Situaciones de Riesgo'!D114</f>
        <v>0</v>
      </c>
      <c r="D8" s="100">
        <f>'5. Situaciones de Riesgo'!D115</f>
        <v>0</v>
      </c>
      <c r="E8" s="100">
        <f>'5. Situaciones de Riesgo'!D116</f>
        <v>13</v>
      </c>
      <c r="F8" s="133">
        <f t="shared" si="0"/>
        <v>13</v>
      </c>
      <c r="G8" s="31"/>
      <c r="H8" s="31"/>
      <c r="I8" s="31"/>
      <c r="J8" s="31"/>
    </row>
    <row r="9" spans="1:10" x14ac:dyDescent="0.25">
      <c r="A9" s="498" t="s">
        <v>2763</v>
      </c>
      <c r="B9" s="499"/>
      <c r="C9" s="100">
        <f>'6. Código de Etica'!D36</f>
        <v>0</v>
      </c>
      <c r="D9" s="100">
        <f>'6. Código de Etica'!D37</f>
        <v>0</v>
      </c>
      <c r="E9" s="100">
        <f>'6. Código de Etica'!D38</f>
        <v>3</v>
      </c>
      <c r="F9" s="133">
        <f t="shared" si="0"/>
        <v>3</v>
      </c>
      <c r="G9" s="31"/>
      <c r="H9" s="31"/>
      <c r="I9" s="31"/>
      <c r="J9" s="31"/>
    </row>
    <row r="10" spans="1:10" x14ac:dyDescent="0.25">
      <c r="A10" s="498" t="s">
        <v>2687</v>
      </c>
      <c r="B10" s="499"/>
      <c r="C10" s="100">
        <f>'7. Talento Humano'!D21</f>
        <v>0</v>
      </c>
      <c r="D10" s="100">
        <f>'7. Talento Humano'!D22</f>
        <v>0</v>
      </c>
      <c r="E10" s="100">
        <f>'7. Talento Humano'!D23</f>
        <v>5</v>
      </c>
      <c r="F10" s="133">
        <f t="shared" si="0"/>
        <v>5</v>
      </c>
      <c r="G10" s="31"/>
      <c r="H10" s="31"/>
      <c r="I10" s="31"/>
      <c r="J10" s="31"/>
    </row>
    <row r="11" spans="1:10" x14ac:dyDescent="0.25">
      <c r="A11" s="498" t="s">
        <v>2688</v>
      </c>
      <c r="B11" s="499"/>
      <c r="C11" s="100">
        <f>'8. Financiero'!D17</f>
        <v>0</v>
      </c>
      <c r="D11" s="100">
        <f>'8. Financiero'!D18</f>
        <v>0</v>
      </c>
      <c r="E11" s="100">
        <f>'8. Financiero'!D19</f>
        <v>2</v>
      </c>
      <c r="F11" s="133">
        <f t="shared" si="0"/>
        <v>2</v>
      </c>
      <c r="G11" s="31"/>
      <c r="H11" s="31"/>
      <c r="I11" s="31"/>
      <c r="J11" s="31"/>
    </row>
    <row r="12" spans="1:10" x14ac:dyDescent="0.25">
      <c r="A12" s="498" t="s">
        <v>2764</v>
      </c>
      <c r="B12" s="499"/>
      <c r="C12" s="100">
        <f>'9. Dotacion'!D11</f>
        <v>0</v>
      </c>
      <c r="D12" s="100">
        <f>'9. Dotacion'!D12</f>
        <v>0</v>
      </c>
      <c r="E12" s="100">
        <f>'9. Dotacion'!D13</f>
        <v>3</v>
      </c>
      <c r="F12" s="133">
        <f t="shared" si="0"/>
        <v>3</v>
      </c>
    </row>
    <row r="13" spans="1:10" ht="15" customHeight="1" x14ac:dyDescent="0.25">
      <c r="A13" s="503" t="s">
        <v>2535</v>
      </c>
      <c r="B13" s="504"/>
      <c r="C13" s="100">
        <f>'Anexo 1 Violencias'!D12</f>
        <v>0</v>
      </c>
      <c r="D13" s="100">
        <f>'Anexo 1 Violencias'!D13</f>
        <v>0</v>
      </c>
      <c r="E13" s="100">
        <f>'Anexo 1 Violencias'!D14</f>
        <v>1</v>
      </c>
      <c r="F13" s="133">
        <f t="shared" si="0"/>
        <v>1</v>
      </c>
    </row>
    <row r="14" spans="1:10" ht="15" customHeight="1" x14ac:dyDescent="0.25">
      <c r="A14" s="503" t="s">
        <v>2689</v>
      </c>
      <c r="B14" s="504"/>
      <c r="C14" s="100">
        <f>'Anexo 2. Discapacidad'!D21</f>
        <v>0</v>
      </c>
      <c r="D14" s="100">
        <f>'Anexo 2. Discapacidad'!D22</f>
        <v>0</v>
      </c>
      <c r="E14" s="100">
        <f>'Anexo 2. Discapacidad'!D23</f>
        <v>2</v>
      </c>
      <c r="F14" s="133">
        <f t="shared" ref="F14" si="1">SUM(C14:E14)</f>
        <v>2</v>
      </c>
    </row>
    <row r="15" spans="1:10" ht="15" customHeight="1" x14ac:dyDescent="0.25">
      <c r="A15" s="502" t="s">
        <v>2765</v>
      </c>
      <c r="B15" s="502"/>
      <c r="C15" s="100">
        <f>'Anexo 3. Gestantes y Lactantes'!D22</f>
        <v>0</v>
      </c>
      <c r="D15" s="100">
        <f>'Anexo 3. Gestantes y Lactantes'!D23</f>
        <v>0</v>
      </c>
      <c r="E15" s="100">
        <f>'Anexo 3. Gestantes y Lactantes'!D24</f>
        <v>1</v>
      </c>
      <c r="F15" s="133">
        <f t="shared" si="0"/>
        <v>1</v>
      </c>
    </row>
    <row r="16" spans="1:10" x14ac:dyDescent="0.25">
      <c r="A16" s="502" t="s">
        <v>2690</v>
      </c>
      <c r="B16" s="502"/>
      <c r="C16" s="134">
        <f>SUM(C5:C15)</f>
        <v>0</v>
      </c>
      <c r="D16" s="134">
        <f>SUM(D5:D15)</f>
        <v>0</v>
      </c>
      <c r="E16" s="134">
        <f>SUM(E5:E15)</f>
        <v>59</v>
      </c>
      <c r="F16" s="135">
        <f>SUM(F5:F15)</f>
        <v>59</v>
      </c>
    </row>
    <row r="17" spans="1:6" ht="30.75" thickBot="1" x14ac:dyDescent="0.3">
      <c r="A17" s="136"/>
      <c r="B17" s="137"/>
      <c r="C17" s="138" t="s">
        <v>2691</v>
      </c>
      <c r="D17" s="139" t="s">
        <v>2692</v>
      </c>
      <c r="E17" s="138" t="s">
        <v>2691</v>
      </c>
      <c r="F17" s="140"/>
    </row>
    <row r="18" spans="1:6" ht="36" customHeight="1" x14ac:dyDescent="0.25">
      <c r="A18" s="495" t="s">
        <v>1638</v>
      </c>
      <c r="B18" s="496"/>
      <c r="C18" s="496"/>
      <c r="D18" s="496"/>
      <c r="E18" s="496"/>
      <c r="F18" s="497"/>
    </row>
    <row r="19" spans="1:6" ht="54.75" customHeight="1" x14ac:dyDescent="0.25">
      <c r="A19" s="521"/>
      <c r="B19" s="522"/>
      <c r="C19" s="522"/>
      <c r="D19" s="522"/>
      <c r="E19" s="522"/>
      <c r="F19" s="523"/>
    </row>
    <row r="20" spans="1:6" ht="56.25" customHeight="1" x14ac:dyDescent="0.25">
      <c r="A20" s="524"/>
      <c r="B20" s="525"/>
      <c r="C20" s="525"/>
      <c r="D20" s="525"/>
      <c r="E20" s="525"/>
      <c r="F20" s="526"/>
    </row>
    <row r="21" spans="1:6" ht="53.25" customHeight="1" x14ac:dyDescent="0.25">
      <c r="A21" s="524"/>
      <c r="B21" s="525"/>
      <c r="C21" s="525"/>
      <c r="D21" s="525"/>
      <c r="E21" s="525"/>
      <c r="F21" s="526"/>
    </row>
    <row r="22" spans="1:6" ht="50.25" customHeight="1" thickBot="1" x14ac:dyDescent="0.3">
      <c r="A22" s="527"/>
      <c r="B22" s="528"/>
      <c r="C22" s="528"/>
      <c r="D22" s="528"/>
      <c r="E22" s="528"/>
      <c r="F22" s="529"/>
    </row>
    <row r="23" spans="1:6" ht="25.5" customHeight="1" x14ac:dyDescent="0.25">
      <c r="A23" s="495" t="s">
        <v>1640</v>
      </c>
      <c r="B23" s="496"/>
      <c r="C23" s="496"/>
      <c r="D23" s="496"/>
      <c r="E23" s="496"/>
      <c r="F23" s="497"/>
    </row>
    <row r="24" spans="1:6" x14ac:dyDescent="0.25">
      <c r="A24" s="535"/>
      <c r="B24" s="536"/>
      <c r="C24" s="536"/>
      <c r="D24" s="536"/>
      <c r="E24" s="536"/>
      <c r="F24" s="537"/>
    </row>
    <row r="25" spans="1:6" x14ac:dyDescent="0.25">
      <c r="A25" s="535"/>
      <c r="B25" s="536"/>
      <c r="C25" s="536"/>
      <c r="D25" s="536"/>
      <c r="E25" s="536"/>
      <c r="F25" s="537"/>
    </row>
    <row r="26" spans="1:6" x14ac:dyDescent="0.25">
      <c r="A26" s="535"/>
      <c r="B26" s="536"/>
      <c r="C26" s="536"/>
      <c r="D26" s="536"/>
      <c r="E26" s="536"/>
      <c r="F26" s="537"/>
    </row>
    <row r="27" spans="1:6" x14ac:dyDescent="0.25">
      <c r="A27" s="535"/>
      <c r="B27" s="536"/>
      <c r="C27" s="536"/>
      <c r="D27" s="536"/>
      <c r="E27" s="536"/>
      <c r="F27" s="537"/>
    </row>
    <row r="28" spans="1:6" x14ac:dyDescent="0.25">
      <c r="A28" s="535"/>
      <c r="B28" s="536"/>
      <c r="C28" s="536"/>
      <c r="D28" s="536"/>
      <c r="E28" s="536"/>
      <c r="F28" s="537"/>
    </row>
    <row r="29" spans="1:6" x14ac:dyDescent="0.25">
      <c r="A29" s="535"/>
      <c r="B29" s="536"/>
      <c r="C29" s="536"/>
      <c r="D29" s="536"/>
      <c r="E29" s="536"/>
      <c r="F29" s="537"/>
    </row>
    <row r="30" spans="1:6" x14ac:dyDescent="0.25">
      <c r="A30" s="535"/>
      <c r="B30" s="536"/>
      <c r="C30" s="536"/>
      <c r="D30" s="536"/>
      <c r="E30" s="536"/>
      <c r="F30" s="537"/>
    </row>
    <row r="31" spans="1:6" ht="18" customHeight="1" x14ac:dyDescent="0.25">
      <c r="A31" s="535"/>
      <c r="B31" s="536"/>
      <c r="C31" s="536"/>
      <c r="D31" s="536"/>
      <c r="E31" s="536"/>
      <c r="F31" s="537"/>
    </row>
    <row r="32" spans="1:6" ht="18" customHeight="1" x14ac:dyDescent="0.25">
      <c r="A32" s="535"/>
      <c r="B32" s="536"/>
      <c r="C32" s="536"/>
      <c r="D32" s="536"/>
      <c r="E32" s="536"/>
      <c r="F32" s="537"/>
    </row>
    <row r="33" spans="1:10" x14ac:dyDescent="0.25">
      <c r="A33" s="535"/>
      <c r="B33" s="536"/>
      <c r="C33" s="536"/>
      <c r="D33" s="536"/>
      <c r="E33" s="536"/>
      <c r="F33" s="537"/>
    </row>
    <row r="34" spans="1:10" x14ac:dyDescent="0.25">
      <c r="A34" s="535"/>
      <c r="B34" s="536"/>
      <c r="C34" s="536"/>
      <c r="D34" s="536"/>
      <c r="E34" s="536"/>
      <c r="F34" s="537"/>
    </row>
    <row r="35" spans="1:10" ht="15" customHeight="1" x14ac:dyDescent="0.25">
      <c r="A35" s="535"/>
      <c r="B35" s="536"/>
      <c r="C35" s="536"/>
      <c r="D35" s="536"/>
      <c r="E35" s="536"/>
      <c r="F35" s="537"/>
    </row>
    <row r="36" spans="1:10" ht="68.25" customHeight="1" x14ac:dyDescent="0.25">
      <c r="A36" s="494" t="s">
        <v>2693</v>
      </c>
      <c r="B36" s="494"/>
      <c r="C36" s="493" t="s">
        <v>2694</v>
      </c>
      <c r="D36" s="493"/>
      <c r="E36" s="493"/>
      <c r="F36" s="493"/>
    </row>
    <row r="37" spans="1:10" ht="29.45" customHeight="1" x14ac:dyDescent="0.25">
      <c r="A37" s="538" t="s">
        <v>2695</v>
      </c>
      <c r="B37" s="539"/>
      <c r="C37" s="539"/>
      <c r="D37" s="539"/>
      <c r="E37" s="539"/>
      <c r="F37" s="540"/>
      <c r="G37" s="40"/>
    </row>
    <row r="38" spans="1:10" ht="19.350000000000001" customHeight="1" x14ac:dyDescent="0.25">
      <c r="A38" s="516" t="s">
        <v>2696</v>
      </c>
      <c r="B38" s="517"/>
      <c r="C38" s="518" t="s">
        <v>2697</v>
      </c>
      <c r="D38" s="519"/>
      <c r="E38" s="517"/>
      <c r="F38" s="41" t="s">
        <v>2698</v>
      </c>
      <c r="G38" s="40"/>
    </row>
    <row r="39" spans="1:10" ht="30" customHeight="1" x14ac:dyDescent="0.25">
      <c r="A39" s="509"/>
      <c r="B39" s="510"/>
      <c r="C39" s="511"/>
      <c r="D39" s="512"/>
      <c r="E39" s="510"/>
      <c r="F39" s="141"/>
      <c r="G39" s="40"/>
      <c r="H39" s="39"/>
      <c r="I39" s="39"/>
      <c r="J39" s="39"/>
    </row>
    <row r="40" spans="1:10" ht="30" customHeight="1" x14ac:dyDescent="0.25">
      <c r="A40" s="509"/>
      <c r="B40" s="510"/>
      <c r="C40" s="511"/>
      <c r="D40" s="512"/>
      <c r="E40" s="510"/>
      <c r="F40" s="141"/>
      <c r="G40" s="40"/>
    </row>
    <row r="41" spans="1:10" ht="30" customHeight="1" x14ac:dyDescent="0.25">
      <c r="A41" s="509"/>
      <c r="B41" s="510"/>
      <c r="C41" s="511"/>
      <c r="D41" s="512"/>
      <c r="E41" s="510"/>
      <c r="F41" s="141"/>
      <c r="G41" s="40"/>
    </row>
    <row r="42" spans="1:10" ht="30" customHeight="1" x14ac:dyDescent="0.25">
      <c r="A42" s="509"/>
      <c r="B42" s="510"/>
      <c r="C42" s="511"/>
      <c r="D42" s="512"/>
      <c r="E42" s="510"/>
      <c r="F42" s="141"/>
      <c r="G42" s="40"/>
    </row>
    <row r="43" spans="1:10" ht="30" customHeight="1" thickBot="1" x14ac:dyDescent="0.3">
      <c r="A43" s="505"/>
      <c r="B43" s="506"/>
      <c r="C43" s="507"/>
      <c r="D43" s="508"/>
      <c r="E43" s="506"/>
      <c r="F43" s="142"/>
      <c r="G43" s="40"/>
    </row>
    <row r="44" spans="1:10" ht="15.75" thickBot="1" x14ac:dyDescent="0.3">
      <c r="A44" s="520"/>
      <c r="B44" s="520"/>
      <c r="C44" s="520"/>
      <c r="D44" s="520"/>
      <c r="E44" s="520"/>
      <c r="F44" s="42"/>
      <c r="G44" s="40"/>
    </row>
    <row r="45" spans="1:10" x14ac:dyDescent="0.25">
      <c r="A45" s="513" t="s">
        <v>2699</v>
      </c>
      <c r="B45" s="514"/>
      <c r="C45" s="514"/>
      <c r="D45" s="514"/>
      <c r="E45" s="514"/>
      <c r="F45" s="515"/>
      <c r="G45" s="40"/>
    </row>
    <row r="46" spans="1:10" x14ac:dyDescent="0.25">
      <c r="A46" s="516" t="s">
        <v>2696</v>
      </c>
      <c r="B46" s="517"/>
      <c r="C46" s="518" t="s">
        <v>2700</v>
      </c>
      <c r="D46" s="519"/>
      <c r="E46" s="517"/>
      <c r="F46" s="41" t="s">
        <v>2698</v>
      </c>
      <c r="G46" s="40"/>
    </row>
    <row r="47" spans="1:10" ht="30" customHeight="1" x14ac:dyDescent="0.25">
      <c r="A47" s="509"/>
      <c r="B47" s="510"/>
      <c r="C47" s="511"/>
      <c r="D47" s="512"/>
      <c r="E47" s="510"/>
      <c r="F47" s="141"/>
      <c r="G47" s="40"/>
    </row>
    <row r="48" spans="1:10" ht="30" customHeight="1" x14ac:dyDescent="0.25">
      <c r="A48" s="509"/>
      <c r="B48" s="510"/>
      <c r="C48" s="511"/>
      <c r="D48" s="512"/>
      <c r="E48" s="510"/>
      <c r="F48" s="141"/>
      <c r="G48" s="40"/>
    </row>
    <row r="49" spans="1:7" ht="30" customHeight="1" x14ac:dyDescent="0.25">
      <c r="A49" s="509"/>
      <c r="B49" s="510"/>
      <c r="C49" s="511"/>
      <c r="D49" s="512"/>
      <c r="E49" s="510"/>
      <c r="F49" s="141"/>
      <c r="G49" s="40"/>
    </row>
    <row r="50" spans="1:7" ht="30" customHeight="1" x14ac:dyDescent="0.25">
      <c r="A50" s="509"/>
      <c r="B50" s="510"/>
      <c r="C50" s="511"/>
      <c r="D50" s="512"/>
      <c r="E50" s="510"/>
      <c r="F50" s="141"/>
      <c r="G50" s="40"/>
    </row>
    <row r="51" spans="1:7" ht="30" customHeight="1" thickBot="1" x14ac:dyDescent="0.3">
      <c r="A51" s="505"/>
      <c r="B51" s="506"/>
      <c r="C51" s="507"/>
      <c r="D51" s="508"/>
      <c r="E51" s="506"/>
      <c r="F51" s="142"/>
      <c r="G51" s="40"/>
    </row>
  </sheetData>
  <sheetProtection algorithmName="SHA-512" hashValue="XfD7QgfDNNOMyq7el2OBbD9PznpThCp5VSp9BvoOTXuUwJQSfs5v2q9+kHRKJZKT5b74iMjLCMxtTD/OBiEciw==" saltValue="/V5+Hy2vsPuqooIDbvBeWw==" spinCount="100000" sheet="1" formatRows="0"/>
  <mergeCells count="51">
    <mergeCell ref="A1:F1"/>
    <mergeCell ref="A13:B13"/>
    <mergeCell ref="A40:B40"/>
    <mergeCell ref="C3:F3"/>
    <mergeCell ref="A5:B5"/>
    <mergeCell ref="A6:B6"/>
    <mergeCell ref="A7:B7"/>
    <mergeCell ref="A8:B8"/>
    <mergeCell ref="A9:B9"/>
    <mergeCell ref="A10:B10"/>
    <mergeCell ref="A24:F35"/>
    <mergeCell ref="A23:F23"/>
    <mergeCell ref="A37:F37"/>
    <mergeCell ref="A11:B11"/>
    <mergeCell ref="A38:B38"/>
    <mergeCell ref="C38:E38"/>
    <mergeCell ref="A39:B39"/>
    <mergeCell ref="C39:E39"/>
    <mergeCell ref="A16:B16"/>
    <mergeCell ref="A19:F22"/>
    <mergeCell ref="C40:E40"/>
    <mergeCell ref="A43:B43"/>
    <mergeCell ref="C43:E43"/>
    <mergeCell ref="A44:B44"/>
    <mergeCell ref="C44:E44"/>
    <mergeCell ref="A41:B41"/>
    <mergeCell ref="C41:E41"/>
    <mergeCell ref="A42:B42"/>
    <mergeCell ref="C42:E42"/>
    <mergeCell ref="A45:F45"/>
    <mergeCell ref="A46:B46"/>
    <mergeCell ref="C46:E46"/>
    <mergeCell ref="A47:B47"/>
    <mergeCell ref="C47:E47"/>
    <mergeCell ref="A51:B51"/>
    <mergeCell ref="C51:E51"/>
    <mergeCell ref="A48:B48"/>
    <mergeCell ref="C48:E48"/>
    <mergeCell ref="A49:B49"/>
    <mergeCell ref="C49:E49"/>
    <mergeCell ref="A50:B50"/>
    <mergeCell ref="C50:E50"/>
    <mergeCell ref="C2:F2"/>
    <mergeCell ref="A2:B2"/>
    <mergeCell ref="C36:F36"/>
    <mergeCell ref="A36:B36"/>
    <mergeCell ref="A18:F18"/>
    <mergeCell ref="A12:B12"/>
    <mergeCell ref="A3:B4"/>
    <mergeCell ref="A15:B15"/>
    <mergeCell ref="A14:B14"/>
  </mergeCells>
  <hyperlinks>
    <hyperlink ref="G1" location="PORTADA!A1" display="Portada" xr:uid="{F6AA3C4B-0BCC-46A0-B800-AB089385B05A}"/>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111B5-FBC9-46B6-BDD4-E1B0917896A4}">
  <dimension ref="A1:QY4"/>
  <sheetViews>
    <sheetView zoomScale="70" zoomScaleNormal="70" workbookViewId="0">
      <selection activeCell="PY20" sqref="PY20"/>
    </sheetView>
  </sheetViews>
  <sheetFormatPr baseColWidth="10" defaultColWidth="11.4257812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467" ht="15.75" thickBot="1" x14ac:dyDescent="0.3">
      <c r="A1" s="548"/>
      <c r="B1" s="548"/>
      <c r="C1" s="548"/>
      <c r="D1" s="548"/>
      <c r="E1" s="548"/>
      <c r="F1" s="548"/>
      <c r="G1" s="548"/>
      <c r="H1" s="548"/>
      <c r="I1" s="548"/>
      <c r="J1" s="548"/>
      <c r="K1" s="548"/>
      <c r="L1" s="548"/>
      <c r="M1" s="548"/>
      <c r="N1" s="548"/>
      <c r="O1" s="549"/>
      <c r="AY1" s="550"/>
      <c r="AZ1" s="551"/>
      <c r="BA1" s="551"/>
      <c r="BB1" s="551"/>
      <c r="BC1" s="551"/>
      <c r="BD1" s="551"/>
      <c r="BE1" s="551"/>
      <c r="BF1" s="551"/>
      <c r="BG1" s="551"/>
      <c r="BH1" s="551"/>
      <c r="BI1" s="551"/>
      <c r="BJ1" s="551"/>
      <c r="BK1" s="551"/>
      <c r="BL1" s="551"/>
      <c r="BM1" s="551"/>
      <c r="BN1" s="551"/>
      <c r="BO1" s="551"/>
      <c r="BP1" s="551"/>
      <c r="BQ1" s="551"/>
      <c r="BR1" s="551"/>
      <c r="BS1" s="552" t="s">
        <v>2637</v>
      </c>
      <c r="BT1" s="552"/>
      <c r="BU1" s="552"/>
      <c r="BV1" s="552"/>
      <c r="BW1" s="552"/>
      <c r="BX1" s="552"/>
      <c r="BY1" s="552"/>
      <c r="BZ1" s="552"/>
      <c r="CA1" s="552"/>
      <c r="CB1" s="552"/>
      <c r="CC1" s="552"/>
      <c r="CD1" s="552"/>
      <c r="CE1" s="552"/>
      <c r="CF1" s="552"/>
      <c r="CG1" s="552"/>
      <c r="CH1" s="552"/>
      <c r="CI1" s="552"/>
      <c r="CJ1" s="552"/>
      <c r="CK1" s="552"/>
      <c r="CL1" s="552"/>
      <c r="CM1" s="552"/>
      <c r="CN1" s="552"/>
      <c r="CO1" s="552"/>
      <c r="CP1" s="552"/>
      <c r="CQ1" s="552"/>
      <c r="CR1" s="552"/>
      <c r="CS1" s="552"/>
      <c r="CT1" s="552"/>
      <c r="CU1" s="552"/>
      <c r="CV1" s="552"/>
      <c r="CW1" s="552"/>
      <c r="CX1" s="552"/>
      <c r="CY1" s="552"/>
      <c r="CZ1" s="552"/>
      <c r="DA1" s="552"/>
      <c r="DB1" s="552"/>
      <c r="DC1" s="552"/>
      <c r="DD1" s="552"/>
      <c r="DE1" s="552"/>
      <c r="DF1" s="552"/>
      <c r="DG1" s="552"/>
      <c r="DH1" s="552"/>
      <c r="DI1" s="552"/>
      <c r="DJ1" s="552"/>
      <c r="DK1" s="552"/>
      <c r="DL1" s="552"/>
      <c r="DM1" s="552"/>
      <c r="DN1" s="552"/>
      <c r="DO1" s="552"/>
      <c r="DP1" s="552"/>
      <c r="DQ1" s="552"/>
      <c r="DR1" s="552"/>
      <c r="DS1" s="552"/>
      <c r="DT1" s="552"/>
      <c r="DU1" s="552"/>
      <c r="DV1" s="552"/>
      <c r="DW1" s="552"/>
      <c r="DX1" s="552"/>
      <c r="DY1" s="552"/>
      <c r="DZ1" s="552"/>
      <c r="EA1" s="552"/>
      <c r="EB1" s="552"/>
      <c r="EC1" s="552"/>
      <c r="ED1" s="552"/>
      <c r="EE1" s="552"/>
      <c r="EF1" s="552"/>
      <c r="EG1" s="552"/>
      <c r="EH1" s="552"/>
      <c r="EI1" s="552"/>
      <c r="EJ1" s="552"/>
      <c r="EK1" s="552"/>
      <c r="EL1" s="552"/>
      <c r="EM1" s="552"/>
      <c r="EN1" s="552"/>
      <c r="EO1" s="552"/>
      <c r="EP1" s="552"/>
      <c r="EQ1" s="552"/>
      <c r="ER1" s="552"/>
      <c r="ES1" s="552"/>
      <c r="ET1" s="552"/>
      <c r="EU1" s="552"/>
      <c r="EV1" s="552"/>
      <c r="EW1" s="552"/>
      <c r="EX1" s="552"/>
      <c r="EY1" s="552"/>
      <c r="EZ1" s="552"/>
      <c r="FA1" s="552"/>
      <c r="FB1" s="552"/>
      <c r="FC1" s="552"/>
      <c r="FD1" s="552"/>
      <c r="FE1" s="552"/>
      <c r="FF1" s="552"/>
      <c r="FG1" s="552"/>
      <c r="FH1" s="553" t="s">
        <v>2639</v>
      </c>
      <c r="FI1" s="553"/>
      <c r="FJ1" s="553"/>
      <c r="FK1" s="553"/>
      <c r="FL1" s="553"/>
      <c r="FM1" s="553"/>
      <c r="FN1" s="553"/>
      <c r="FO1" s="553"/>
      <c r="FP1" s="553"/>
      <c r="FQ1" s="553"/>
      <c r="FR1" s="553"/>
      <c r="FS1" s="553"/>
      <c r="FT1" s="553"/>
      <c r="FU1" s="553"/>
      <c r="FV1" s="553"/>
      <c r="FW1" s="553"/>
      <c r="FX1" s="553"/>
      <c r="FY1" s="553"/>
      <c r="FZ1" s="553"/>
      <c r="GA1" s="553"/>
      <c r="GB1" s="553"/>
      <c r="GC1" s="553"/>
      <c r="GD1" s="553"/>
      <c r="GE1" s="553"/>
      <c r="GF1" s="553"/>
      <c r="GG1" s="553"/>
      <c r="GH1" s="553"/>
      <c r="GI1" s="553"/>
      <c r="GJ1" s="553"/>
      <c r="GK1" s="553"/>
      <c r="GL1" s="553"/>
      <c r="GM1" s="553"/>
      <c r="GN1" s="553"/>
      <c r="GO1" s="553"/>
      <c r="GP1" s="553"/>
      <c r="GQ1" s="553"/>
      <c r="GR1" s="553"/>
      <c r="GS1" s="553"/>
      <c r="GT1" s="553"/>
      <c r="GU1" s="553"/>
      <c r="GV1" s="553"/>
      <c r="GW1" s="553"/>
      <c r="GX1" s="553"/>
      <c r="GY1" s="553"/>
      <c r="GZ1" s="553"/>
      <c r="HA1" s="553"/>
      <c r="HB1" s="553"/>
      <c r="HC1" s="553"/>
      <c r="HD1" s="553"/>
      <c r="HE1" s="553"/>
      <c r="HF1" s="553"/>
      <c r="HG1" s="553"/>
      <c r="HH1" s="553"/>
      <c r="HI1" s="553"/>
      <c r="HJ1" s="553"/>
      <c r="HK1" s="553"/>
      <c r="HL1" s="553"/>
      <c r="HM1" s="553"/>
      <c r="HN1" s="553"/>
      <c r="HO1" s="553"/>
      <c r="HP1" s="553"/>
      <c r="HQ1" s="553"/>
      <c r="HR1" s="553"/>
      <c r="HS1" s="553"/>
      <c r="HT1" s="553"/>
      <c r="HU1" s="553"/>
      <c r="HV1" s="553"/>
      <c r="HW1" s="553"/>
      <c r="HX1" s="553"/>
      <c r="HY1" s="553"/>
      <c r="HZ1" s="553"/>
      <c r="IA1" s="553"/>
      <c r="IB1" s="553"/>
      <c r="IC1" s="553"/>
      <c r="ID1" s="554" t="s">
        <v>2651</v>
      </c>
      <c r="IE1" s="554"/>
      <c r="IF1" s="554"/>
      <c r="IG1" s="554"/>
      <c r="IH1" s="554"/>
      <c r="II1" s="554"/>
      <c r="IJ1" s="554"/>
      <c r="IK1" s="554"/>
      <c r="IL1" s="554"/>
      <c r="IM1" s="554"/>
      <c r="IN1" s="554"/>
      <c r="IO1" s="554"/>
      <c r="IP1" s="554"/>
      <c r="IQ1" s="554"/>
      <c r="IR1" s="554"/>
      <c r="IS1" s="555" t="s">
        <v>2779</v>
      </c>
      <c r="IT1" s="555"/>
      <c r="IU1" s="555"/>
      <c r="IV1" s="555"/>
      <c r="IW1" s="555"/>
      <c r="IX1" s="555"/>
      <c r="IY1" s="555"/>
      <c r="IZ1" s="555"/>
      <c r="JA1" s="555"/>
      <c r="JB1" s="555"/>
      <c r="JC1" s="555"/>
      <c r="JD1" s="555"/>
      <c r="JE1" s="555"/>
      <c r="JF1" s="555"/>
      <c r="JG1" s="555"/>
      <c r="JH1" s="555"/>
      <c r="JI1" s="555"/>
      <c r="JJ1" s="555"/>
      <c r="JK1" s="555"/>
      <c r="JL1" s="555"/>
      <c r="JM1" s="555"/>
      <c r="JN1" s="555"/>
      <c r="JO1" s="555"/>
      <c r="JP1" s="555"/>
      <c r="JQ1" s="555"/>
      <c r="JR1" s="555"/>
      <c r="JS1" s="555"/>
      <c r="JT1" s="555"/>
      <c r="JU1" s="555"/>
      <c r="JV1" s="555"/>
      <c r="JW1" s="555"/>
      <c r="JX1" s="555"/>
      <c r="JY1" s="555"/>
      <c r="JZ1" s="555"/>
      <c r="KA1" s="555"/>
      <c r="KB1" s="555"/>
      <c r="KC1" s="555"/>
      <c r="KD1" s="555"/>
      <c r="KE1" s="555"/>
      <c r="KF1" s="555"/>
      <c r="KG1" s="555"/>
      <c r="KH1" s="555"/>
      <c r="KI1" s="555"/>
      <c r="KJ1" s="555"/>
      <c r="KK1" s="555"/>
      <c r="KL1" s="555"/>
      <c r="KM1" s="555"/>
      <c r="KN1" s="555"/>
      <c r="KO1" s="555"/>
      <c r="KP1" s="555"/>
      <c r="KQ1" s="555"/>
      <c r="KR1" s="555"/>
      <c r="KS1" s="555"/>
      <c r="KT1" s="555"/>
      <c r="KU1" s="555"/>
      <c r="KV1" s="555"/>
      <c r="KW1" s="555"/>
      <c r="KX1" s="555"/>
      <c r="KY1" s="555"/>
      <c r="KZ1" s="555"/>
      <c r="LA1" s="555"/>
      <c r="LB1" s="555"/>
      <c r="LC1" s="555"/>
      <c r="LD1" s="555"/>
      <c r="LE1" s="555"/>
      <c r="LF1" s="555"/>
      <c r="LG1" s="555"/>
      <c r="LH1" s="555"/>
      <c r="LI1" s="555"/>
      <c r="LJ1" s="555"/>
      <c r="LK1" s="555"/>
      <c r="LL1" s="555"/>
      <c r="LM1" s="555"/>
      <c r="LN1" s="555"/>
      <c r="LO1" s="555"/>
      <c r="LP1" s="555"/>
      <c r="LQ1" s="555"/>
      <c r="LR1" s="555"/>
      <c r="LS1" s="555"/>
      <c r="LT1" s="555"/>
      <c r="LU1" s="555"/>
      <c r="LV1" s="555"/>
      <c r="LW1" s="555"/>
      <c r="LX1" s="555"/>
      <c r="LY1" s="555"/>
      <c r="LZ1" s="555"/>
      <c r="MA1" s="555"/>
      <c r="MB1" s="555"/>
      <c r="MC1" s="555"/>
      <c r="MD1" s="555"/>
      <c r="ME1" s="555"/>
      <c r="MF1" s="555"/>
      <c r="MG1" s="555"/>
      <c r="MH1" s="555"/>
      <c r="MI1" s="555"/>
      <c r="MJ1" s="555"/>
      <c r="MK1" s="555"/>
      <c r="ML1" s="555"/>
      <c r="MM1" s="555"/>
      <c r="MN1" s="555"/>
      <c r="MO1" s="555"/>
      <c r="MP1" s="555"/>
      <c r="MQ1" s="555"/>
      <c r="MR1" s="555"/>
      <c r="MS1" s="555"/>
      <c r="MT1" s="555"/>
      <c r="MU1" s="555"/>
      <c r="MV1" s="555"/>
      <c r="MW1" s="554" t="s">
        <v>2785</v>
      </c>
      <c r="MX1" s="554"/>
      <c r="MY1" s="554"/>
      <c r="MZ1" s="554"/>
      <c r="NA1" s="554"/>
      <c r="NB1" s="554"/>
      <c r="NC1" s="554"/>
      <c r="ND1" s="554"/>
      <c r="NE1" s="554"/>
      <c r="NF1" s="554"/>
      <c r="NG1" s="554"/>
      <c r="NH1" s="554"/>
      <c r="NI1" s="554"/>
      <c r="NJ1" s="554"/>
      <c r="NK1" s="554"/>
      <c r="NL1" s="554"/>
      <c r="NM1" s="554"/>
      <c r="NN1" s="554"/>
      <c r="NO1" s="554"/>
      <c r="NP1" s="554"/>
      <c r="NQ1" s="554"/>
      <c r="NR1" s="554"/>
      <c r="NS1" s="554"/>
      <c r="NT1" s="554"/>
      <c r="NU1" s="554"/>
      <c r="NV1" s="554"/>
      <c r="NW1" s="554"/>
      <c r="NX1" s="554"/>
      <c r="NY1" s="554"/>
      <c r="NZ1" s="554"/>
      <c r="OA1" s="554"/>
      <c r="OB1" s="554"/>
      <c r="OC1" s="556" t="s">
        <v>2781</v>
      </c>
      <c r="OD1" s="556"/>
      <c r="OE1" s="556"/>
      <c r="OF1" s="556"/>
      <c r="OG1" s="556"/>
      <c r="OH1" s="556"/>
      <c r="OI1" s="556"/>
      <c r="OJ1" s="556"/>
      <c r="OK1" s="556"/>
      <c r="OL1" s="556"/>
      <c r="OM1" s="556"/>
      <c r="ON1" s="556"/>
      <c r="OO1" s="556"/>
      <c r="OP1" s="556"/>
      <c r="OQ1" s="556"/>
      <c r="OR1" s="556"/>
      <c r="OS1" s="556"/>
      <c r="OT1" s="557" t="s">
        <v>2782</v>
      </c>
      <c r="OU1" s="557"/>
      <c r="OV1" s="557"/>
      <c r="OW1" s="557"/>
      <c r="OX1" s="557"/>
      <c r="OY1" s="557"/>
      <c r="OZ1" s="557"/>
      <c r="PA1" s="557"/>
      <c r="PB1" s="557"/>
      <c r="PC1" s="557"/>
      <c r="PD1" s="557"/>
      <c r="PE1" s="557"/>
      <c r="PF1" s="558" t="s">
        <v>2786</v>
      </c>
      <c r="PG1" s="558"/>
      <c r="PH1" s="558"/>
      <c r="PI1" s="558"/>
      <c r="PJ1" s="558"/>
      <c r="PK1" s="558"/>
      <c r="PL1" s="554" t="s">
        <v>2659</v>
      </c>
      <c r="PM1" s="554"/>
      <c r="PN1" s="554"/>
      <c r="PO1" s="554"/>
      <c r="PP1" s="554"/>
      <c r="PQ1" s="554"/>
      <c r="PR1" s="554"/>
      <c r="PS1" s="555" t="s">
        <v>2661</v>
      </c>
      <c r="PT1" s="555"/>
      <c r="PU1" s="555"/>
      <c r="PV1" s="555"/>
      <c r="PW1" s="555"/>
      <c r="PX1" s="555"/>
      <c r="PY1" s="555"/>
      <c r="PZ1" s="555"/>
      <c r="QA1" s="555"/>
      <c r="QB1" s="555"/>
      <c r="QC1" s="555"/>
      <c r="QD1" s="555"/>
      <c r="QE1" s="555"/>
      <c r="QF1" s="555"/>
      <c r="QG1" s="555"/>
      <c r="QH1" s="555"/>
      <c r="QI1" s="554" t="s">
        <v>2784</v>
      </c>
      <c r="QJ1" s="554"/>
      <c r="QK1" s="554"/>
      <c r="QL1" s="554"/>
      <c r="QM1" s="554"/>
      <c r="QN1" s="554"/>
      <c r="QO1" s="554"/>
      <c r="QP1" s="554"/>
      <c r="QQ1" s="554"/>
      <c r="QR1" s="554"/>
      <c r="QS1" s="554"/>
      <c r="QT1" s="554"/>
      <c r="QU1" s="554"/>
      <c r="QV1" s="554"/>
      <c r="QW1" s="554"/>
      <c r="QX1" s="554"/>
      <c r="QY1" s="554"/>
    </row>
    <row r="2" spans="1:467" ht="15.75" thickBot="1" x14ac:dyDescent="0.3">
      <c r="A2" s="541" t="s">
        <v>2701</v>
      </c>
      <c r="B2" s="541"/>
      <c r="C2" s="541"/>
      <c r="D2" s="541"/>
      <c r="E2" s="541"/>
      <c r="F2" s="541"/>
      <c r="G2" s="541"/>
      <c r="H2" s="541"/>
      <c r="I2" s="541"/>
      <c r="J2" s="541"/>
      <c r="K2" s="541"/>
      <c r="L2" s="541"/>
      <c r="M2" s="541"/>
      <c r="N2" s="541"/>
      <c r="O2" s="542"/>
      <c r="P2" s="543" t="s">
        <v>1645</v>
      </c>
      <c r="Q2" s="543"/>
      <c r="R2" s="543"/>
      <c r="S2" s="543"/>
      <c r="T2" s="543"/>
      <c r="U2" s="543"/>
      <c r="V2" s="543"/>
      <c r="W2" s="543"/>
      <c r="X2" s="543"/>
      <c r="Y2" s="543"/>
      <c r="Z2" s="543"/>
      <c r="AA2" s="543"/>
      <c r="AB2" s="543"/>
      <c r="AC2" s="543"/>
      <c r="AD2" s="543"/>
      <c r="AE2" s="543"/>
      <c r="AF2" s="543"/>
      <c r="AG2" s="543"/>
      <c r="AH2" s="544"/>
      <c r="AI2" s="545" t="s">
        <v>1649</v>
      </c>
      <c r="AJ2" s="545"/>
      <c r="AK2" s="545"/>
      <c r="AL2" s="545"/>
      <c r="AM2" s="545"/>
      <c r="AN2" s="545"/>
      <c r="AO2" s="545"/>
      <c r="AP2" s="545"/>
      <c r="AQ2" s="545"/>
      <c r="AR2" s="545"/>
      <c r="AS2" s="545"/>
      <c r="AT2" s="545"/>
      <c r="AU2" s="545"/>
      <c r="AV2" s="545"/>
      <c r="AW2" s="545"/>
      <c r="AX2" s="545"/>
      <c r="AY2" s="546" t="s">
        <v>1671</v>
      </c>
      <c r="AZ2" s="547"/>
      <c r="BA2" s="547"/>
      <c r="BB2" s="547"/>
      <c r="BC2" s="547"/>
      <c r="BD2" s="547"/>
      <c r="BE2" s="547"/>
      <c r="BF2" s="547"/>
      <c r="BG2" s="547"/>
      <c r="BH2" s="547"/>
      <c r="BI2" s="547"/>
      <c r="BJ2" s="547"/>
      <c r="BK2" s="547"/>
      <c r="BL2" s="547"/>
      <c r="BM2" s="547"/>
      <c r="BN2" s="547"/>
      <c r="BO2" s="547"/>
      <c r="BP2" s="547"/>
      <c r="BQ2" s="547"/>
      <c r="BR2" s="547"/>
      <c r="BS2" s="274" t="s">
        <v>1682</v>
      </c>
      <c r="BT2" s="55" t="s">
        <v>1686</v>
      </c>
      <c r="BU2" s="55" t="s">
        <v>1689</v>
      </c>
      <c r="BV2" s="279" t="s">
        <v>1691</v>
      </c>
      <c r="BW2" s="55" t="s">
        <v>1694</v>
      </c>
      <c r="BX2" s="279" t="s">
        <v>1697</v>
      </c>
      <c r="BY2" s="55" t="s">
        <v>1700</v>
      </c>
      <c r="BZ2" s="279" t="s">
        <v>1702</v>
      </c>
      <c r="CA2" s="55" t="s">
        <v>1705</v>
      </c>
      <c r="CB2" s="279" t="s">
        <v>1707</v>
      </c>
      <c r="CC2" s="55" t="s">
        <v>1710</v>
      </c>
      <c r="CD2" s="55" t="s">
        <v>1713</v>
      </c>
      <c r="CE2" s="55" t="s">
        <v>1715</v>
      </c>
      <c r="CF2" s="55" t="s">
        <v>1717</v>
      </c>
      <c r="CG2" s="55" t="s">
        <v>1719</v>
      </c>
      <c r="CH2" s="55" t="s">
        <v>1721</v>
      </c>
      <c r="CI2" s="55" t="s">
        <v>1723</v>
      </c>
      <c r="CJ2" s="285" t="s">
        <v>1725</v>
      </c>
      <c r="CK2" s="285" t="s">
        <v>1725</v>
      </c>
      <c r="CL2" s="285" t="s">
        <v>1725</v>
      </c>
      <c r="CM2" s="55" t="s">
        <v>1728</v>
      </c>
      <c r="CN2" s="55" t="s">
        <v>1731</v>
      </c>
      <c r="CO2" s="55" t="s">
        <v>1733</v>
      </c>
      <c r="CP2" s="55" t="s">
        <v>1735</v>
      </c>
      <c r="CQ2" s="55" t="s">
        <v>1737</v>
      </c>
      <c r="CR2" s="55" t="s">
        <v>1739</v>
      </c>
      <c r="CS2" s="55" t="s">
        <v>1741</v>
      </c>
      <c r="CT2" s="55" t="s">
        <v>1743</v>
      </c>
      <c r="CU2" s="55" t="s">
        <v>1745</v>
      </c>
      <c r="CV2" s="55" t="s">
        <v>1747</v>
      </c>
      <c r="CW2" s="55" t="s">
        <v>1749</v>
      </c>
      <c r="CX2" s="55" t="s">
        <v>1751</v>
      </c>
      <c r="CY2" s="55" t="s">
        <v>1753</v>
      </c>
      <c r="CZ2" s="55" t="s">
        <v>1755</v>
      </c>
      <c r="DA2" s="55" t="s">
        <v>1757</v>
      </c>
      <c r="DB2" s="55" t="s">
        <v>1759</v>
      </c>
      <c r="DC2" s="55" t="s">
        <v>1761</v>
      </c>
      <c r="DD2" s="55" t="s">
        <v>1764</v>
      </c>
      <c r="DE2" s="55" t="s">
        <v>1767</v>
      </c>
      <c r="DF2" s="55" t="s">
        <v>1769</v>
      </c>
      <c r="DG2" s="55" t="s">
        <v>1771</v>
      </c>
      <c r="DH2" s="55" t="s">
        <v>1773</v>
      </c>
      <c r="DI2" s="55" t="s">
        <v>1775</v>
      </c>
      <c r="DJ2" s="55" t="s">
        <v>1778</v>
      </c>
      <c r="DK2" s="55" t="s">
        <v>1781</v>
      </c>
      <c r="DL2" s="55" t="s">
        <v>1783</v>
      </c>
      <c r="DM2" s="55" t="s">
        <v>2706</v>
      </c>
      <c r="DN2" s="279" t="s">
        <v>1786</v>
      </c>
      <c r="DO2" s="55" t="s">
        <v>1789</v>
      </c>
      <c r="DP2" s="285" t="s">
        <v>1791</v>
      </c>
      <c r="DQ2" s="285" t="s">
        <v>1791</v>
      </c>
      <c r="DR2" s="285" t="s">
        <v>1791</v>
      </c>
      <c r="DS2" s="285" t="s">
        <v>1791</v>
      </c>
      <c r="DT2" s="55" t="s">
        <v>1794</v>
      </c>
      <c r="DU2" s="55" t="s">
        <v>1796</v>
      </c>
      <c r="DV2" s="55" t="s">
        <v>1798</v>
      </c>
      <c r="DW2" s="55" t="s">
        <v>1800</v>
      </c>
      <c r="DX2" s="55" t="s">
        <v>1802</v>
      </c>
      <c r="DY2" s="55" t="s">
        <v>1804</v>
      </c>
      <c r="DZ2" s="55" t="s">
        <v>1807</v>
      </c>
      <c r="EA2" s="55" t="s">
        <v>1809</v>
      </c>
      <c r="EB2" s="55" t="s">
        <v>1811</v>
      </c>
      <c r="EC2" s="55" t="s">
        <v>1813</v>
      </c>
      <c r="ED2" s="55" t="s">
        <v>1815</v>
      </c>
      <c r="EE2" s="55" t="s">
        <v>1817</v>
      </c>
      <c r="EF2" s="55" t="s">
        <v>1819</v>
      </c>
      <c r="EG2" s="55" t="s">
        <v>1821</v>
      </c>
      <c r="EH2" s="55" t="s">
        <v>1823</v>
      </c>
      <c r="EI2" s="55" t="s">
        <v>1825</v>
      </c>
      <c r="EJ2" s="55" t="s">
        <v>1827</v>
      </c>
      <c r="EK2" s="55" t="s">
        <v>1829</v>
      </c>
      <c r="EL2" s="55" t="s">
        <v>1831</v>
      </c>
      <c r="EM2" s="55" t="s">
        <v>1833</v>
      </c>
      <c r="EN2" s="55" t="s">
        <v>1835</v>
      </c>
      <c r="EO2" s="55" t="s">
        <v>1837</v>
      </c>
      <c r="EP2" s="55" t="s">
        <v>1839</v>
      </c>
      <c r="EQ2" s="55" t="s">
        <v>1841</v>
      </c>
      <c r="ER2" s="55" t="s">
        <v>1843</v>
      </c>
      <c r="ES2" s="55" t="s">
        <v>1845</v>
      </c>
      <c r="ET2" s="55" t="s">
        <v>1847</v>
      </c>
      <c r="EU2" s="55" t="s">
        <v>1849</v>
      </c>
      <c r="EV2" s="55" t="s">
        <v>1851</v>
      </c>
      <c r="EW2" s="55" t="s">
        <v>1853</v>
      </c>
      <c r="EX2" s="55" t="s">
        <v>1855</v>
      </c>
      <c r="EY2" s="55" t="s">
        <v>1857</v>
      </c>
      <c r="EZ2" s="55" t="s">
        <v>1859</v>
      </c>
      <c r="FA2" s="55" t="s">
        <v>1861</v>
      </c>
      <c r="FB2" s="55" t="s">
        <v>1864</v>
      </c>
      <c r="FC2" s="55" t="s">
        <v>1866</v>
      </c>
      <c r="FD2" s="55" t="s">
        <v>1868</v>
      </c>
      <c r="FE2" s="55" t="s">
        <v>1870</v>
      </c>
      <c r="FF2" s="55" t="s">
        <v>1872</v>
      </c>
      <c r="FG2" s="60" t="s">
        <v>1874</v>
      </c>
      <c r="FH2" s="302" t="s">
        <v>1880</v>
      </c>
      <c r="FI2" s="306" t="s">
        <v>1884</v>
      </c>
      <c r="FJ2" s="306" t="s">
        <v>1887</v>
      </c>
      <c r="FK2" s="306" t="s">
        <v>1890</v>
      </c>
      <c r="FL2" s="306" t="s">
        <v>1893</v>
      </c>
      <c r="FM2" s="306" t="s">
        <v>1896</v>
      </c>
      <c r="FN2" s="309" t="s">
        <v>1899</v>
      </c>
      <c r="FO2" s="306" t="s">
        <v>1902</v>
      </c>
      <c r="FP2" s="306" t="s">
        <v>1905</v>
      </c>
      <c r="FQ2" s="306" t="s">
        <v>1908</v>
      </c>
      <c r="FR2" s="302" t="s">
        <v>1911</v>
      </c>
      <c r="FS2" s="89"/>
      <c r="FT2" s="306" t="s">
        <v>1915</v>
      </c>
      <c r="FU2" s="306" t="s">
        <v>1918</v>
      </c>
      <c r="FV2" s="306" t="s">
        <v>1920</v>
      </c>
      <c r="FW2" s="306" t="s">
        <v>1923</v>
      </c>
      <c r="FX2" s="306" t="s">
        <v>1926</v>
      </c>
      <c r="FY2" s="302" t="s">
        <v>1929</v>
      </c>
      <c r="FZ2" s="306" t="s">
        <v>1932</v>
      </c>
      <c r="GA2" s="306" t="s">
        <v>1935</v>
      </c>
      <c r="GB2" s="306" t="s">
        <v>1938</v>
      </c>
      <c r="GC2" s="302" t="s">
        <v>1941</v>
      </c>
      <c r="GD2" s="306" t="s">
        <v>1944</v>
      </c>
      <c r="GE2" s="306" t="s">
        <v>1947</v>
      </c>
      <c r="GF2" s="306" t="s">
        <v>1950</v>
      </c>
      <c r="GG2" s="302" t="s">
        <v>1953</v>
      </c>
      <c r="GH2" s="313" t="s">
        <v>1956</v>
      </c>
      <c r="GI2" s="313" t="s">
        <v>1959</v>
      </c>
      <c r="GJ2" s="313" t="s">
        <v>1961</v>
      </c>
      <c r="GK2" s="302" t="s">
        <v>1963</v>
      </c>
      <c r="GL2" s="306" t="s">
        <v>1966</v>
      </c>
      <c r="GM2" s="302" t="s">
        <v>1968</v>
      </c>
      <c r="GN2" s="306" t="s">
        <v>1971</v>
      </c>
      <c r="GO2" s="306" t="s">
        <v>1974</v>
      </c>
      <c r="GP2" s="306" t="s">
        <v>1976</v>
      </c>
      <c r="GQ2" s="306" t="s">
        <v>1979</v>
      </c>
      <c r="GR2" s="306" t="s">
        <v>1982</v>
      </c>
      <c r="GS2" s="302" t="s">
        <v>1984</v>
      </c>
      <c r="GT2" s="89"/>
      <c r="GU2" s="306" t="s">
        <v>1988</v>
      </c>
      <c r="GV2" s="306" t="s">
        <v>1991</v>
      </c>
      <c r="GW2" s="306" t="s">
        <v>1994</v>
      </c>
      <c r="GX2" s="306" t="s">
        <v>1997</v>
      </c>
      <c r="GY2" s="306" t="s">
        <v>2000</v>
      </c>
      <c r="GZ2" s="306" t="s">
        <v>2003</v>
      </c>
      <c r="HA2" s="306" t="s">
        <v>2006</v>
      </c>
      <c r="HB2" s="302" t="s">
        <v>2009</v>
      </c>
      <c r="HC2" s="306" t="s">
        <v>2012</v>
      </c>
      <c r="HD2" s="306" t="s">
        <v>2015</v>
      </c>
      <c r="HE2" s="306" t="s">
        <v>2018</v>
      </c>
      <c r="HF2" s="306" t="s">
        <v>2021</v>
      </c>
      <c r="HG2" s="306" t="s">
        <v>2024</v>
      </c>
      <c r="HH2" s="306" t="s">
        <v>2027</v>
      </c>
      <c r="HI2" s="306" t="s">
        <v>2030</v>
      </c>
      <c r="HJ2" s="306" t="s">
        <v>2033</v>
      </c>
      <c r="HK2" s="306" t="s">
        <v>2036</v>
      </c>
      <c r="HL2" s="306" t="s">
        <v>2039</v>
      </c>
      <c r="HM2" s="306" t="s">
        <v>2041</v>
      </c>
      <c r="HN2" s="302" t="s">
        <v>2044</v>
      </c>
      <c r="HO2" s="306" t="s">
        <v>2047</v>
      </c>
      <c r="HP2" s="306" t="s">
        <v>2050</v>
      </c>
      <c r="HQ2" s="302" t="s">
        <v>2052</v>
      </c>
      <c r="HR2" s="306" t="s">
        <v>2055</v>
      </c>
      <c r="HS2" s="302" t="s">
        <v>2057</v>
      </c>
      <c r="HT2" s="306" t="s">
        <v>2060</v>
      </c>
      <c r="HU2" s="306" t="s">
        <v>2063</v>
      </c>
      <c r="HV2" s="306" t="s">
        <v>2065</v>
      </c>
      <c r="HW2" s="302" t="s">
        <v>2068</v>
      </c>
      <c r="HX2" s="306" t="s">
        <v>2071</v>
      </c>
      <c r="HY2" s="306" t="s">
        <v>2074</v>
      </c>
      <c r="HZ2" s="306" t="s">
        <v>2076</v>
      </c>
      <c r="IA2" s="306" t="s">
        <v>2078</v>
      </c>
      <c r="IB2" s="306" t="s">
        <v>2080</v>
      </c>
      <c r="IC2" s="323" t="s">
        <v>2082</v>
      </c>
      <c r="ID2" s="54" t="s">
        <v>2129</v>
      </c>
      <c r="IE2" s="55" t="s">
        <v>2132</v>
      </c>
      <c r="IF2" s="55" t="s">
        <v>2135</v>
      </c>
      <c r="IG2" s="55" t="s">
        <v>2138</v>
      </c>
      <c r="IH2" s="57" t="s">
        <v>2141</v>
      </c>
      <c r="II2" s="89"/>
      <c r="IJ2" s="55" t="s">
        <v>2709</v>
      </c>
      <c r="IK2" s="55" t="s">
        <v>2708</v>
      </c>
      <c r="IL2" s="55" t="s">
        <v>2710</v>
      </c>
      <c r="IM2" s="55" t="s">
        <v>2711</v>
      </c>
      <c r="IN2" s="55" t="s">
        <v>2712</v>
      </c>
      <c r="IO2" s="55" t="s">
        <v>2713</v>
      </c>
      <c r="IP2" s="55" t="s">
        <v>2714</v>
      </c>
      <c r="IQ2" s="55" t="s">
        <v>2715</v>
      </c>
      <c r="IR2" s="60" t="s">
        <v>2716</v>
      </c>
      <c r="IS2" s="400" t="s">
        <v>2198</v>
      </c>
      <c r="IT2" s="345" t="s">
        <v>2201</v>
      </c>
      <c r="IU2" s="344" t="s">
        <v>2204</v>
      </c>
      <c r="IV2" s="346"/>
      <c r="IW2" s="347" t="s">
        <v>2208</v>
      </c>
      <c r="IX2" s="347" t="s">
        <v>2211</v>
      </c>
      <c r="IY2" s="347" t="s">
        <v>2214</v>
      </c>
      <c r="IZ2" s="344" t="s">
        <v>2217</v>
      </c>
      <c r="JA2" s="346"/>
      <c r="JB2" s="347" t="s">
        <v>2220</v>
      </c>
      <c r="JC2" s="347" t="s">
        <v>2223</v>
      </c>
      <c r="JD2" s="347" t="s">
        <v>2225</v>
      </c>
      <c r="JE2" s="347" t="s">
        <v>2227</v>
      </c>
      <c r="JF2" s="347" t="s">
        <v>2230</v>
      </c>
      <c r="JG2" s="347" t="s">
        <v>2232</v>
      </c>
      <c r="JH2" s="344" t="s">
        <v>2234</v>
      </c>
      <c r="JI2" s="346"/>
      <c r="JJ2" s="347" t="s">
        <v>2237</v>
      </c>
      <c r="JK2" s="347" t="s">
        <v>2240</v>
      </c>
      <c r="JL2" s="347" t="s">
        <v>2242</v>
      </c>
      <c r="JM2" s="347" t="s">
        <v>2245</v>
      </c>
      <c r="JN2" s="347" t="s">
        <v>2248</v>
      </c>
      <c r="JO2" s="347" t="s">
        <v>2250</v>
      </c>
      <c r="JP2" s="347" t="s">
        <v>2252</v>
      </c>
      <c r="JQ2" s="347" t="s">
        <v>2255</v>
      </c>
      <c r="JR2" s="347" t="s">
        <v>2257</v>
      </c>
      <c r="JS2" s="347" t="s">
        <v>2259</v>
      </c>
      <c r="JT2" s="347" t="s">
        <v>2262</v>
      </c>
      <c r="JU2" s="344" t="s">
        <v>2265</v>
      </c>
      <c r="JV2" s="344" t="s">
        <v>2265</v>
      </c>
      <c r="JW2" s="346"/>
      <c r="JX2" s="347" t="s">
        <v>2268</v>
      </c>
      <c r="JY2" s="347" t="s">
        <v>2271</v>
      </c>
      <c r="JZ2" s="347" t="s">
        <v>2274</v>
      </c>
      <c r="KA2" s="347" t="s">
        <v>2277</v>
      </c>
      <c r="KB2" s="347" t="s">
        <v>2280</v>
      </c>
      <c r="KC2" s="347" t="s">
        <v>2283</v>
      </c>
      <c r="KD2" s="347" t="s">
        <v>2285</v>
      </c>
      <c r="KE2" s="347" t="s">
        <v>2287</v>
      </c>
      <c r="KF2" s="347" t="s">
        <v>2289</v>
      </c>
      <c r="KG2" s="347" t="s">
        <v>2291</v>
      </c>
      <c r="KH2" s="347" t="s">
        <v>2293</v>
      </c>
      <c r="KI2" s="347" t="s">
        <v>2295</v>
      </c>
      <c r="KJ2" s="347" t="s">
        <v>2297</v>
      </c>
      <c r="KK2" s="347" t="s">
        <v>2300</v>
      </c>
      <c r="KL2" s="347" t="s">
        <v>2302</v>
      </c>
      <c r="KM2" s="347" t="s">
        <v>2304</v>
      </c>
      <c r="KN2" s="347" t="s">
        <v>2306</v>
      </c>
      <c r="KO2" s="347" t="s">
        <v>2308</v>
      </c>
      <c r="KP2" s="347" t="s">
        <v>2311</v>
      </c>
      <c r="KQ2" s="347" t="s">
        <v>2313</v>
      </c>
      <c r="KR2" s="347" t="s">
        <v>2316</v>
      </c>
      <c r="KS2" s="344" t="s">
        <v>2319</v>
      </c>
      <c r="KT2" s="346"/>
      <c r="KU2" s="347" t="s">
        <v>2322</v>
      </c>
      <c r="KV2" s="347" t="s">
        <v>2325</v>
      </c>
      <c r="KW2" s="347" t="s">
        <v>2327</v>
      </c>
      <c r="KX2" s="347" t="s">
        <v>2329</v>
      </c>
      <c r="KY2" s="347" t="s">
        <v>2331</v>
      </c>
      <c r="KZ2" s="347" t="s">
        <v>2333</v>
      </c>
      <c r="LA2" s="344" t="s">
        <v>2336</v>
      </c>
      <c r="LB2" s="346"/>
      <c r="LC2" s="347" t="s">
        <v>2339</v>
      </c>
      <c r="LD2" s="344" t="s">
        <v>2342</v>
      </c>
      <c r="LE2" s="346"/>
      <c r="LF2" s="347" t="s">
        <v>2345</v>
      </c>
      <c r="LG2" s="347" t="s">
        <v>2348</v>
      </c>
      <c r="LH2" s="347" t="s">
        <v>2350</v>
      </c>
      <c r="LI2" s="347" t="s">
        <v>2352</v>
      </c>
      <c r="LJ2" s="347" t="s">
        <v>2355</v>
      </c>
      <c r="LK2" s="347" t="s">
        <v>2357</v>
      </c>
      <c r="LL2" s="347" t="s">
        <v>2359</v>
      </c>
      <c r="LM2" s="347" t="s">
        <v>2361</v>
      </c>
      <c r="LN2" s="347" t="s">
        <v>2363</v>
      </c>
      <c r="LO2" s="344" t="s">
        <v>2365</v>
      </c>
      <c r="LP2" s="346"/>
      <c r="LQ2" s="347" t="s">
        <v>2368</v>
      </c>
      <c r="LR2" s="347" t="s">
        <v>2371</v>
      </c>
      <c r="LS2" s="347" t="s">
        <v>2373</v>
      </c>
      <c r="LT2" s="347" t="s">
        <v>2375</v>
      </c>
      <c r="LU2" s="347" t="s">
        <v>2377</v>
      </c>
      <c r="LV2" s="347" t="s">
        <v>2379</v>
      </c>
      <c r="LW2" s="347" t="s">
        <v>2381</v>
      </c>
      <c r="LX2" s="344" t="s">
        <v>2383</v>
      </c>
      <c r="LY2" s="346"/>
      <c r="LZ2" s="347" t="s">
        <v>2386</v>
      </c>
      <c r="MA2" s="347" t="s">
        <v>2389</v>
      </c>
      <c r="MB2" s="347" t="s">
        <v>2392</v>
      </c>
      <c r="MC2" s="347" t="s">
        <v>2395</v>
      </c>
      <c r="MD2" s="347" t="s">
        <v>2398</v>
      </c>
      <c r="ME2" s="347" t="s">
        <v>2400</v>
      </c>
      <c r="MF2" s="344" t="s">
        <v>2402</v>
      </c>
      <c r="MG2" s="346"/>
      <c r="MH2" s="347" t="s">
        <v>2405</v>
      </c>
      <c r="MI2" s="347" t="s">
        <v>2408</v>
      </c>
      <c r="MJ2" s="347" t="s">
        <v>2410</v>
      </c>
      <c r="MK2" s="347" t="s">
        <v>2412</v>
      </c>
      <c r="ML2" s="347" t="s">
        <v>2414</v>
      </c>
      <c r="MM2" s="347" t="s">
        <v>2416</v>
      </c>
      <c r="MN2" s="344" t="s">
        <v>2418</v>
      </c>
      <c r="MO2" s="346"/>
      <c r="MP2" s="347" t="s">
        <v>2421</v>
      </c>
      <c r="MQ2" s="347" t="s">
        <v>2424</v>
      </c>
      <c r="MR2" s="347" t="s">
        <v>2426</v>
      </c>
      <c r="MS2" s="347" t="s">
        <v>2428</v>
      </c>
      <c r="MT2" s="347" t="s">
        <v>2430</v>
      </c>
      <c r="MU2" s="347" t="s">
        <v>2433</v>
      </c>
      <c r="MV2" s="399" t="s">
        <v>2436</v>
      </c>
      <c r="MW2" s="57" t="s">
        <v>2440</v>
      </c>
      <c r="MX2" s="57" t="s">
        <v>2440</v>
      </c>
      <c r="MY2" s="57" t="s">
        <v>2440</v>
      </c>
      <c r="MZ2" s="55" t="s">
        <v>2442</v>
      </c>
      <c r="NA2" s="55" t="s">
        <v>2443</v>
      </c>
      <c r="NB2" s="259"/>
      <c r="NC2" s="55" t="s">
        <v>2444</v>
      </c>
      <c r="ND2" s="55" t="s">
        <v>2445</v>
      </c>
      <c r="NE2" s="55" t="s">
        <v>2446</v>
      </c>
      <c r="NF2" s="55" t="s">
        <v>2447</v>
      </c>
      <c r="NG2" s="55" t="s">
        <v>2448</v>
      </c>
      <c r="NH2" s="55" t="s">
        <v>2449</v>
      </c>
      <c r="NI2" s="55" t="s">
        <v>2450</v>
      </c>
      <c r="NJ2" s="55" t="s">
        <v>2451</v>
      </c>
      <c r="NK2" s="55" t="s">
        <v>2452</v>
      </c>
      <c r="NL2" s="55" t="s">
        <v>2453</v>
      </c>
      <c r="NM2" s="55" t="s">
        <v>2454</v>
      </c>
      <c r="NN2" s="55" t="s">
        <v>2455</v>
      </c>
      <c r="NO2" s="55" t="s">
        <v>2456</v>
      </c>
      <c r="NP2" s="55" t="s">
        <v>2457</v>
      </c>
      <c r="NQ2" s="55" t="s">
        <v>2458</v>
      </c>
      <c r="NR2" s="55" t="s">
        <v>2459</v>
      </c>
      <c r="NS2" s="55" t="s">
        <v>2460</v>
      </c>
      <c r="NT2" s="55" t="s">
        <v>2461</v>
      </c>
      <c r="NU2" s="55" t="s">
        <v>2462</v>
      </c>
      <c r="NV2" s="55" t="s">
        <v>2463</v>
      </c>
      <c r="NW2" s="55" t="s">
        <v>2464</v>
      </c>
      <c r="NX2" s="55" t="s">
        <v>2465</v>
      </c>
      <c r="NY2" s="55" t="s">
        <v>2466</v>
      </c>
      <c r="NZ2" s="55" t="s">
        <v>2468</v>
      </c>
      <c r="OA2" s="55" t="s">
        <v>2469</v>
      </c>
      <c r="OB2" s="60" t="s">
        <v>2470</v>
      </c>
      <c r="OC2" s="68" t="s">
        <v>2472</v>
      </c>
      <c r="OD2" s="55" t="s">
        <v>2475</v>
      </c>
      <c r="OE2" s="57" t="s">
        <v>2478</v>
      </c>
      <c r="OF2" s="55" t="s">
        <v>2481</v>
      </c>
      <c r="OG2" s="55" t="s">
        <v>2484</v>
      </c>
      <c r="OH2" s="55" t="s">
        <v>2486</v>
      </c>
      <c r="OI2" s="57" t="s">
        <v>2488</v>
      </c>
      <c r="OJ2" s="55" t="s">
        <v>2491</v>
      </c>
      <c r="OK2" s="55" t="s">
        <v>2494</v>
      </c>
      <c r="OL2" s="55" t="s">
        <v>2497</v>
      </c>
      <c r="OM2" s="57" t="s">
        <v>2499</v>
      </c>
      <c r="ON2" s="394" t="s">
        <v>2502</v>
      </c>
      <c r="OO2" s="394" t="s">
        <v>2505</v>
      </c>
      <c r="OP2" s="57" t="s">
        <v>2507</v>
      </c>
      <c r="OQ2" s="55" t="s">
        <v>2510</v>
      </c>
      <c r="OR2" s="55" t="s">
        <v>2512</v>
      </c>
      <c r="OS2" s="60" t="s">
        <v>2515</v>
      </c>
      <c r="OT2" s="54" t="s">
        <v>2740</v>
      </c>
      <c r="OU2" s="55" t="s">
        <v>2742</v>
      </c>
      <c r="OV2" s="55" t="s">
        <v>2744</v>
      </c>
      <c r="OW2" s="55" t="s">
        <v>2745</v>
      </c>
      <c r="OX2" s="55" t="s">
        <v>2721</v>
      </c>
      <c r="OY2" s="57" t="s">
        <v>2748</v>
      </c>
      <c r="OZ2" s="55" t="s">
        <v>2722</v>
      </c>
      <c r="PA2" s="55" t="s">
        <v>2723</v>
      </c>
      <c r="PB2" s="55" t="s">
        <v>2724</v>
      </c>
      <c r="PC2" s="55" t="s">
        <v>2725</v>
      </c>
      <c r="PD2" s="55" t="s">
        <v>2726</v>
      </c>
      <c r="PE2" s="60" t="s">
        <v>2734</v>
      </c>
      <c r="PF2" s="57" t="s">
        <v>2522</v>
      </c>
      <c r="PG2" s="293" t="s">
        <v>2525</v>
      </c>
      <c r="PH2" s="57" t="s">
        <v>2528</v>
      </c>
      <c r="PI2" s="55" t="s">
        <v>2531</v>
      </c>
      <c r="PJ2" s="355" t="s">
        <v>2735</v>
      </c>
      <c r="PK2" s="360" t="s">
        <v>2736</v>
      </c>
      <c r="PL2" s="54" t="s">
        <v>2536</v>
      </c>
      <c r="PM2" s="89"/>
      <c r="PN2" s="55" t="s">
        <v>2540</v>
      </c>
      <c r="PO2" s="55" t="s">
        <v>2542</v>
      </c>
      <c r="PP2" s="55" t="s">
        <v>2544</v>
      </c>
      <c r="PQ2" s="55" t="s">
        <v>2546</v>
      </c>
      <c r="PR2" s="60" t="s">
        <v>2548</v>
      </c>
      <c r="PS2" s="54" t="s">
        <v>2551</v>
      </c>
      <c r="PT2" s="159" t="s">
        <v>2554</v>
      </c>
      <c r="PU2" s="159" t="s">
        <v>2556</v>
      </c>
      <c r="PV2" s="159" t="s">
        <v>2558</v>
      </c>
      <c r="PW2" s="159" t="s">
        <v>2560</v>
      </c>
      <c r="PX2" s="159" t="s">
        <v>2562</v>
      </c>
      <c r="PY2" s="159" t="s">
        <v>2565</v>
      </c>
      <c r="PZ2" s="159" t="s">
        <v>2568</v>
      </c>
      <c r="QA2" s="159" t="s">
        <v>2571</v>
      </c>
      <c r="QB2" s="159" t="s">
        <v>2574</v>
      </c>
      <c r="QC2" s="159" t="s">
        <v>2577</v>
      </c>
      <c r="QD2" s="159" t="s">
        <v>2580</v>
      </c>
      <c r="QE2" s="159" t="s">
        <v>2584</v>
      </c>
      <c r="QF2" s="57" t="s">
        <v>2587</v>
      </c>
      <c r="QG2" s="55" t="s">
        <v>2589</v>
      </c>
      <c r="QH2" s="60" t="s">
        <v>2591</v>
      </c>
      <c r="QI2" s="54" t="s">
        <v>2085</v>
      </c>
      <c r="QJ2" s="92"/>
      <c r="QK2" s="55" t="s">
        <v>2090</v>
      </c>
      <c r="QL2" s="55" t="s">
        <v>2093</v>
      </c>
      <c r="QM2" s="55" t="s">
        <v>2096</v>
      </c>
      <c r="QN2" s="55" t="s">
        <v>2099</v>
      </c>
      <c r="QO2" s="55" t="s">
        <v>2102</v>
      </c>
      <c r="QP2" s="55" t="s">
        <v>2105</v>
      </c>
      <c r="QQ2" s="55" t="s">
        <v>2108</v>
      </c>
      <c r="QR2" s="55" t="s">
        <v>2110</v>
      </c>
      <c r="QS2" s="55" t="s">
        <v>2112</v>
      </c>
      <c r="QT2" s="55" t="s">
        <v>2113</v>
      </c>
      <c r="QU2" s="55" t="s">
        <v>2116</v>
      </c>
      <c r="QV2" s="55" t="s">
        <v>2118</v>
      </c>
      <c r="QW2" s="55" t="s">
        <v>2121</v>
      </c>
      <c r="QX2" s="55" t="s">
        <v>2123</v>
      </c>
      <c r="QY2" s="60" t="s">
        <v>2126</v>
      </c>
    </row>
    <row r="3" spans="1:467" ht="396" customHeight="1" thickBot="1" x14ac:dyDescent="0.3">
      <c r="A3" s="225" t="s">
        <v>1643</v>
      </c>
      <c r="B3" s="225" t="s">
        <v>1487</v>
      </c>
      <c r="C3" s="225" t="s">
        <v>1489</v>
      </c>
      <c r="D3" s="225" t="s">
        <v>1491</v>
      </c>
      <c r="E3" s="225" t="s">
        <v>1493</v>
      </c>
      <c r="F3" s="225" t="s">
        <v>1495</v>
      </c>
      <c r="G3" s="225" t="s">
        <v>1497</v>
      </c>
      <c r="H3" s="225" t="s">
        <v>1499</v>
      </c>
      <c r="I3" s="225" t="s">
        <v>1501</v>
      </c>
      <c r="J3" s="225" t="s">
        <v>1644</v>
      </c>
      <c r="K3" s="225" t="s">
        <v>1505</v>
      </c>
      <c r="L3" s="225" t="s">
        <v>1536</v>
      </c>
      <c r="M3" s="225" t="s">
        <v>1507</v>
      </c>
      <c r="N3" s="225" t="s">
        <v>1509</v>
      </c>
      <c r="O3" s="226" t="s">
        <v>1511</v>
      </c>
      <c r="P3" s="225" t="s">
        <v>1516</v>
      </c>
      <c r="Q3" s="225" t="s">
        <v>1646</v>
      </c>
      <c r="R3" s="225" t="s">
        <v>1519</v>
      </c>
      <c r="S3" s="225" t="s">
        <v>1521</v>
      </c>
      <c r="T3" s="225" t="s">
        <v>1523</v>
      </c>
      <c r="U3" s="225" t="s">
        <v>1491</v>
      </c>
      <c r="V3" s="225" t="s">
        <v>1647</v>
      </c>
      <c r="W3" s="225" t="s">
        <v>1528</v>
      </c>
      <c r="X3" s="225" t="s">
        <v>1648</v>
      </c>
      <c r="Y3" s="225" t="s">
        <v>1530</v>
      </c>
      <c r="Z3" s="225" t="s">
        <v>1532</v>
      </c>
      <c r="AA3" s="225" t="s">
        <v>1534</v>
      </c>
      <c r="AB3" s="225" t="s">
        <v>1536</v>
      </c>
      <c r="AC3" s="225" t="s">
        <v>1507</v>
      </c>
      <c r="AD3" s="225" t="s">
        <v>1509</v>
      </c>
      <c r="AE3" s="225" t="s">
        <v>1540</v>
      </c>
      <c r="AF3" s="225" t="s">
        <v>1542</v>
      </c>
      <c r="AG3" s="227" t="s">
        <v>1544</v>
      </c>
      <c r="AH3" s="228" t="s">
        <v>1546</v>
      </c>
      <c r="AI3" s="225" t="s">
        <v>1548</v>
      </c>
      <c r="AJ3" s="225" t="s">
        <v>1550</v>
      </c>
      <c r="AK3" s="225" t="s">
        <v>2702</v>
      </c>
      <c r="AL3" s="225" t="str">
        <f>+'[2]1. Información General'!A22</f>
        <v>Número de auto de la visita</v>
      </c>
      <c r="AM3" s="225" t="str">
        <f>+'[2]1. Información General'!E22</f>
        <v>Número de la bitácora</v>
      </c>
      <c r="AN3" s="225" t="s">
        <v>1554</v>
      </c>
      <c r="AO3" s="229" t="s">
        <v>1556</v>
      </c>
      <c r="AP3" s="225" t="s">
        <v>1653</v>
      </c>
      <c r="AQ3" s="225" t="str">
        <f>+'[3]1. Información General'!D27</f>
        <v>Primera Infancia</v>
      </c>
      <c r="AR3" s="225" t="str">
        <f>+'[3]1. Información General'!D28</f>
        <v>Infancia</v>
      </c>
      <c r="AS3" s="225" t="str">
        <f>+'[3]1. Información General'!D29</f>
        <v>Adolescencia</v>
      </c>
      <c r="AT3" s="225" t="str">
        <f>+'[3]1. Información General'!D30</f>
        <v>Juventud</v>
      </c>
      <c r="AU3" s="225" t="str">
        <f>+'[3]1. Información General'!D31</f>
        <v>Adultez</v>
      </c>
      <c r="AV3" s="225" t="str">
        <f>+'[3]1. Información General'!D32</f>
        <v>Persona Mayor</v>
      </c>
      <c r="AW3" s="225" t="s">
        <v>1562</v>
      </c>
      <c r="AX3" s="226" t="s">
        <v>1564</v>
      </c>
      <c r="AY3" s="225" t="s">
        <v>1672</v>
      </c>
      <c r="AZ3" s="225" t="s">
        <v>1569</v>
      </c>
      <c r="BA3" s="225" t="s">
        <v>1571</v>
      </c>
      <c r="BB3" s="225" t="s">
        <v>1573</v>
      </c>
      <c r="BC3" s="225" t="s">
        <v>1575</v>
      </c>
      <c r="BD3" s="225" t="s">
        <v>1577</v>
      </c>
      <c r="BE3" s="225" t="s">
        <v>1581</v>
      </c>
      <c r="BF3" s="225" t="s">
        <v>1583</v>
      </c>
      <c r="BG3" s="225" t="s">
        <v>1585</v>
      </c>
      <c r="BH3" s="225" t="s">
        <v>1532</v>
      </c>
      <c r="BI3" s="225" t="s">
        <v>1673</v>
      </c>
      <c r="BJ3" s="225" t="s">
        <v>1569</v>
      </c>
      <c r="BK3" s="225" t="s">
        <v>1571</v>
      </c>
      <c r="BL3" s="225" t="s">
        <v>1573</v>
      </c>
      <c r="BM3" s="225" t="s">
        <v>1575</v>
      </c>
      <c r="BN3" s="225" t="s">
        <v>1577</v>
      </c>
      <c r="BO3" s="225" t="s">
        <v>1581</v>
      </c>
      <c r="BP3" s="225" t="s">
        <v>1583</v>
      </c>
      <c r="BQ3" s="225" t="s">
        <v>1585</v>
      </c>
      <c r="BR3" s="226" t="s">
        <v>1532</v>
      </c>
      <c r="BS3" s="275" t="s">
        <v>1683</v>
      </c>
      <c r="BT3" s="56" t="s">
        <v>1687</v>
      </c>
      <c r="BU3" s="56" t="s">
        <v>1690</v>
      </c>
      <c r="BV3" s="280" t="s">
        <v>1692</v>
      </c>
      <c r="BW3" s="56" t="s">
        <v>1695</v>
      </c>
      <c r="BX3" s="280" t="s">
        <v>1698</v>
      </c>
      <c r="BY3" s="56" t="s">
        <v>1701</v>
      </c>
      <c r="BZ3" s="280" t="s">
        <v>1703</v>
      </c>
      <c r="CA3" s="341" t="s">
        <v>1706</v>
      </c>
      <c r="CB3" s="284" t="s">
        <v>1708</v>
      </c>
      <c r="CC3" s="59" t="s">
        <v>1711</v>
      </c>
      <c r="CD3" s="59" t="s">
        <v>1714</v>
      </c>
      <c r="CE3" s="59" t="s">
        <v>1716</v>
      </c>
      <c r="CF3" s="59" t="s">
        <v>1718</v>
      </c>
      <c r="CG3" s="59" t="s">
        <v>1720</v>
      </c>
      <c r="CH3" s="59" t="s">
        <v>1722</v>
      </c>
      <c r="CI3" s="59" t="s">
        <v>1724</v>
      </c>
      <c r="CJ3" s="286" t="s">
        <v>1726</v>
      </c>
      <c r="CK3" s="286" t="s">
        <v>1726</v>
      </c>
      <c r="CL3" s="286" t="s">
        <v>1726</v>
      </c>
      <c r="CM3" s="59" t="s">
        <v>1729</v>
      </c>
      <c r="CN3" s="59" t="s">
        <v>1732</v>
      </c>
      <c r="CO3" s="59" t="s">
        <v>1734</v>
      </c>
      <c r="CP3" s="59" t="s">
        <v>1736</v>
      </c>
      <c r="CQ3" s="59" t="s">
        <v>1738</v>
      </c>
      <c r="CR3" s="59" t="s">
        <v>1740</v>
      </c>
      <c r="CS3" s="59" t="s">
        <v>1742</v>
      </c>
      <c r="CT3" s="59" t="s">
        <v>1744</v>
      </c>
      <c r="CU3" s="59" t="s">
        <v>1746</v>
      </c>
      <c r="CV3" s="59" t="s">
        <v>1748</v>
      </c>
      <c r="CW3" s="59" t="s">
        <v>1750</v>
      </c>
      <c r="CX3" s="59" t="s">
        <v>1752</v>
      </c>
      <c r="CY3" s="59" t="s">
        <v>1754</v>
      </c>
      <c r="CZ3" s="59" t="s">
        <v>1756</v>
      </c>
      <c r="DA3" s="59" t="s">
        <v>1758</v>
      </c>
      <c r="DB3" s="59" t="s">
        <v>1760</v>
      </c>
      <c r="DC3" s="59" t="s">
        <v>1762</v>
      </c>
      <c r="DD3" s="59" t="s">
        <v>1765</v>
      </c>
      <c r="DE3" s="59" t="s">
        <v>1768</v>
      </c>
      <c r="DF3" s="59" t="s">
        <v>1770</v>
      </c>
      <c r="DG3" s="59" t="s">
        <v>1772</v>
      </c>
      <c r="DH3" s="59" t="s">
        <v>1774</v>
      </c>
      <c r="DI3" s="59" t="s">
        <v>1776</v>
      </c>
      <c r="DJ3" s="67" t="s">
        <v>1777</v>
      </c>
      <c r="DK3" s="59" t="s">
        <v>1779</v>
      </c>
      <c r="DL3" s="59" t="s">
        <v>1782</v>
      </c>
      <c r="DM3" s="59" t="s">
        <v>1784</v>
      </c>
      <c r="DN3" s="284" t="s">
        <v>1787</v>
      </c>
      <c r="DO3" s="59" t="s">
        <v>2703</v>
      </c>
      <c r="DP3" s="286" t="s">
        <v>1792</v>
      </c>
      <c r="DQ3" s="286" t="s">
        <v>1792</v>
      </c>
      <c r="DR3" s="286" t="s">
        <v>1792</v>
      </c>
      <c r="DS3" s="286" t="s">
        <v>1792</v>
      </c>
      <c r="DT3" s="59" t="s">
        <v>1795</v>
      </c>
      <c r="DU3" s="67" t="s">
        <v>1797</v>
      </c>
      <c r="DV3" s="59" t="s">
        <v>1799</v>
      </c>
      <c r="DW3" s="67" t="s">
        <v>1801</v>
      </c>
      <c r="DX3" s="59" t="s">
        <v>1803</v>
      </c>
      <c r="DY3" s="59" t="s">
        <v>1805</v>
      </c>
      <c r="DZ3" s="59" t="s">
        <v>1808</v>
      </c>
      <c r="EA3" s="59" t="s">
        <v>1810</v>
      </c>
      <c r="EB3" s="59" t="s">
        <v>1812</v>
      </c>
      <c r="EC3" s="59" t="s">
        <v>1814</v>
      </c>
      <c r="ED3" s="59" t="s">
        <v>1816</v>
      </c>
      <c r="EE3" s="59" t="s">
        <v>1818</v>
      </c>
      <c r="EF3" s="59" t="s">
        <v>1820</v>
      </c>
      <c r="EG3" s="59" t="s">
        <v>1822</v>
      </c>
      <c r="EH3" s="59" t="s">
        <v>1824</v>
      </c>
      <c r="EI3" s="59" t="s">
        <v>1826</v>
      </c>
      <c r="EJ3" s="59" t="s">
        <v>1828</v>
      </c>
      <c r="EK3" s="59" t="s">
        <v>1830</v>
      </c>
      <c r="EL3" s="59" t="s">
        <v>1832</v>
      </c>
      <c r="EM3" s="59" t="s">
        <v>1834</v>
      </c>
      <c r="EN3" s="59" t="s">
        <v>1836</v>
      </c>
      <c r="EO3" s="59" t="s">
        <v>1838</v>
      </c>
      <c r="EP3" s="59" t="s">
        <v>1840</v>
      </c>
      <c r="EQ3" s="59" t="s">
        <v>1842</v>
      </c>
      <c r="ER3" s="59" t="s">
        <v>1844</v>
      </c>
      <c r="ES3" s="59" t="s">
        <v>1846</v>
      </c>
      <c r="ET3" s="59" t="s">
        <v>1848</v>
      </c>
      <c r="EU3" s="59" t="s">
        <v>1850</v>
      </c>
      <c r="EV3" s="59" t="s">
        <v>1852</v>
      </c>
      <c r="EW3" s="67" t="s">
        <v>1854</v>
      </c>
      <c r="EX3" s="59" t="s">
        <v>1856</v>
      </c>
      <c r="EY3" s="59" t="s">
        <v>1858</v>
      </c>
      <c r="EZ3" s="59" t="s">
        <v>1860</v>
      </c>
      <c r="FA3" s="59" t="s">
        <v>1862</v>
      </c>
      <c r="FB3" s="59" t="s">
        <v>1865</v>
      </c>
      <c r="FC3" s="59" t="s">
        <v>1867</v>
      </c>
      <c r="FD3" s="59" t="s">
        <v>1869</v>
      </c>
      <c r="FE3" s="59" t="s">
        <v>1871</v>
      </c>
      <c r="FF3" s="59" t="s">
        <v>1873</v>
      </c>
      <c r="FG3" s="95" t="s">
        <v>1875</v>
      </c>
      <c r="FH3" s="66" t="s">
        <v>1881</v>
      </c>
      <c r="FI3" s="257" t="s">
        <v>1885</v>
      </c>
      <c r="FJ3" s="257" t="s">
        <v>1888</v>
      </c>
      <c r="FK3" s="257" t="s">
        <v>1891</v>
      </c>
      <c r="FL3" s="257" t="s">
        <v>1894</v>
      </c>
      <c r="FM3" s="257" t="s">
        <v>1897</v>
      </c>
      <c r="FN3" s="66" t="s">
        <v>1900</v>
      </c>
      <c r="FO3" s="67" t="s">
        <v>1903</v>
      </c>
      <c r="FP3" s="67" t="s">
        <v>1906</v>
      </c>
      <c r="FQ3" s="67" t="s">
        <v>1909</v>
      </c>
      <c r="FR3" s="66" t="s">
        <v>1912</v>
      </c>
      <c r="FS3" s="255" t="s">
        <v>1914</v>
      </c>
      <c r="FT3" s="67" t="s">
        <v>1916</v>
      </c>
      <c r="FU3" s="67" t="s">
        <v>1919</v>
      </c>
      <c r="FV3" s="67" t="s">
        <v>1921</v>
      </c>
      <c r="FW3" s="67" t="s">
        <v>1924</v>
      </c>
      <c r="FX3" s="67" t="s">
        <v>1927</v>
      </c>
      <c r="FY3" s="66" t="s">
        <v>1930</v>
      </c>
      <c r="FZ3" s="67" t="s">
        <v>1933</v>
      </c>
      <c r="GA3" s="59" t="s">
        <v>1936</v>
      </c>
      <c r="GB3" s="67" t="s">
        <v>1939</v>
      </c>
      <c r="GC3" s="66" t="s">
        <v>1942</v>
      </c>
      <c r="GD3" s="67" t="s">
        <v>1945</v>
      </c>
      <c r="GE3" s="67" t="s">
        <v>1948</v>
      </c>
      <c r="GF3" s="67" t="s">
        <v>1951</v>
      </c>
      <c r="GG3" s="66" t="s">
        <v>1954</v>
      </c>
      <c r="GH3" s="67" t="s">
        <v>1957</v>
      </c>
      <c r="GI3" s="67" t="s">
        <v>1960</v>
      </c>
      <c r="GJ3" s="67" t="s">
        <v>1962</v>
      </c>
      <c r="GK3" s="66" t="s">
        <v>1964</v>
      </c>
      <c r="GL3" s="257" t="s">
        <v>1967</v>
      </c>
      <c r="GM3" s="66" t="s">
        <v>1969</v>
      </c>
      <c r="GN3" s="67" t="s">
        <v>1972</v>
      </c>
      <c r="GO3" s="67" t="s">
        <v>1975</v>
      </c>
      <c r="GP3" s="67" t="s">
        <v>1977</v>
      </c>
      <c r="GQ3" s="67" t="s">
        <v>1980</v>
      </c>
      <c r="GR3" s="67" t="s">
        <v>1983</v>
      </c>
      <c r="GS3" s="66" t="s">
        <v>1985</v>
      </c>
      <c r="GT3" s="255" t="s">
        <v>1987</v>
      </c>
      <c r="GU3" s="257" t="s">
        <v>1989</v>
      </c>
      <c r="GV3" s="67" t="s">
        <v>1992</v>
      </c>
      <c r="GW3" s="67" t="s">
        <v>1995</v>
      </c>
      <c r="GX3" s="315" t="s">
        <v>1998</v>
      </c>
      <c r="GY3" s="67" t="s">
        <v>2001</v>
      </c>
      <c r="GZ3" s="67" t="s">
        <v>2004</v>
      </c>
      <c r="HA3" s="67" t="s">
        <v>2007</v>
      </c>
      <c r="HB3" s="66" t="s">
        <v>2010</v>
      </c>
      <c r="HC3" s="67" t="s">
        <v>2013</v>
      </c>
      <c r="HD3" s="67" t="s">
        <v>2016</v>
      </c>
      <c r="HE3" s="67" t="s">
        <v>2019</v>
      </c>
      <c r="HF3" s="67" t="s">
        <v>2022</v>
      </c>
      <c r="HG3" s="67" t="s">
        <v>2025</v>
      </c>
      <c r="HH3" s="67" t="s">
        <v>2028</v>
      </c>
      <c r="HI3" s="67" t="s">
        <v>2031</v>
      </c>
      <c r="HJ3" s="67" t="s">
        <v>2034</v>
      </c>
      <c r="HK3" s="67" t="s">
        <v>2037</v>
      </c>
      <c r="HL3" s="67" t="s">
        <v>2040</v>
      </c>
      <c r="HM3" s="262" t="s">
        <v>2042</v>
      </c>
      <c r="HN3" s="66" t="s">
        <v>2045</v>
      </c>
      <c r="HO3" s="67" t="s">
        <v>2048</v>
      </c>
      <c r="HP3" s="59" t="s">
        <v>2051</v>
      </c>
      <c r="HQ3" s="66" t="s">
        <v>2053</v>
      </c>
      <c r="HR3" s="67" t="s">
        <v>2056</v>
      </c>
      <c r="HS3" s="320" t="s">
        <v>2058</v>
      </c>
      <c r="HT3" s="59" t="s">
        <v>2061</v>
      </c>
      <c r="HU3" s="59" t="s">
        <v>2064</v>
      </c>
      <c r="HV3" s="59" t="s">
        <v>2066</v>
      </c>
      <c r="HW3" s="66" t="s">
        <v>2069</v>
      </c>
      <c r="HX3" s="67" t="s">
        <v>2072</v>
      </c>
      <c r="HY3" s="67" t="s">
        <v>2075</v>
      </c>
      <c r="HZ3" s="67" t="s">
        <v>2077</v>
      </c>
      <c r="IA3" s="67" t="s">
        <v>2079</v>
      </c>
      <c r="IB3" s="67" t="s">
        <v>2081</v>
      </c>
      <c r="IC3" s="324" t="s">
        <v>2083</v>
      </c>
      <c r="ID3" s="327" t="s">
        <v>2130</v>
      </c>
      <c r="IE3" s="376" t="s">
        <v>2133</v>
      </c>
      <c r="IF3" s="59" t="s">
        <v>2136</v>
      </c>
      <c r="IG3" s="59" t="s">
        <v>2139</v>
      </c>
      <c r="IH3" s="66" t="s">
        <v>2142</v>
      </c>
      <c r="II3" s="255" t="s">
        <v>2144</v>
      </c>
      <c r="IJ3" s="257" t="s">
        <v>2146</v>
      </c>
      <c r="IK3" s="257" t="s">
        <v>2148</v>
      </c>
      <c r="IL3" s="257" t="s">
        <v>2149</v>
      </c>
      <c r="IM3" s="257" t="s">
        <v>2151</v>
      </c>
      <c r="IN3" s="257" t="s">
        <v>2153</v>
      </c>
      <c r="IO3" s="343" t="s">
        <v>2707</v>
      </c>
      <c r="IP3" s="328" t="s">
        <v>2156</v>
      </c>
      <c r="IQ3" s="257" t="s">
        <v>2158</v>
      </c>
      <c r="IR3" s="398" t="s">
        <v>2160</v>
      </c>
      <c r="IS3" s="96" t="s">
        <v>2199</v>
      </c>
      <c r="IT3" s="67" t="s">
        <v>2202</v>
      </c>
      <c r="IU3" s="97" t="s">
        <v>2205</v>
      </c>
      <c r="IV3" s="91" t="s">
        <v>2207</v>
      </c>
      <c r="IW3" s="56" t="s">
        <v>2209</v>
      </c>
      <c r="IX3" s="56" t="s">
        <v>2212</v>
      </c>
      <c r="IY3" s="56" t="s">
        <v>2215</v>
      </c>
      <c r="IZ3" s="97" t="s">
        <v>2218</v>
      </c>
      <c r="JA3" s="91" t="s">
        <v>2207</v>
      </c>
      <c r="JB3" s="56" t="s">
        <v>2221</v>
      </c>
      <c r="JC3" s="56" t="s">
        <v>2224</v>
      </c>
      <c r="JD3" s="56" t="s">
        <v>2226</v>
      </c>
      <c r="JE3" s="56" t="s">
        <v>2228</v>
      </c>
      <c r="JF3" s="56" t="s">
        <v>2231</v>
      </c>
      <c r="JG3" s="56" t="s">
        <v>2233</v>
      </c>
      <c r="JH3" s="320" t="s">
        <v>2235</v>
      </c>
      <c r="JI3" s="91" t="s">
        <v>2207</v>
      </c>
      <c r="JJ3" s="56" t="s">
        <v>2238</v>
      </c>
      <c r="JK3" s="56" t="s">
        <v>2241</v>
      </c>
      <c r="JL3" s="56" t="s">
        <v>2243</v>
      </c>
      <c r="JM3" s="56" t="s">
        <v>2246</v>
      </c>
      <c r="JN3" s="56" t="s">
        <v>2249</v>
      </c>
      <c r="JO3" s="56" t="s">
        <v>2251</v>
      </c>
      <c r="JP3" s="56" t="s">
        <v>2253</v>
      </c>
      <c r="JQ3" s="56" t="s">
        <v>2256</v>
      </c>
      <c r="JR3" s="56" t="s">
        <v>2258</v>
      </c>
      <c r="JS3" s="56" t="s">
        <v>2260</v>
      </c>
      <c r="JT3" s="56" t="s">
        <v>2263</v>
      </c>
      <c r="JU3" s="320" t="s">
        <v>2266</v>
      </c>
      <c r="JV3" s="320" t="s">
        <v>2266</v>
      </c>
      <c r="JW3" s="91" t="s">
        <v>2207</v>
      </c>
      <c r="JX3" s="56" t="s">
        <v>2269</v>
      </c>
      <c r="JY3" s="56" t="s">
        <v>2272</v>
      </c>
      <c r="JZ3" s="56" t="s">
        <v>2275</v>
      </c>
      <c r="KA3" s="59" t="s">
        <v>2278</v>
      </c>
      <c r="KB3" s="59" t="s">
        <v>2281</v>
      </c>
      <c r="KC3" s="59" t="s">
        <v>2284</v>
      </c>
      <c r="KD3" s="59" t="s">
        <v>2286</v>
      </c>
      <c r="KE3" s="59" t="s">
        <v>2288</v>
      </c>
      <c r="KF3" s="59" t="s">
        <v>2290</v>
      </c>
      <c r="KG3" s="59" t="s">
        <v>2292</v>
      </c>
      <c r="KH3" s="59" t="s">
        <v>2294</v>
      </c>
      <c r="KI3" s="59" t="s">
        <v>2296</v>
      </c>
      <c r="KJ3" s="59" t="s">
        <v>2298</v>
      </c>
      <c r="KK3" s="59" t="s">
        <v>2301</v>
      </c>
      <c r="KL3" s="59" t="s">
        <v>2303</v>
      </c>
      <c r="KM3" s="59" t="s">
        <v>2305</v>
      </c>
      <c r="KN3" s="59" t="s">
        <v>2307</v>
      </c>
      <c r="KO3" s="59" t="s">
        <v>2309</v>
      </c>
      <c r="KP3" s="59" t="s">
        <v>2312</v>
      </c>
      <c r="KQ3" s="59" t="s">
        <v>2314</v>
      </c>
      <c r="KR3" s="59" t="s">
        <v>2317</v>
      </c>
      <c r="KS3" s="320" t="s">
        <v>2320</v>
      </c>
      <c r="KT3" s="91" t="s">
        <v>2207</v>
      </c>
      <c r="KU3" s="59" t="s">
        <v>2323</v>
      </c>
      <c r="KV3" s="59" t="s">
        <v>2326</v>
      </c>
      <c r="KW3" s="59" t="s">
        <v>2328</v>
      </c>
      <c r="KX3" s="59" t="s">
        <v>2330</v>
      </c>
      <c r="KY3" s="59" t="s">
        <v>2332</v>
      </c>
      <c r="KZ3" s="59" t="s">
        <v>2334</v>
      </c>
      <c r="LA3" s="320" t="s">
        <v>2337</v>
      </c>
      <c r="LB3" s="91" t="s">
        <v>2207</v>
      </c>
      <c r="LC3" s="59" t="s">
        <v>2340</v>
      </c>
      <c r="LD3" s="320" t="s">
        <v>2343</v>
      </c>
      <c r="LE3" s="91" t="s">
        <v>2207</v>
      </c>
      <c r="LF3" s="59" t="s">
        <v>2346</v>
      </c>
      <c r="LG3" s="59" t="s">
        <v>2349</v>
      </c>
      <c r="LH3" s="59" t="s">
        <v>2351</v>
      </c>
      <c r="LI3" s="59" t="s">
        <v>2353</v>
      </c>
      <c r="LJ3" s="59" t="s">
        <v>2356</v>
      </c>
      <c r="LK3" s="59" t="s">
        <v>2358</v>
      </c>
      <c r="LL3" s="59" t="s">
        <v>2360</v>
      </c>
      <c r="LM3" s="59" t="s">
        <v>2362</v>
      </c>
      <c r="LN3" s="59" t="s">
        <v>2364</v>
      </c>
      <c r="LO3" s="320" t="s">
        <v>2366</v>
      </c>
      <c r="LP3" s="91" t="s">
        <v>2207</v>
      </c>
      <c r="LQ3" s="59" t="s">
        <v>2369</v>
      </c>
      <c r="LR3" s="59" t="s">
        <v>2372</v>
      </c>
      <c r="LS3" s="59" t="s">
        <v>2374</v>
      </c>
      <c r="LT3" s="59" t="s">
        <v>2376</v>
      </c>
      <c r="LU3" s="59" t="s">
        <v>2378</v>
      </c>
      <c r="LV3" s="59" t="s">
        <v>2380</v>
      </c>
      <c r="LW3" s="59" t="s">
        <v>2228</v>
      </c>
      <c r="LX3" s="320" t="s">
        <v>2384</v>
      </c>
      <c r="LY3" s="91" t="s">
        <v>2207</v>
      </c>
      <c r="LZ3" s="59" t="s">
        <v>2387</v>
      </c>
      <c r="MA3" s="59" t="s">
        <v>2390</v>
      </c>
      <c r="MB3" s="59" t="s">
        <v>2393</v>
      </c>
      <c r="MC3" s="59" t="s">
        <v>2396</v>
      </c>
      <c r="MD3" s="59" t="s">
        <v>2399</v>
      </c>
      <c r="ME3" s="59" t="s">
        <v>2401</v>
      </c>
      <c r="MF3" s="320" t="s">
        <v>2403</v>
      </c>
      <c r="MG3" s="91" t="s">
        <v>2207</v>
      </c>
      <c r="MH3" s="59" t="s">
        <v>2406</v>
      </c>
      <c r="MI3" s="59" t="s">
        <v>2409</v>
      </c>
      <c r="MJ3" s="59" t="s">
        <v>2411</v>
      </c>
      <c r="MK3" s="59" t="s">
        <v>2413</v>
      </c>
      <c r="ML3" s="59" t="s">
        <v>2415</v>
      </c>
      <c r="MM3" s="59" t="s">
        <v>2417</v>
      </c>
      <c r="MN3" s="320" t="s">
        <v>2419</v>
      </c>
      <c r="MO3" s="91" t="s">
        <v>2207</v>
      </c>
      <c r="MP3" s="59" t="s">
        <v>2422</v>
      </c>
      <c r="MQ3" s="59" t="s">
        <v>2425</v>
      </c>
      <c r="MR3" s="59" t="s">
        <v>2427</v>
      </c>
      <c r="MS3" s="59" t="s">
        <v>2429</v>
      </c>
      <c r="MT3" s="59" t="s">
        <v>2431</v>
      </c>
      <c r="MU3" s="59" t="s">
        <v>2434</v>
      </c>
      <c r="MV3" s="95" t="s">
        <v>2437</v>
      </c>
      <c r="MW3" s="66" t="s">
        <v>2162</v>
      </c>
      <c r="MX3" s="66" t="s">
        <v>2162</v>
      </c>
      <c r="MY3" s="66" t="s">
        <v>2162</v>
      </c>
      <c r="MZ3" s="258" t="s">
        <v>2163</v>
      </c>
      <c r="NA3" s="59" t="s">
        <v>2733</v>
      </c>
      <c r="NB3" s="255" t="s">
        <v>2165</v>
      </c>
      <c r="NC3" s="257" t="s">
        <v>2166</v>
      </c>
      <c r="ND3" s="59" t="s">
        <v>2167</v>
      </c>
      <c r="NE3" s="59" t="s">
        <v>2168</v>
      </c>
      <c r="NF3" s="59" t="s">
        <v>2169</v>
      </c>
      <c r="NG3" s="59" t="s">
        <v>2170</v>
      </c>
      <c r="NH3" s="59" t="s">
        <v>2171</v>
      </c>
      <c r="NI3" s="59" t="s">
        <v>2172</v>
      </c>
      <c r="NJ3" s="59" t="s">
        <v>2173</v>
      </c>
      <c r="NK3" s="59" t="s">
        <v>2174</v>
      </c>
      <c r="NL3" s="59" t="s">
        <v>2175</v>
      </c>
      <c r="NM3" s="59" t="s">
        <v>2176</v>
      </c>
      <c r="NN3" s="59" t="s">
        <v>2177</v>
      </c>
      <c r="NO3" s="59" t="s">
        <v>2178</v>
      </c>
      <c r="NP3" s="59" t="s">
        <v>2179</v>
      </c>
      <c r="NQ3" s="59" t="s">
        <v>2180</v>
      </c>
      <c r="NR3" s="59" t="s">
        <v>2181</v>
      </c>
      <c r="NS3" s="59" t="s">
        <v>2182</v>
      </c>
      <c r="NT3" s="59" t="s">
        <v>2183</v>
      </c>
      <c r="NU3" s="59" t="s">
        <v>2184</v>
      </c>
      <c r="NV3" s="59" t="s">
        <v>2185</v>
      </c>
      <c r="NW3" s="59" t="s">
        <v>2187</v>
      </c>
      <c r="NX3" s="59" t="s">
        <v>2188</v>
      </c>
      <c r="NY3" s="59" t="s">
        <v>2189</v>
      </c>
      <c r="NZ3" s="59" t="s">
        <v>2190</v>
      </c>
      <c r="OA3" s="59" t="s">
        <v>2191</v>
      </c>
      <c r="OB3" s="95" t="s">
        <v>2192</v>
      </c>
      <c r="OC3" s="96" t="s">
        <v>2473</v>
      </c>
      <c r="OD3" s="59" t="s">
        <v>2476</v>
      </c>
      <c r="OE3" s="97" t="s">
        <v>2479</v>
      </c>
      <c r="OF3" s="59" t="s">
        <v>2482</v>
      </c>
      <c r="OG3" s="59" t="s">
        <v>2485</v>
      </c>
      <c r="OH3" s="59" t="s">
        <v>2487</v>
      </c>
      <c r="OI3" s="97" t="s">
        <v>2489</v>
      </c>
      <c r="OJ3" s="59" t="s">
        <v>2492</v>
      </c>
      <c r="OK3" s="59" t="s">
        <v>2495</v>
      </c>
      <c r="OL3" s="59" t="s">
        <v>2498</v>
      </c>
      <c r="OM3" s="97" t="s">
        <v>2500</v>
      </c>
      <c r="ON3" s="56" t="s">
        <v>2503</v>
      </c>
      <c r="OO3" s="341" t="s">
        <v>2506</v>
      </c>
      <c r="OP3" s="97" t="s">
        <v>2508</v>
      </c>
      <c r="OQ3" s="59" t="s">
        <v>2511</v>
      </c>
      <c r="OR3" s="59" t="s">
        <v>2513</v>
      </c>
      <c r="OS3" s="95" t="s">
        <v>2739</v>
      </c>
      <c r="OT3" s="161" t="s">
        <v>2516</v>
      </c>
      <c r="OU3" s="59" t="s">
        <v>2517</v>
      </c>
      <c r="OV3" s="59" t="s">
        <v>2518</v>
      </c>
      <c r="OW3" s="59" t="s">
        <v>2746</v>
      </c>
      <c r="OX3" s="59" t="s">
        <v>2747</v>
      </c>
      <c r="OY3" s="97" t="s">
        <v>2749</v>
      </c>
      <c r="OZ3" s="59" t="s">
        <v>2519</v>
      </c>
      <c r="PA3" s="59" t="s">
        <v>2520</v>
      </c>
      <c r="PB3" s="56" t="s">
        <v>2752</v>
      </c>
      <c r="PC3" s="59" t="s">
        <v>2754</v>
      </c>
      <c r="PD3" s="368" t="s">
        <v>2756</v>
      </c>
      <c r="PE3" s="369" t="s">
        <v>2758</v>
      </c>
      <c r="PF3" s="58" t="s">
        <v>2523</v>
      </c>
      <c r="PG3" s="59" t="s">
        <v>2526</v>
      </c>
      <c r="PH3" s="58" t="s">
        <v>2529</v>
      </c>
      <c r="PI3" s="59" t="s">
        <v>2532</v>
      </c>
      <c r="PJ3" s="356" t="s">
        <v>2731</v>
      </c>
      <c r="PK3" s="361" t="s">
        <v>2732</v>
      </c>
      <c r="PL3" s="170" t="s">
        <v>2537</v>
      </c>
      <c r="PM3" s="91" t="s">
        <v>2539</v>
      </c>
      <c r="PN3" s="56" t="s">
        <v>2541</v>
      </c>
      <c r="PO3" s="59" t="s">
        <v>2543</v>
      </c>
      <c r="PP3" s="56" t="s">
        <v>2545</v>
      </c>
      <c r="PQ3" s="56" t="s">
        <v>2547</v>
      </c>
      <c r="PR3" s="63" t="s">
        <v>2549</v>
      </c>
      <c r="PS3" s="161" t="s">
        <v>2552</v>
      </c>
      <c r="PT3" s="160" t="s">
        <v>2555</v>
      </c>
      <c r="PU3" s="59" t="s">
        <v>2557</v>
      </c>
      <c r="PV3" s="65" t="s">
        <v>2559</v>
      </c>
      <c r="PW3" s="65" t="s">
        <v>2561</v>
      </c>
      <c r="PX3" s="59" t="s">
        <v>2563</v>
      </c>
      <c r="PY3" s="59" t="s">
        <v>2566</v>
      </c>
      <c r="PZ3" s="59" t="s">
        <v>2569</v>
      </c>
      <c r="QA3" s="59" t="s">
        <v>2572</v>
      </c>
      <c r="QB3" s="59" t="s">
        <v>2575</v>
      </c>
      <c r="QC3" s="59" t="s">
        <v>2578</v>
      </c>
      <c r="QD3" s="59" t="s">
        <v>2581</v>
      </c>
      <c r="QE3" s="59" t="s">
        <v>2585</v>
      </c>
      <c r="QF3" s="66" t="s">
        <v>2010</v>
      </c>
      <c r="QG3" s="59" t="s">
        <v>2590</v>
      </c>
      <c r="QH3" s="95" t="s">
        <v>2592</v>
      </c>
      <c r="QI3" s="161" t="s">
        <v>2086</v>
      </c>
      <c r="QJ3" s="93" t="s">
        <v>2088</v>
      </c>
      <c r="QK3" s="59" t="s">
        <v>2091</v>
      </c>
      <c r="QL3" s="59" t="s">
        <v>2094</v>
      </c>
      <c r="QM3" s="67" t="s">
        <v>2097</v>
      </c>
      <c r="QN3" s="67" t="s">
        <v>2100</v>
      </c>
      <c r="QO3" s="59" t="s">
        <v>2103</v>
      </c>
      <c r="QP3" s="59" t="s">
        <v>2106</v>
      </c>
      <c r="QQ3" s="59" t="s">
        <v>2109</v>
      </c>
      <c r="QR3" s="59" t="s">
        <v>2727</v>
      </c>
      <c r="QS3" s="59" t="s">
        <v>2728</v>
      </c>
      <c r="QT3" s="59" t="s">
        <v>2114</v>
      </c>
      <c r="QU3" s="59" t="s">
        <v>2117</v>
      </c>
      <c r="QV3" s="59" t="s">
        <v>2119</v>
      </c>
      <c r="QW3" s="59" t="s">
        <v>2122</v>
      </c>
      <c r="QX3" s="59" t="s">
        <v>2124</v>
      </c>
      <c r="QY3" s="95" t="s">
        <v>2737</v>
      </c>
    </row>
    <row r="4" spans="1:467" x14ac:dyDescent="0.25">
      <c r="A4">
        <f>'1. Información General'!B2</f>
        <v>0</v>
      </c>
      <c r="B4">
        <f>'1. Información General'!F2</f>
        <v>0</v>
      </c>
      <c r="C4">
        <f>'1. Información General'!B3</f>
        <v>0</v>
      </c>
      <c r="D4" s="379">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79">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79">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79">
        <f>'1. Información General'!F16</f>
        <v>0</v>
      </c>
      <c r="AC4">
        <f>'1. Información General'!B17</f>
        <v>0</v>
      </c>
      <c r="AD4">
        <f>'1. Información General'!D17</f>
        <v>0</v>
      </c>
      <c r="AE4">
        <f>'1. Información General'!F17</f>
        <v>0</v>
      </c>
      <c r="AF4">
        <f>'1. Información General'!B18</f>
        <v>0</v>
      </c>
      <c r="AI4">
        <f>'1. Información General'!B21</f>
        <v>0</v>
      </c>
      <c r="AJ4" s="380">
        <f>'1. Información General'!D21</f>
        <v>0</v>
      </c>
      <c r="AK4" s="380">
        <f>'1. Información General'!F21</f>
        <v>0</v>
      </c>
      <c r="AL4">
        <f>'1. Información General'!B22</f>
        <v>0</v>
      </c>
      <c r="AM4">
        <f>'1. Información General'!F22</f>
        <v>0</v>
      </c>
      <c r="AN4">
        <f>'1. Información General'!B23</f>
        <v>0</v>
      </c>
      <c r="AO4" t="str">
        <f>'1. Información General'!D23</f>
        <v>RESTABLECIMIENTO DE DERECHOS</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 xml:space="preserve">MODALIDADES DE APOYO Y FORTALECIMIENTO A LA FAMILIA O RED VINCULAR </v>
      </c>
      <c r="AX4" t="str">
        <f>'1. Información General'!E33</f>
        <v>EXTERNADO MEDIA JORNADA</v>
      </c>
      <c r="AY4">
        <f>'1. Información General'!B36</f>
        <v>0</v>
      </c>
      <c r="AZ4">
        <f>'1. Información General'!D36</f>
        <v>0</v>
      </c>
      <c r="BA4">
        <f>'1. Información General'!B37</f>
        <v>0</v>
      </c>
      <c r="BB4" s="380">
        <f>'1. Información General'!D37</f>
        <v>0</v>
      </c>
      <c r="BC4" s="380">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General'!D40</f>
        <v>0</v>
      </c>
      <c r="BK4">
        <f>'1. Información General'!B41</f>
        <v>0</v>
      </c>
      <c r="BL4" s="380">
        <f>'1. Información General'!D41</f>
        <v>0</v>
      </c>
      <c r="BM4" s="380">
        <f>'1. Información General'!F41</f>
        <v>0</v>
      </c>
      <c r="BN4">
        <f>'1. Información General'!B42</f>
        <v>0</v>
      </c>
      <c r="BO4">
        <f>'1. Información General'!F42</f>
        <v>0</v>
      </c>
      <c r="BP4">
        <f>'1. Información General'!B43</f>
        <v>0</v>
      </c>
      <c r="BQ4">
        <f>'1. Información General'!D43</f>
        <v>0</v>
      </c>
      <c r="BR4">
        <f>'1. Información General'!F43</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f>+'2.Ambientes Adecuados y Seguros'!$D19</f>
        <v>0</v>
      </c>
      <c r="CJ4" t="str">
        <f>+'2.Ambientes Adecuados y Seguros'!$D20</f>
        <v>NO APLICA</v>
      </c>
      <c r="CK4" t="str">
        <f>+'2.Ambientes Adecuados y Seguros'!$D21</f>
        <v>NO APLICA</v>
      </c>
      <c r="CL4" t="str">
        <f>+'2.Ambientes Adecuados y Seguros'!$D22</f>
        <v>NO APLICA</v>
      </c>
      <c r="CM4">
        <f>+'2.Ambientes Adecuados y Seguros'!$D23</f>
        <v>0</v>
      </c>
      <c r="CN4">
        <f>+'2.Ambientes Adecuados y Seguros'!$D24</f>
        <v>0</v>
      </c>
      <c r="CO4">
        <f>+'2.Ambientes Adecuados y Seguros'!$D25</f>
        <v>0</v>
      </c>
      <c r="CP4">
        <f>+'2.Ambientes Adecuados y Seguros'!$D26</f>
        <v>0</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f>+'2.Ambientes Adecuados y Seguros'!$D47</f>
        <v>0</v>
      </c>
      <c r="DL4">
        <f>+'2.Ambientes Adecuados y Seguros'!$D48</f>
        <v>0</v>
      </c>
      <c r="DM4">
        <f>+'2.Ambientes Adecuados y Seguros'!$D49</f>
        <v>0</v>
      </c>
      <c r="DN4" t="str">
        <f>+'2.Ambientes Adecuados y Seguros'!$D50</f>
        <v>NO APLICA</v>
      </c>
      <c r="DO4">
        <f>+'2.Ambientes Adecuados y Seguros'!$D51</f>
        <v>0</v>
      </c>
      <c r="DP4" t="str">
        <f>+'2.Ambientes Adecuados y Seguros'!$D52</f>
        <v>NO APLICA</v>
      </c>
      <c r="DQ4" t="str">
        <f>+'2.Ambientes Adecuados y Seguros'!$D53</f>
        <v>NO APLICA</v>
      </c>
      <c r="DR4" t="str">
        <f>+'2.Ambientes Adecuados y Seguros'!$D54</f>
        <v>NO APLICA</v>
      </c>
      <c r="DS4" t="str">
        <f>+'2.Ambientes Adecuados y Seguros'!$D55</f>
        <v>NO APLICA</v>
      </c>
      <c r="DT4">
        <f>+'2.Ambientes Adecuados y Seguros'!$D56</f>
        <v>0</v>
      </c>
      <c r="DU4">
        <f>+'2.Ambientes Adecuados y Seguros'!$D57</f>
        <v>0</v>
      </c>
      <c r="DV4">
        <f>+'2.Ambientes Adecuados y Seguros'!$D58</f>
        <v>0</v>
      </c>
      <c r="DW4">
        <f>+'2.Ambientes Adecuados y Seguros'!$D59</f>
        <v>0</v>
      </c>
      <c r="DX4">
        <f>+'2.Ambientes Adecuados y Seguros'!$D60</f>
        <v>0</v>
      </c>
      <c r="DY4">
        <f>+'2.Ambientes Adecuados y Seguros'!$D61</f>
        <v>0</v>
      </c>
      <c r="DZ4">
        <f>+'2.Ambientes Adecuados y Seguros'!$D62</f>
        <v>0</v>
      </c>
      <c r="EA4">
        <f>+'2.Ambientes Adecuados y Seguros'!$D63</f>
        <v>0</v>
      </c>
      <c r="EB4">
        <f>+'2.Ambientes Adecuados y Seguros'!$D64</f>
        <v>0</v>
      </c>
      <c r="EC4">
        <f>+'2.Ambientes Adecuados y Seguros'!$D65</f>
        <v>0</v>
      </c>
      <c r="ED4">
        <f>+'2.Ambientes Adecuados y Seguros'!$D66</f>
        <v>0</v>
      </c>
      <c r="EE4">
        <f>+'2.Ambientes Adecuados y Seguros'!$D67</f>
        <v>0</v>
      </c>
      <c r="EF4">
        <f>+'2.Ambientes Adecuados y Seguros'!$D68</f>
        <v>0</v>
      </c>
      <c r="EG4">
        <f>+'2.Ambientes Adecuados y Seguros'!$D69</f>
        <v>0</v>
      </c>
      <c r="EH4">
        <f>+'2.Ambientes Adecuados y Seguros'!$D70</f>
        <v>0</v>
      </c>
      <c r="EI4">
        <f>+'2.Ambientes Adecuados y Seguros'!$D71</f>
        <v>0</v>
      </c>
      <c r="EJ4">
        <f>+'2.Ambientes Adecuados y Seguros'!$D72</f>
        <v>0</v>
      </c>
      <c r="EK4">
        <f>+'2.Ambientes Adecuados y Seguros'!$D73</f>
        <v>0</v>
      </c>
      <c r="EL4">
        <f>+'2.Ambientes Adecuados y Seguros'!$D74</f>
        <v>0</v>
      </c>
      <c r="EM4">
        <f>+'2.Ambientes Adecuados y Seguros'!$D75</f>
        <v>0</v>
      </c>
      <c r="EN4">
        <f>+'2.Ambientes Adecuados y Seguros'!$D76</f>
        <v>0</v>
      </c>
      <c r="EO4">
        <f>+'2.Ambientes Adecuados y Seguros'!$D77</f>
        <v>0</v>
      </c>
      <c r="EP4">
        <f>+'2.Ambientes Adecuados y Seguros'!$D78</f>
        <v>0</v>
      </c>
      <c r="EQ4">
        <f>+'2.Ambientes Adecuados y Seguros'!$D79</f>
        <v>0</v>
      </c>
      <c r="ER4">
        <f>+'2.Ambientes Adecuados y Seguros'!$D80</f>
        <v>0</v>
      </c>
      <c r="ES4">
        <f>+'2.Ambientes Adecuados y Seguros'!$D81</f>
        <v>0</v>
      </c>
      <c r="ET4">
        <f>+'2.Ambientes Adecuados y Seguros'!$D82</f>
        <v>0</v>
      </c>
      <c r="EU4">
        <f>+'2.Ambientes Adecuados y Seguros'!$D83</f>
        <v>0</v>
      </c>
      <c r="EV4">
        <f>+'2.Ambientes Adecuados y Seguros'!$D84</f>
        <v>0</v>
      </c>
      <c r="EW4">
        <f>+'2.Ambientes Adecuados y Seguros'!$D85</f>
        <v>0</v>
      </c>
      <c r="EX4">
        <f>+'2.Ambientes Adecuados y Seguros'!$D86</f>
        <v>0</v>
      </c>
      <c r="EY4">
        <f>+'2.Ambientes Adecuados y Seguros'!$D87</f>
        <v>0</v>
      </c>
      <c r="EZ4">
        <f>+'2.Ambientes Adecuados y Seguros'!$D88</f>
        <v>0</v>
      </c>
      <c r="FA4">
        <f>+'2.Ambientes Adecuados y Seguros'!$D89</f>
        <v>0</v>
      </c>
      <c r="FB4">
        <f>+'2.Ambientes Adecuados y Seguros'!$D90</f>
        <v>0</v>
      </c>
      <c r="FC4">
        <f>+'2.Ambientes Adecuados y Seguros'!$D91</f>
        <v>0</v>
      </c>
      <c r="FD4">
        <f>+'2.Ambientes Adecuados y Seguros'!$D92</f>
        <v>0</v>
      </c>
      <c r="FE4">
        <f>+'2.Ambientes Adecuados y Seguros'!$D93</f>
        <v>0</v>
      </c>
      <c r="FF4">
        <f>+'2.Ambientes Adecuados y Seguros'!$D94</f>
        <v>0</v>
      </c>
      <c r="FG4">
        <f>+'2.Ambientes Adecuados y Seguros'!$D95</f>
        <v>0</v>
      </c>
      <c r="FH4" t="str">
        <f>+'3. Alimentacion y Nutrición'!$D3</f>
        <v>NO APLICA</v>
      </c>
      <c r="FI4">
        <f>+'3. Alimentacion y Nutrición'!$D4</f>
        <v>0</v>
      </c>
      <c r="FJ4">
        <f>+'3. Alimentacion y Nutrición'!$D5</f>
        <v>0</v>
      </c>
      <c r="FK4">
        <f>+'3. Alimentacion y Nutrición'!$D6</f>
        <v>0</v>
      </c>
      <c r="FL4">
        <f>+'3. Alimentacion y Nutrición'!$D7</f>
        <v>0</v>
      </c>
      <c r="FM4">
        <f>+'3. Alimentacion y Nutrición'!$D8</f>
        <v>0</v>
      </c>
      <c r="FN4" t="str">
        <f>+'3. Alimentacion y Nutrición'!$D9</f>
        <v>NO APLICA</v>
      </c>
      <c r="FO4">
        <f>+'3. Alimentacion y Nutrición'!$D10</f>
        <v>0</v>
      </c>
      <c r="FP4">
        <f>+'3. Alimentacion y Nutrición'!$D11</f>
        <v>0</v>
      </c>
      <c r="FQ4">
        <f>+'3. Alimentacion y Nutrición'!$D12</f>
        <v>0</v>
      </c>
      <c r="FR4" t="str">
        <f>+'3. Alimentacion y Nutrición'!$D13</f>
        <v>NO APLICA</v>
      </c>
      <c r="FS4">
        <f>+'3. Alimentacion y Nutrición'!$D14</f>
        <v>0</v>
      </c>
      <c r="FT4">
        <f>+'3. Alimentacion y Nutrición'!$D15</f>
        <v>0</v>
      </c>
      <c r="FU4">
        <f>+'3. Alimentacion y Nutrición'!$D16</f>
        <v>0</v>
      </c>
      <c r="FV4">
        <f>+'3. Alimentacion y Nutrición'!$D17</f>
        <v>0</v>
      </c>
      <c r="FW4">
        <f>+'3. Alimentacion y Nutrición'!$D18</f>
        <v>0</v>
      </c>
      <c r="FX4">
        <f>+'3. Alimentacion y Nutrición'!$D19</f>
        <v>0</v>
      </c>
      <c r="FY4" t="str">
        <f>+'3. Alimentacion y Nutrición'!$D20</f>
        <v>NO APLICA</v>
      </c>
      <c r="FZ4">
        <f>+'3. Alimentacion y Nutrición'!$D21</f>
        <v>0</v>
      </c>
      <c r="GA4">
        <f>+'3. Alimentacion y Nutrición'!$D22</f>
        <v>0</v>
      </c>
      <c r="GB4">
        <f>+'3. Alimentacion y Nutrición'!$D23</f>
        <v>0</v>
      </c>
      <c r="GC4" t="str">
        <f>+'3. Alimentacion y Nutrición'!$D24</f>
        <v>NO APLICA</v>
      </c>
      <c r="GD4">
        <f>+'3. Alimentacion y Nutrición'!$D25</f>
        <v>0</v>
      </c>
      <c r="GE4">
        <f>+'3. Alimentacion y Nutrición'!$D26</f>
        <v>0</v>
      </c>
      <c r="GF4">
        <f>+'3. Alimentacion y Nutrición'!$D27</f>
        <v>0</v>
      </c>
      <c r="GG4" t="str">
        <f>+'3. Alimentacion y Nutrición'!$D28</f>
        <v>NO APLICA</v>
      </c>
      <c r="GH4">
        <f>+'3. Alimentacion y Nutrición'!$D29</f>
        <v>0</v>
      </c>
      <c r="GI4">
        <f>+'3. Alimentacion y Nutrición'!$D30</f>
        <v>0</v>
      </c>
      <c r="GJ4">
        <f>+'3. Alimentacion y Nutrición'!$D31</f>
        <v>0</v>
      </c>
      <c r="GK4" t="str">
        <f>+'3. Alimentacion y Nutrición'!$D32</f>
        <v>NO APLICA</v>
      </c>
      <c r="GL4">
        <f>+'3. Alimentacion y Nutrición'!$D33</f>
        <v>0</v>
      </c>
      <c r="GM4" t="str">
        <f>+'3. Alimentacion y Nutrición'!$D34</f>
        <v>NO APLICA</v>
      </c>
      <c r="GN4">
        <f>+'3. Alimentacion y Nutrición'!$D35</f>
        <v>0</v>
      </c>
      <c r="GO4">
        <f>+'3. Alimentacion y Nutrición'!$D36</f>
        <v>0</v>
      </c>
      <c r="GP4">
        <f>+'3. Alimentacion y Nutrición'!$D37</f>
        <v>0</v>
      </c>
      <c r="GQ4">
        <f>+'3. Alimentacion y Nutrición'!$D38</f>
        <v>0</v>
      </c>
      <c r="GR4">
        <f>+'3. Alimentacion y Nutrición'!$D39</f>
        <v>0</v>
      </c>
      <c r="GS4" t="str">
        <f>+'3. Alimentacion y Nutrición'!$D40</f>
        <v>NO APLICA</v>
      </c>
      <c r="GT4">
        <f>+'3. Alimentacion y Nutrición'!$D41</f>
        <v>0</v>
      </c>
      <c r="GU4">
        <f>+'3. Alimentacion y Nutrición'!$D42</f>
        <v>0</v>
      </c>
      <c r="GV4">
        <f>+'3. Alimentacion y Nutrición'!$D43</f>
        <v>0</v>
      </c>
      <c r="GW4">
        <f>+'3. Alimentacion y Nutrición'!$D44</f>
        <v>0</v>
      </c>
      <c r="GX4">
        <f>+'3. Alimentacion y Nutrición'!$D45</f>
        <v>0</v>
      </c>
      <c r="GY4">
        <f>+'3. Alimentacion y Nutrición'!$D46</f>
        <v>0</v>
      </c>
      <c r="GZ4">
        <f>+'3. Alimentacion y Nutrición'!$D47</f>
        <v>0</v>
      </c>
      <c r="HA4">
        <f>+'3. Alimentacion y Nutrición'!$D48</f>
        <v>0</v>
      </c>
      <c r="HB4" t="str">
        <f>+'3. Alimentacion y Nutrición'!$D49</f>
        <v>NO APLICA</v>
      </c>
      <c r="HC4">
        <f>+'3. Alimentacion y Nutrición'!$D50</f>
        <v>0</v>
      </c>
      <c r="HD4">
        <f>+'3. Alimentacion y Nutrición'!$D51</f>
        <v>0</v>
      </c>
      <c r="HE4">
        <f>+'3. Alimentacion y Nutrición'!$D52</f>
        <v>0</v>
      </c>
      <c r="HF4">
        <f>+'3. Alimentacion y Nutrición'!$D53</f>
        <v>0</v>
      </c>
      <c r="HG4">
        <f>+'3. Alimentacion y Nutrición'!$D54</f>
        <v>0</v>
      </c>
      <c r="HH4">
        <f>+'3. Alimentacion y Nutrición'!$D55</f>
        <v>0</v>
      </c>
      <c r="HI4">
        <f>+'3. Alimentacion y Nutrición'!$D56</f>
        <v>0</v>
      </c>
      <c r="HJ4">
        <f>+'3. Alimentacion y Nutrición'!$D57</f>
        <v>0</v>
      </c>
      <c r="HK4">
        <f>+'3. Alimentacion y Nutrición'!$D58</f>
        <v>0</v>
      </c>
      <c r="HL4">
        <f>+'3. Alimentacion y Nutrición'!$D59</f>
        <v>0</v>
      </c>
      <c r="HM4">
        <f>+'3. Alimentacion y Nutrición'!$D60</f>
        <v>0</v>
      </c>
      <c r="HN4" t="str">
        <f>+'3. Alimentacion y Nutrición'!$D61</f>
        <v>NO APLICA</v>
      </c>
      <c r="HO4">
        <f>+'3. Alimentacion y Nutrición'!$D62</f>
        <v>0</v>
      </c>
      <c r="HP4">
        <f>+'3. Alimentacion y Nutrición'!$D63</f>
        <v>0</v>
      </c>
      <c r="HQ4" t="str">
        <f>+'3. Alimentacion y Nutrición'!$D64</f>
        <v>NO APLICA</v>
      </c>
      <c r="HR4">
        <f>+'3. Alimentacion y Nutrición'!$D65</f>
        <v>0</v>
      </c>
      <c r="HS4" t="str">
        <f>+'3. Alimentacion y Nutrición'!$D66</f>
        <v>NO APLICA</v>
      </c>
      <c r="HT4">
        <f>+'3. Alimentacion y Nutrición'!$D67</f>
        <v>0</v>
      </c>
      <c r="HU4">
        <f>+'3. Alimentacion y Nutrición'!$D68</f>
        <v>0</v>
      </c>
      <c r="HV4">
        <f>+'3. Alimentacion y Nutrición'!$D69</f>
        <v>0</v>
      </c>
      <c r="HW4" t="str">
        <f>+'3. Alimentacion y Nutrición'!$D70</f>
        <v>NO APLICA</v>
      </c>
      <c r="HX4">
        <f>+'3. Alimentacion y Nutrición'!$D71</f>
        <v>0</v>
      </c>
      <c r="HY4">
        <f>+'3. Alimentacion y Nutrición'!$D72</f>
        <v>0</v>
      </c>
      <c r="HZ4">
        <f>+'3. Alimentacion y Nutrición'!$D73</f>
        <v>0</v>
      </c>
      <c r="IA4">
        <f>+'3. Alimentacion y Nutrición'!$D74</f>
        <v>0</v>
      </c>
      <c r="IB4">
        <f>+'3. Alimentacion y Nutrición'!$D75</f>
        <v>0</v>
      </c>
      <c r="IC4">
        <f>+'3. Alimentacion y Nutrición'!$D76</f>
        <v>0</v>
      </c>
      <c r="ID4" t="str">
        <f>+'4. Modelo de Atencion'!$D3</f>
        <v>NO APLICA</v>
      </c>
      <c r="IE4">
        <f>+'4. Modelo de Atencion'!$D4</f>
        <v>0</v>
      </c>
      <c r="IF4">
        <f>+'4. Modelo de Atencion'!$D5</f>
        <v>0</v>
      </c>
      <c r="IG4">
        <f>+'4. Modelo de Atencion'!$D6</f>
        <v>0</v>
      </c>
      <c r="IH4" t="str">
        <f>+'4. Modelo de Atencion'!$D7</f>
        <v>NO APLICA</v>
      </c>
      <c r="II4">
        <f>+'4. Modelo de Atencion'!$D8</f>
        <v>0</v>
      </c>
      <c r="IJ4">
        <f>+'4. Modelo de Atencion'!$D9</f>
        <v>0</v>
      </c>
      <c r="IK4">
        <f>+'4. Modelo de Atencion'!$D10</f>
        <v>0</v>
      </c>
      <c r="IL4">
        <f>+'4. Modelo de Atencion'!$D11</f>
        <v>0</v>
      </c>
      <c r="IM4">
        <f>+'4. Modelo de Atencion'!$D12</f>
        <v>0</v>
      </c>
      <c r="IN4">
        <f>+'4. Modelo de Atencion'!$D13</f>
        <v>0</v>
      </c>
      <c r="IO4">
        <f>+'4. Modelo de Atencion'!$D14</f>
        <v>0</v>
      </c>
      <c r="IP4">
        <f>+'4. Modelo de Atencion'!$D15</f>
        <v>0</v>
      </c>
      <c r="IQ4">
        <f>+'4. Modelo de Atencion'!$D16</f>
        <v>0</v>
      </c>
      <c r="IR4">
        <f>+'4. Modelo de Atencion'!$D17</f>
        <v>0</v>
      </c>
      <c r="IS4" t="str">
        <f>+'5. Situaciones de Riesgo'!$D3</f>
        <v>NO APLICA</v>
      </c>
      <c r="IT4">
        <f>+'5. Situaciones de Riesgo'!$D4</f>
        <v>0</v>
      </c>
      <c r="IU4" t="str">
        <f>+'5. Situaciones de Riesgo'!$D5</f>
        <v>NO APLICA</v>
      </c>
      <c r="IV4">
        <f>+'5. Situaciones de Riesgo'!$D6</f>
        <v>0</v>
      </c>
      <c r="IW4">
        <f>+'5. Situaciones de Riesgo'!$D7</f>
        <v>0</v>
      </c>
      <c r="IX4">
        <f>+'5. Situaciones de Riesgo'!$D8</f>
        <v>0</v>
      </c>
      <c r="IY4">
        <f>+'5. Situaciones de Riesgo'!$D9</f>
        <v>0</v>
      </c>
      <c r="IZ4" t="str">
        <f>+'5. Situaciones de Riesgo'!$D10</f>
        <v>NO APLICA</v>
      </c>
      <c r="JA4">
        <f>+'5. Situaciones de Riesgo'!$D11</f>
        <v>0</v>
      </c>
      <c r="JB4">
        <f>+'5. Situaciones de Riesgo'!$D12</f>
        <v>0</v>
      </c>
      <c r="JC4">
        <f>+'5. Situaciones de Riesgo'!$D13</f>
        <v>0</v>
      </c>
      <c r="JD4">
        <f>+'5. Situaciones de Riesgo'!$D14</f>
        <v>0</v>
      </c>
      <c r="JE4">
        <f>+'5. Situaciones de Riesgo'!$D15</f>
        <v>0</v>
      </c>
      <c r="JF4">
        <f>+'5. Situaciones de Riesgo'!$D16</f>
        <v>0</v>
      </c>
      <c r="JG4">
        <f>+'5. Situaciones de Riesgo'!$D17</f>
        <v>0</v>
      </c>
      <c r="JH4" t="str">
        <f>+'5. Situaciones de Riesgo'!$D18</f>
        <v>NO APLICA</v>
      </c>
      <c r="JI4">
        <f>+'5. Situaciones de Riesgo'!$D19</f>
        <v>0</v>
      </c>
      <c r="JJ4">
        <f>+'5. Situaciones de Riesgo'!$D20</f>
        <v>0</v>
      </c>
      <c r="JK4">
        <f>+'5. Situaciones de Riesgo'!$D21</f>
        <v>0</v>
      </c>
      <c r="JL4">
        <f>+'5. Situaciones de Riesgo'!$D22</f>
        <v>0</v>
      </c>
      <c r="JM4">
        <f>+'5. Situaciones de Riesgo'!$D23</f>
        <v>0</v>
      </c>
      <c r="JN4">
        <f>+'5. Situaciones de Riesgo'!$D24</f>
        <v>0</v>
      </c>
      <c r="JO4">
        <f>+'5. Situaciones de Riesgo'!$D25</f>
        <v>0</v>
      </c>
      <c r="JP4">
        <f>+'5. Situaciones de Riesgo'!$D26</f>
        <v>0</v>
      </c>
      <c r="JQ4">
        <f>+'5. Situaciones de Riesgo'!$D27</f>
        <v>0</v>
      </c>
      <c r="JR4">
        <f>+'5. Situaciones de Riesgo'!$D28</f>
        <v>0</v>
      </c>
      <c r="JS4">
        <f>+'5. Situaciones de Riesgo'!$D29</f>
        <v>0</v>
      </c>
      <c r="JT4">
        <f>+'5. Situaciones de Riesgo'!$D30</f>
        <v>0</v>
      </c>
      <c r="JU4" t="str">
        <f>+'5. Situaciones de Riesgo'!$D31</f>
        <v>NO APLICA</v>
      </c>
      <c r="JV4" t="str">
        <f>+'5. Situaciones de Riesgo'!$D32</f>
        <v>NO APLICA</v>
      </c>
      <c r="JW4">
        <f>+'5. Situaciones de Riesgo'!$D33</f>
        <v>0</v>
      </c>
      <c r="JX4">
        <f>+'5. Situaciones de Riesgo'!$D34</f>
        <v>0</v>
      </c>
      <c r="JY4">
        <f>+'5. Situaciones de Riesgo'!$D35</f>
        <v>0</v>
      </c>
      <c r="JZ4">
        <f>+'5. Situaciones de Riesgo'!$D36</f>
        <v>0</v>
      </c>
      <c r="KA4">
        <f>+'5. Situaciones de Riesgo'!$D37</f>
        <v>0</v>
      </c>
      <c r="KB4">
        <f>+'5. Situaciones de Riesgo'!$D38</f>
        <v>0</v>
      </c>
      <c r="KC4">
        <f>+'5. Situaciones de Riesgo'!$D39</f>
        <v>0</v>
      </c>
      <c r="KD4">
        <f>+'5. Situaciones de Riesgo'!$D40</f>
        <v>0</v>
      </c>
      <c r="KE4">
        <f>+'5. Situaciones de Riesgo'!$D41</f>
        <v>0</v>
      </c>
      <c r="KF4">
        <f>+'5. Situaciones de Riesgo'!$D42</f>
        <v>0</v>
      </c>
      <c r="KG4">
        <f>+'5. Situaciones de Riesgo'!$D43</f>
        <v>0</v>
      </c>
      <c r="KH4">
        <f>+'5. Situaciones de Riesgo'!$D44</f>
        <v>0</v>
      </c>
      <c r="KI4">
        <f>+'5. Situaciones de Riesgo'!$D45</f>
        <v>0</v>
      </c>
      <c r="KJ4">
        <f>+'5. Situaciones de Riesgo'!$D46</f>
        <v>0</v>
      </c>
      <c r="KK4">
        <f>+'5. Situaciones de Riesgo'!$D47</f>
        <v>0</v>
      </c>
      <c r="KL4">
        <f>+'5. Situaciones de Riesgo'!$D48</f>
        <v>0</v>
      </c>
      <c r="KM4">
        <f>+'5. Situaciones de Riesgo'!$D49</f>
        <v>0</v>
      </c>
      <c r="KN4">
        <f>+'5. Situaciones de Riesgo'!$D50</f>
        <v>0</v>
      </c>
      <c r="KO4">
        <f>+'5. Situaciones de Riesgo'!$D51</f>
        <v>0</v>
      </c>
      <c r="KP4">
        <f>+'5. Situaciones de Riesgo'!$D52</f>
        <v>0</v>
      </c>
      <c r="KQ4">
        <f>+'5. Situaciones de Riesgo'!$D53</f>
        <v>0</v>
      </c>
      <c r="KR4">
        <f>+'5. Situaciones de Riesgo'!$D54</f>
        <v>0</v>
      </c>
      <c r="KS4" t="str">
        <f>+'5. Situaciones de Riesgo'!$D55</f>
        <v>NO APLICA</v>
      </c>
      <c r="KT4">
        <f>+'5. Situaciones de Riesgo'!$D56</f>
        <v>0</v>
      </c>
      <c r="KU4">
        <f>+'5. Situaciones de Riesgo'!$D57</f>
        <v>0</v>
      </c>
      <c r="KV4">
        <f>+'5. Situaciones de Riesgo'!$D58</f>
        <v>0</v>
      </c>
      <c r="KW4">
        <f>+'5. Situaciones de Riesgo'!$D59</f>
        <v>0</v>
      </c>
      <c r="KX4">
        <f>+'5. Situaciones de Riesgo'!$D60</f>
        <v>0</v>
      </c>
      <c r="KY4">
        <f>+'5. Situaciones de Riesgo'!$D61</f>
        <v>0</v>
      </c>
      <c r="KZ4">
        <f>+'5. Situaciones de Riesgo'!$D62</f>
        <v>0</v>
      </c>
      <c r="LA4" t="str">
        <f>+'5. Situaciones de Riesgo'!$D63</f>
        <v>NO APLICA</v>
      </c>
      <c r="LB4">
        <f>+'5. Situaciones de Riesgo'!$D64</f>
        <v>0</v>
      </c>
      <c r="LC4">
        <f>+'5. Situaciones de Riesgo'!$D65</f>
        <v>0</v>
      </c>
      <c r="LD4" t="str">
        <f>+'5. Situaciones de Riesgo'!$D66</f>
        <v>NO APLICA</v>
      </c>
      <c r="LE4">
        <f>+'5. Situaciones de Riesgo'!$D67</f>
        <v>0</v>
      </c>
      <c r="LF4">
        <f>+'5. Situaciones de Riesgo'!$D68</f>
        <v>0</v>
      </c>
      <c r="LG4">
        <f>+'5. Situaciones de Riesgo'!$D69</f>
        <v>0</v>
      </c>
      <c r="LH4">
        <f>+'5. Situaciones de Riesgo'!$D70</f>
        <v>0</v>
      </c>
      <c r="LI4">
        <f>+'5. Situaciones de Riesgo'!$D71</f>
        <v>0</v>
      </c>
      <c r="LJ4">
        <f>+'5. Situaciones de Riesgo'!$D72</f>
        <v>0</v>
      </c>
      <c r="LK4">
        <f>+'5. Situaciones de Riesgo'!$D73</f>
        <v>0</v>
      </c>
      <c r="LL4">
        <f>+'5. Situaciones de Riesgo'!$D74</f>
        <v>0</v>
      </c>
      <c r="LM4">
        <f>+'5. Situaciones de Riesgo'!$D75</f>
        <v>0</v>
      </c>
      <c r="LN4">
        <f>+'5. Situaciones de Riesgo'!$D76</f>
        <v>0</v>
      </c>
      <c r="LO4" t="str">
        <f>+'5. Situaciones de Riesgo'!$D77</f>
        <v>NO APLICA</v>
      </c>
      <c r="LP4">
        <f>+'5. Situaciones de Riesgo'!$D78</f>
        <v>0</v>
      </c>
      <c r="LQ4">
        <f>+'5. Situaciones de Riesgo'!$D79</f>
        <v>0</v>
      </c>
      <c r="LR4">
        <f>+'5. Situaciones de Riesgo'!$D80</f>
        <v>0</v>
      </c>
      <c r="LS4">
        <f>+'5. Situaciones de Riesgo'!$D81</f>
        <v>0</v>
      </c>
      <c r="LT4">
        <f>+'5. Situaciones de Riesgo'!$D82</f>
        <v>0</v>
      </c>
      <c r="LU4">
        <f>+'5. Situaciones de Riesgo'!$D83</f>
        <v>0</v>
      </c>
      <c r="LV4">
        <f>+'5. Situaciones de Riesgo'!$D84</f>
        <v>0</v>
      </c>
      <c r="LW4">
        <f>+'5. Situaciones de Riesgo'!$D85</f>
        <v>0</v>
      </c>
      <c r="LX4" t="str">
        <f>+'5. Situaciones de Riesgo'!$D86</f>
        <v>NO APLICA</v>
      </c>
      <c r="LY4">
        <f>+'5. Situaciones de Riesgo'!$D87</f>
        <v>0</v>
      </c>
      <c r="LZ4">
        <f>+'5. Situaciones de Riesgo'!$D88</f>
        <v>0</v>
      </c>
      <c r="MA4">
        <f>+'5. Situaciones de Riesgo'!$D89</f>
        <v>0</v>
      </c>
      <c r="MB4">
        <f>+'5. Situaciones de Riesgo'!$D90</f>
        <v>0</v>
      </c>
      <c r="MC4">
        <f>+'5. Situaciones de Riesgo'!$D91</f>
        <v>0</v>
      </c>
      <c r="MD4">
        <f>+'5. Situaciones de Riesgo'!$D92</f>
        <v>0</v>
      </c>
      <c r="ME4">
        <f>+'5. Situaciones de Riesgo'!$D93</f>
        <v>0</v>
      </c>
      <c r="MF4" t="str">
        <f>+'5. Situaciones de Riesgo'!$D94</f>
        <v>NO APLICA</v>
      </c>
      <c r="MG4">
        <f>+'5. Situaciones de Riesgo'!$D95</f>
        <v>0</v>
      </c>
      <c r="MH4">
        <f>+'5. Situaciones de Riesgo'!$D96</f>
        <v>0</v>
      </c>
      <c r="MI4">
        <f>+'5. Situaciones de Riesgo'!$D97</f>
        <v>0</v>
      </c>
      <c r="MJ4">
        <f>+'5. Situaciones de Riesgo'!$D98</f>
        <v>0</v>
      </c>
      <c r="MK4">
        <f>+'5. Situaciones de Riesgo'!$D99</f>
        <v>0</v>
      </c>
      <c r="ML4">
        <f>+'5. Situaciones de Riesgo'!$D100</f>
        <v>0</v>
      </c>
      <c r="MM4">
        <f>+'5. Situaciones de Riesgo'!$D101</f>
        <v>0</v>
      </c>
      <c r="MN4" t="str">
        <f>+'5. Situaciones de Riesgo'!$D102</f>
        <v>NO APLICA</v>
      </c>
      <c r="MO4">
        <f>+'5. Situaciones de Riesgo'!$D103</f>
        <v>0</v>
      </c>
      <c r="MP4">
        <f>+'5. Situaciones de Riesgo'!$D104</f>
        <v>0</v>
      </c>
      <c r="MQ4">
        <f>+'5. Situaciones de Riesgo'!$D105</f>
        <v>0</v>
      </c>
      <c r="MR4">
        <f>+'5. Situaciones de Riesgo'!$D106</f>
        <v>0</v>
      </c>
      <c r="MS4">
        <f>+'5. Situaciones de Riesgo'!$D107</f>
        <v>0</v>
      </c>
      <c r="MT4">
        <f>+'5. Situaciones de Riesgo'!$D108</f>
        <v>0</v>
      </c>
      <c r="MU4">
        <f>+'5. Situaciones de Riesgo'!$D109</f>
        <v>0</v>
      </c>
      <c r="MV4">
        <f>+'5. Situaciones de Riesgo'!$D110</f>
        <v>0</v>
      </c>
      <c r="MW4" t="str">
        <f>+'6. Código de Etica'!$D3</f>
        <v>NO APLICA</v>
      </c>
      <c r="MX4" t="str">
        <f>+'6. Código de Etica'!$D4</f>
        <v>NO APLICA</v>
      </c>
      <c r="MY4" t="str">
        <f>+'6. Código de Etica'!$D5</f>
        <v>NO APLICA</v>
      </c>
      <c r="MZ4">
        <f>+'6. Código de Etica'!$D6</f>
        <v>0</v>
      </c>
      <c r="NA4">
        <f>+'6. Código de Etica'!$D7</f>
        <v>0</v>
      </c>
      <c r="NB4">
        <f>+'6. Código de Etica'!$D8</f>
        <v>0</v>
      </c>
      <c r="NC4">
        <f>+'6. Código de Etica'!$D9</f>
        <v>0</v>
      </c>
      <c r="ND4">
        <f>+'6. Código de Etica'!$D10</f>
        <v>0</v>
      </c>
      <c r="NE4">
        <f>+'6. Código de Etica'!$D11</f>
        <v>0</v>
      </c>
      <c r="NF4">
        <f>+'6. Código de Etica'!$D12</f>
        <v>0</v>
      </c>
      <c r="NG4">
        <f>+'6. Código de Etica'!$D13</f>
        <v>0</v>
      </c>
      <c r="NH4">
        <f>+'6. Código de Etica'!$D14</f>
        <v>0</v>
      </c>
      <c r="NI4">
        <f>+'6. Código de Etica'!$D15</f>
        <v>0</v>
      </c>
      <c r="NJ4">
        <f>+'6. Código de Etica'!$D16</f>
        <v>0</v>
      </c>
      <c r="NK4">
        <f>+'6. Código de Etica'!$D17</f>
        <v>0</v>
      </c>
      <c r="NL4">
        <f>+'6. Código de Etica'!$D18</f>
        <v>0</v>
      </c>
      <c r="NM4">
        <f>+'6. Código de Etica'!$D19</f>
        <v>0</v>
      </c>
      <c r="NN4">
        <f>+'6. Código de Etica'!$D20</f>
        <v>0</v>
      </c>
      <c r="NO4">
        <f>+'6. Código de Etica'!$D21</f>
        <v>0</v>
      </c>
      <c r="NP4">
        <f>+'6. Código de Etica'!$D22</f>
        <v>0</v>
      </c>
      <c r="NQ4">
        <f>+'6. Código de Etica'!$D23</f>
        <v>0</v>
      </c>
      <c r="NR4">
        <f>+'6. Código de Etica'!$D24</f>
        <v>0</v>
      </c>
      <c r="NS4">
        <f>+'6. Código de Etica'!$D25</f>
        <v>0</v>
      </c>
      <c r="NT4">
        <f>+'6. Código de Etica'!$D26</f>
        <v>0</v>
      </c>
      <c r="NU4">
        <f>+'6. Código de Etica'!$D27</f>
        <v>0</v>
      </c>
      <c r="NV4">
        <f>+'6. Código de Etica'!$D28</f>
        <v>0</v>
      </c>
      <c r="NW4">
        <f>+'6. Código de Etica'!$D29</f>
        <v>0</v>
      </c>
      <c r="NX4">
        <f>+'6. Código de Etica'!$D30</f>
        <v>0</v>
      </c>
      <c r="NY4">
        <f>+'6. Código de Etica'!$D31</f>
        <v>0</v>
      </c>
      <c r="NZ4">
        <f>+'6. Código de Etica'!$D32</f>
        <v>0</v>
      </c>
      <c r="OA4">
        <f>+'6. Código de Etica'!$D33</f>
        <v>0</v>
      </c>
      <c r="OB4">
        <f>+'6. Código de Etica'!$D34</f>
        <v>0</v>
      </c>
      <c r="OC4" t="str">
        <f>+'7. Talento Humano'!$D3</f>
        <v>NO APLICA</v>
      </c>
      <c r="OD4">
        <f>+'7. Talento Humano'!$D4</f>
        <v>0</v>
      </c>
      <c r="OE4" t="str">
        <f>+'7. Talento Humano'!$D5</f>
        <v>NO APLICA</v>
      </c>
      <c r="OF4">
        <f>+'7. Talento Humano'!$D6</f>
        <v>0</v>
      </c>
      <c r="OG4">
        <f>+'7. Talento Humano'!$D7</f>
        <v>0</v>
      </c>
      <c r="OH4">
        <f>+'7. Talento Humano'!$D8</f>
        <v>0</v>
      </c>
      <c r="OI4" t="str">
        <f>+'7. Talento Humano'!$D9</f>
        <v>NO APLICA</v>
      </c>
      <c r="OJ4">
        <f>+'7. Talento Humano'!$D10</f>
        <v>0</v>
      </c>
      <c r="OK4">
        <f>+'7. Talento Humano'!$D11</f>
        <v>0</v>
      </c>
      <c r="OL4">
        <f>+'7. Talento Humano'!$D12</f>
        <v>0</v>
      </c>
      <c r="OM4" t="str">
        <f>+'7. Talento Humano'!$D13</f>
        <v>NO APLICA</v>
      </c>
      <c r="ON4">
        <f>+'7. Talento Humano'!$D14</f>
        <v>0</v>
      </c>
      <c r="OO4">
        <f>+'7. Talento Humano'!$D15</f>
        <v>0</v>
      </c>
      <c r="OP4" t="str">
        <f>+'7. Talento Humano'!$D16</f>
        <v>NO APLICA</v>
      </c>
      <c r="OQ4">
        <f>+'7. Talento Humano'!$D17</f>
        <v>0</v>
      </c>
      <c r="OR4">
        <f>+'7. Talento Humano'!$D18</f>
        <v>0</v>
      </c>
      <c r="OS4">
        <f>+'7. Talento Humano'!$D19</f>
        <v>0</v>
      </c>
      <c r="OT4" t="str">
        <f>+'8. Financiero'!$D3</f>
        <v>NO APLICA</v>
      </c>
      <c r="OU4">
        <f>+'8. Financiero'!$D4</f>
        <v>0</v>
      </c>
      <c r="OV4">
        <f>+'8. Financiero'!$D5</f>
        <v>0</v>
      </c>
      <c r="OW4">
        <f>+'8. Financiero'!$D6</f>
        <v>0</v>
      </c>
      <c r="OX4">
        <f>+'8. Financiero'!$D7</f>
        <v>0</v>
      </c>
      <c r="OY4" t="str">
        <f>+'8. Financiero'!$D8</f>
        <v>NO APLICA</v>
      </c>
      <c r="OZ4">
        <f>+'8. Financiero'!$D9</f>
        <v>0</v>
      </c>
      <c r="PA4">
        <f>+'8. Financiero'!$D10</f>
        <v>0</v>
      </c>
      <c r="PB4">
        <f>+'8. Financiero'!$D11</f>
        <v>0</v>
      </c>
      <c r="PC4">
        <f>+'8. Financiero'!$D12</f>
        <v>0</v>
      </c>
      <c r="PD4">
        <f>+'8. Financiero'!$D13</f>
        <v>0</v>
      </c>
      <c r="PE4">
        <f>+'8. Financiero'!$D14</f>
        <v>0</v>
      </c>
      <c r="PF4" t="str">
        <f>+'9. Dotacion'!$D3</f>
        <v>NO APLICA</v>
      </c>
      <c r="PG4">
        <f>+'9. Dotacion'!$D4</f>
        <v>0</v>
      </c>
      <c r="PH4" t="str">
        <f>+'9. Dotacion'!$D5</f>
        <v>NO APLICA</v>
      </c>
      <c r="PI4">
        <f>+'9. Dotacion'!$D6</f>
        <v>0</v>
      </c>
      <c r="PJ4" t="str">
        <f>+'9. Dotacion'!$D7</f>
        <v>NO APLICA</v>
      </c>
      <c r="PK4">
        <f>+'9. Dotacion'!$D8</f>
        <v>0</v>
      </c>
      <c r="PL4" t="str">
        <f>+'Anexo 1 Violencias'!$D3</f>
        <v>NO APLICA</v>
      </c>
      <c r="PM4">
        <f>+'Anexo 1 Violencias'!$D4</f>
        <v>0</v>
      </c>
      <c r="PN4">
        <f>+'Anexo 1 Violencias'!$D5</f>
        <v>0</v>
      </c>
      <c r="PO4">
        <f>+'Anexo 1 Violencias'!$D6</f>
        <v>0</v>
      </c>
      <c r="PP4">
        <f>+'Anexo 1 Violencias'!$D7</f>
        <v>0</v>
      </c>
      <c r="PQ4">
        <f>+'Anexo 1 Violencias'!$D8</f>
        <v>0</v>
      </c>
      <c r="PR4">
        <f>+'Anexo 1 Violencias'!$D9</f>
        <v>0</v>
      </c>
      <c r="PS4" t="str">
        <f>+'Anexo 2. Discapacidad'!$D3</f>
        <v>NO APLICA</v>
      </c>
      <c r="PT4">
        <f>+'Anexo 2. Discapacidad'!$D4</f>
        <v>0</v>
      </c>
      <c r="PU4">
        <f>+'Anexo 2. Discapacidad'!$D5</f>
        <v>0</v>
      </c>
      <c r="PV4">
        <f>+'Anexo 2. Discapacidad'!$D6</f>
        <v>0</v>
      </c>
      <c r="PW4">
        <f>+'Anexo 2. Discapacidad'!$D7</f>
        <v>0</v>
      </c>
      <c r="PX4">
        <f>+'Anexo 2. Discapacidad'!$D8</f>
        <v>0</v>
      </c>
      <c r="PY4">
        <f>+'Anexo 2. Discapacidad'!$D9</f>
        <v>0</v>
      </c>
      <c r="PZ4">
        <f>+'Anexo 2. Discapacidad'!$D10</f>
        <v>0</v>
      </c>
      <c r="QA4">
        <f>+'Anexo 2. Discapacidad'!$D11</f>
        <v>0</v>
      </c>
      <c r="QB4">
        <f>+'Anexo 2. Discapacidad'!$D12</f>
        <v>0</v>
      </c>
      <c r="QC4">
        <f>+'Anexo 2. Discapacidad'!$D13</f>
        <v>0</v>
      </c>
      <c r="QD4">
        <f>+'Anexo 2. Discapacidad'!$D14</f>
        <v>0</v>
      </c>
      <c r="QE4">
        <f>+'Anexo 2. Discapacidad'!$D15</f>
        <v>0</v>
      </c>
      <c r="QF4" t="str">
        <f>+'Anexo 2. Discapacidad'!$D16</f>
        <v>NO APLICA</v>
      </c>
      <c r="QG4">
        <f>+'Anexo 2. Discapacidad'!$D17</f>
        <v>0</v>
      </c>
      <c r="QH4">
        <f>+'Anexo 2. Discapacidad'!$D18</f>
        <v>0</v>
      </c>
      <c r="QI4" t="str">
        <f>+'Anexo 3. Gestantes y Lactantes'!$D3</f>
        <v>NO APLICA</v>
      </c>
      <c r="QJ4">
        <f>+'Anexo 3. Gestantes y Lactantes'!$D4</f>
        <v>0</v>
      </c>
      <c r="QK4">
        <f>+'Anexo 3. Gestantes y Lactantes'!$D5</f>
        <v>0</v>
      </c>
      <c r="QL4">
        <f>+'Anexo 3. Gestantes y Lactantes'!$D6</f>
        <v>0</v>
      </c>
      <c r="QM4">
        <f>+'Anexo 3. Gestantes y Lactantes'!$D7</f>
        <v>0</v>
      </c>
      <c r="QN4">
        <f>+'Anexo 3. Gestantes y Lactantes'!$D8</f>
        <v>0</v>
      </c>
      <c r="QO4">
        <f>+'Anexo 3. Gestantes y Lactantes'!$D9</f>
        <v>0</v>
      </c>
      <c r="QP4">
        <f>+'Anexo 3. Gestantes y Lactantes'!$D10</f>
        <v>0</v>
      </c>
      <c r="QQ4">
        <f>+'Anexo 3. Gestantes y Lactantes'!$D11</f>
        <v>0</v>
      </c>
      <c r="QR4">
        <f>+'Anexo 3. Gestantes y Lactantes'!$D12</f>
        <v>0</v>
      </c>
      <c r="QS4">
        <f>+'Anexo 3. Gestantes y Lactantes'!$D13</f>
        <v>0</v>
      </c>
      <c r="QT4">
        <f>+'Anexo 3. Gestantes y Lactantes'!$D14</f>
        <v>0</v>
      </c>
      <c r="QU4">
        <f>+'Anexo 3. Gestantes y Lactantes'!$D15</f>
        <v>0</v>
      </c>
      <c r="QV4">
        <f>+'Anexo 3. Gestantes y Lactantes'!$D16</f>
        <v>0</v>
      </c>
      <c r="QW4">
        <f>+'Anexo 3. Gestantes y Lactantes'!$D17</f>
        <v>0</v>
      </c>
      <c r="QX4">
        <f>+'Anexo 3. Gestantes y Lactantes'!$D18</f>
        <v>0</v>
      </c>
      <c r="QY4">
        <f>+'Anexo 3. Gestantes y Lactantes'!$D19</f>
        <v>0</v>
      </c>
    </row>
  </sheetData>
  <sheetProtection algorithmName="SHA-512" hashValue="rEisUXIm1prQuWHiIU1QixA9amnQdGvt+Q+lLXzYxRJ7Pne3bAYTSfnnAWzzehgMk6m8Lgw11cv8Y8RbYuHw1g==" saltValue="oXvZ5l8rKRmEJ3HfHCMoUg==" spinCount="100000" sheet="1" formatRows="0"/>
  <mergeCells count="17">
    <mergeCell ref="QI1:QY1"/>
    <mergeCell ref="OC1:OS1"/>
    <mergeCell ref="OT1:PE1"/>
    <mergeCell ref="PF1:PK1"/>
    <mergeCell ref="PL1:PR1"/>
    <mergeCell ref="PS1:QH1"/>
    <mergeCell ref="BS1:FG1"/>
    <mergeCell ref="FH1:IC1"/>
    <mergeCell ref="ID1:IR1"/>
    <mergeCell ref="IS1:MV1"/>
    <mergeCell ref="MW1:OB1"/>
    <mergeCell ref="A2:O2"/>
    <mergeCell ref="P2:AH2"/>
    <mergeCell ref="AI2:AX2"/>
    <mergeCell ref="AY2:BR2"/>
    <mergeCell ref="A1:O1"/>
    <mergeCell ref="AY1:BR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6B9E-6D7D-450D-BF75-4EDF09431F9A}">
  <sheetPr>
    <pageSetUpPr fitToPage="1"/>
  </sheetPr>
  <dimension ref="A1:E96"/>
  <sheetViews>
    <sheetView zoomScale="90" zoomScaleNormal="90" workbookViewId="0">
      <selection activeCell="B10" sqref="B10"/>
    </sheetView>
  </sheetViews>
  <sheetFormatPr baseColWidth="10" defaultColWidth="11.42578125" defaultRowHeight="15" x14ac:dyDescent="0.25"/>
  <cols>
    <col min="1" max="1" width="86.85546875" style="102" customWidth="1"/>
    <col min="2" max="2" width="150.85546875" style="29" customWidth="1"/>
    <col min="3" max="3" width="9" customWidth="1"/>
  </cols>
  <sheetData>
    <row r="1" spans="1:5" ht="9" customHeight="1" x14ac:dyDescent="0.25"/>
    <row r="2" spans="1:5" ht="17.25" thickBot="1" x14ac:dyDescent="0.3">
      <c r="A2" s="409" t="s">
        <v>1480</v>
      </c>
      <c r="B2" s="410"/>
      <c r="C2" s="371" t="s">
        <v>2761</v>
      </c>
    </row>
    <row r="3" spans="1:5" ht="17.25" customHeight="1" x14ac:dyDescent="0.25">
      <c r="A3" s="189" t="s">
        <v>1481</v>
      </c>
      <c r="B3" s="189" t="s">
        <v>1482</v>
      </c>
      <c r="E3" t="str">
        <f>UPPER(D2)</f>
        <v/>
      </c>
    </row>
    <row r="4" spans="1:5" ht="17.25" thickBot="1" x14ac:dyDescent="0.3">
      <c r="A4" s="409" t="s">
        <v>1483</v>
      </c>
      <c r="B4" s="410"/>
    </row>
    <row r="5" spans="1:5" ht="16.5" x14ac:dyDescent="0.25">
      <c r="A5" s="411" t="s">
        <v>1484</v>
      </c>
      <c r="B5" s="411"/>
    </row>
    <row r="6" spans="1:5" x14ac:dyDescent="0.25">
      <c r="A6" s="102" t="s">
        <v>1485</v>
      </c>
      <c r="B6" s="29" t="s">
        <v>1486</v>
      </c>
    </row>
    <row r="7" spans="1:5" x14ac:dyDescent="0.25">
      <c r="A7" s="102" t="s">
        <v>1487</v>
      </c>
      <c r="B7" s="29" t="s">
        <v>1488</v>
      </c>
    </row>
    <row r="8" spans="1:5" x14ac:dyDescent="0.25">
      <c r="A8" s="102" t="s">
        <v>1489</v>
      </c>
      <c r="B8" s="29" t="s">
        <v>1490</v>
      </c>
    </row>
    <row r="9" spans="1:5" x14ac:dyDescent="0.25">
      <c r="A9" s="102" t="s">
        <v>1491</v>
      </c>
      <c r="B9" s="29" t="s">
        <v>1492</v>
      </c>
    </row>
    <row r="10" spans="1:5" ht="17.25" customHeight="1" x14ac:dyDescent="0.25">
      <c r="A10" s="102" t="s">
        <v>1493</v>
      </c>
      <c r="B10" s="29" t="s">
        <v>1494</v>
      </c>
    </row>
    <row r="11" spans="1:5" x14ac:dyDescent="0.25">
      <c r="A11" s="102" t="s">
        <v>1495</v>
      </c>
      <c r="B11" s="29" t="s">
        <v>1496</v>
      </c>
    </row>
    <row r="12" spans="1:5" x14ac:dyDescent="0.25">
      <c r="A12" s="102" t="s">
        <v>1497</v>
      </c>
      <c r="B12" s="29" t="s">
        <v>1498</v>
      </c>
    </row>
    <row r="13" spans="1:5" x14ac:dyDescent="0.25">
      <c r="A13" s="102" t="s">
        <v>1499</v>
      </c>
      <c r="B13" s="29" t="s">
        <v>1500</v>
      </c>
    </row>
    <row r="14" spans="1:5" x14ac:dyDescent="0.25">
      <c r="A14" s="102" t="s">
        <v>1501</v>
      </c>
      <c r="B14" s="29" t="s">
        <v>1502</v>
      </c>
    </row>
    <row r="15" spans="1:5" ht="17.25" customHeight="1" x14ac:dyDescent="0.25">
      <c r="A15" s="102" t="s">
        <v>1503</v>
      </c>
      <c r="B15" s="29" t="s">
        <v>1504</v>
      </c>
    </row>
    <row r="16" spans="1:5" x14ac:dyDescent="0.25">
      <c r="A16" s="102" t="s">
        <v>1505</v>
      </c>
      <c r="B16" s="29" t="s">
        <v>1506</v>
      </c>
    </row>
    <row r="17" spans="1:2" x14ac:dyDescent="0.25">
      <c r="A17" s="102" t="s">
        <v>1507</v>
      </c>
      <c r="B17" s="29" t="s">
        <v>1508</v>
      </c>
    </row>
    <row r="18" spans="1:2" x14ac:dyDescent="0.25">
      <c r="A18" s="102" t="s">
        <v>1509</v>
      </c>
      <c r="B18" s="29" t="s">
        <v>1510</v>
      </c>
    </row>
    <row r="19" spans="1:2" ht="15.75" thickBot="1" x14ac:dyDescent="0.3">
      <c r="A19" s="102" t="s">
        <v>1511</v>
      </c>
      <c r="B19" s="29" t="s">
        <v>1512</v>
      </c>
    </row>
    <row r="20" spans="1:2" ht="16.5" x14ac:dyDescent="0.25">
      <c r="A20" s="411" t="s">
        <v>1513</v>
      </c>
      <c r="B20" s="411"/>
    </row>
    <row r="21" spans="1:2" ht="30" x14ac:dyDescent="0.25">
      <c r="A21" s="190" t="s">
        <v>1514</v>
      </c>
      <c r="B21" s="191" t="s">
        <v>1515</v>
      </c>
    </row>
    <row r="22" spans="1:2" x14ac:dyDescent="0.25">
      <c r="A22" s="102" t="s">
        <v>1516</v>
      </c>
      <c r="B22" s="29" t="s">
        <v>1486</v>
      </c>
    </row>
    <row r="23" spans="1:2" x14ac:dyDescent="0.25">
      <c r="A23" s="102" t="s">
        <v>1517</v>
      </c>
      <c r="B23" s="29" t="s">
        <v>1518</v>
      </c>
    </row>
    <row r="24" spans="1:2" x14ac:dyDescent="0.25">
      <c r="A24" s="102" t="s">
        <v>1519</v>
      </c>
      <c r="B24" s="29" t="s">
        <v>1520</v>
      </c>
    </row>
    <row r="25" spans="1:2" x14ac:dyDescent="0.25">
      <c r="A25" s="102" t="s">
        <v>1521</v>
      </c>
      <c r="B25" s="29" t="s">
        <v>1522</v>
      </c>
    </row>
    <row r="26" spans="1:2" x14ac:dyDescent="0.25">
      <c r="A26" s="102" t="s">
        <v>1523</v>
      </c>
      <c r="B26" s="29" t="s">
        <v>1524</v>
      </c>
    </row>
    <row r="27" spans="1:2" x14ac:dyDescent="0.25">
      <c r="A27" s="102" t="s">
        <v>1491</v>
      </c>
      <c r="B27" s="29" t="s">
        <v>1525</v>
      </c>
    </row>
    <row r="28" spans="1:2" x14ac:dyDescent="0.25">
      <c r="A28" s="102" t="s">
        <v>1526</v>
      </c>
      <c r="B28" s="29" t="s">
        <v>1527</v>
      </c>
    </row>
    <row r="29" spans="1:2" ht="30" x14ac:dyDescent="0.25">
      <c r="A29" s="102" t="s">
        <v>1528</v>
      </c>
      <c r="B29" s="29" t="s">
        <v>1529</v>
      </c>
    </row>
    <row r="30" spans="1:2" x14ac:dyDescent="0.25">
      <c r="A30" s="102" t="s">
        <v>1530</v>
      </c>
      <c r="B30" s="29" t="s">
        <v>1531</v>
      </c>
    </row>
    <row r="31" spans="1:2" x14ac:dyDescent="0.25">
      <c r="A31" s="102" t="s">
        <v>1532</v>
      </c>
      <c r="B31" s="29" t="s">
        <v>1533</v>
      </c>
    </row>
    <row r="32" spans="1:2" x14ac:dyDescent="0.25">
      <c r="A32" s="102" t="s">
        <v>1534</v>
      </c>
      <c r="B32" s="29" t="s">
        <v>1535</v>
      </c>
    </row>
    <row r="33" spans="1:2" x14ac:dyDescent="0.25">
      <c r="A33" s="102" t="s">
        <v>1536</v>
      </c>
      <c r="B33" s="29" t="s">
        <v>1537</v>
      </c>
    </row>
    <row r="34" spans="1:2" x14ac:dyDescent="0.25">
      <c r="A34" s="102" t="s">
        <v>1507</v>
      </c>
      <c r="B34" s="29" t="s">
        <v>1538</v>
      </c>
    </row>
    <row r="35" spans="1:2" x14ac:dyDescent="0.25">
      <c r="A35" s="102" t="s">
        <v>1509</v>
      </c>
      <c r="B35" s="29" t="s">
        <v>1539</v>
      </c>
    </row>
    <row r="36" spans="1:2" x14ac:dyDescent="0.25">
      <c r="A36" s="102" t="s">
        <v>1540</v>
      </c>
      <c r="B36" s="29" t="s">
        <v>1541</v>
      </c>
    </row>
    <row r="37" spans="1:2" ht="75" x14ac:dyDescent="0.25">
      <c r="A37" s="102" t="s">
        <v>1542</v>
      </c>
      <c r="B37" s="29" t="s">
        <v>1543</v>
      </c>
    </row>
    <row r="38" spans="1:2" x14ac:dyDescent="0.25">
      <c r="A38" s="102" t="s">
        <v>1544</v>
      </c>
      <c r="B38" s="29" t="s">
        <v>1545</v>
      </c>
    </row>
    <row r="39" spans="1:2" ht="15.75" thickBot="1" x14ac:dyDescent="0.3">
      <c r="A39" s="102" t="s">
        <v>1546</v>
      </c>
      <c r="B39" s="29" t="s">
        <v>1545</v>
      </c>
    </row>
    <row r="40" spans="1:2" ht="16.5" x14ac:dyDescent="0.25">
      <c r="A40" s="411" t="s">
        <v>1547</v>
      </c>
      <c r="B40" s="411"/>
    </row>
    <row r="41" spans="1:2" x14ac:dyDescent="0.25">
      <c r="A41" s="102" t="s">
        <v>1548</v>
      </c>
      <c r="B41" s="29" t="s">
        <v>1549</v>
      </c>
    </row>
    <row r="42" spans="1:2" x14ac:dyDescent="0.25">
      <c r="A42" s="102" t="s">
        <v>1550</v>
      </c>
      <c r="B42" s="29" t="s">
        <v>1551</v>
      </c>
    </row>
    <row r="43" spans="1:2" x14ac:dyDescent="0.25">
      <c r="A43" s="102" t="s">
        <v>1552</v>
      </c>
      <c r="B43" s="29" t="s">
        <v>1553</v>
      </c>
    </row>
    <row r="44" spans="1:2" x14ac:dyDescent="0.25">
      <c r="A44" s="102" t="s">
        <v>1554</v>
      </c>
      <c r="B44" s="29" t="s">
        <v>1555</v>
      </c>
    </row>
    <row r="45" spans="1:2" x14ac:dyDescent="0.25">
      <c r="A45" s="102" t="s">
        <v>1556</v>
      </c>
      <c r="B45" s="29" t="s">
        <v>1557</v>
      </c>
    </row>
    <row r="46" spans="1:2" x14ac:dyDescent="0.25">
      <c r="A46" s="102" t="s">
        <v>1558</v>
      </c>
      <c r="B46" s="191" t="s">
        <v>1559</v>
      </c>
    </row>
    <row r="47" spans="1:2" x14ac:dyDescent="0.25">
      <c r="A47" s="102" t="s">
        <v>1560</v>
      </c>
      <c r="B47" s="191" t="s">
        <v>1561</v>
      </c>
    </row>
    <row r="48" spans="1:2" x14ac:dyDescent="0.25">
      <c r="A48" s="102" t="s">
        <v>1562</v>
      </c>
      <c r="B48" s="29" t="s">
        <v>1563</v>
      </c>
    </row>
    <row r="49" spans="1:2" ht="15.75" thickBot="1" x14ac:dyDescent="0.3">
      <c r="A49" s="102" t="s">
        <v>1564</v>
      </c>
      <c r="B49" s="29" t="s">
        <v>1565</v>
      </c>
    </row>
    <row r="50" spans="1:2" ht="16.5" x14ac:dyDescent="0.25">
      <c r="A50" s="411" t="s">
        <v>1566</v>
      </c>
      <c r="B50" s="411"/>
    </row>
    <row r="51" spans="1:2" x14ac:dyDescent="0.25">
      <c r="A51" s="102" t="s">
        <v>1567</v>
      </c>
      <c r="B51" s="29" t="s">
        <v>1568</v>
      </c>
    </row>
    <row r="52" spans="1:2" x14ac:dyDescent="0.25">
      <c r="A52" s="102" t="s">
        <v>1569</v>
      </c>
      <c r="B52" s="29" t="s">
        <v>1570</v>
      </c>
    </row>
    <row r="53" spans="1:2" x14ac:dyDescent="0.25">
      <c r="A53" s="102" t="s">
        <v>1571</v>
      </c>
      <c r="B53" s="29" t="s">
        <v>1572</v>
      </c>
    </row>
    <row r="54" spans="1:2" x14ac:dyDescent="0.25">
      <c r="A54" s="102" t="s">
        <v>1573</v>
      </c>
      <c r="B54" s="29" t="s">
        <v>1574</v>
      </c>
    </row>
    <row r="55" spans="1:2" x14ac:dyDescent="0.25">
      <c r="A55" s="102" t="s">
        <v>1575</v>
      </c>
      <c r="B55" s="29" t="s">
        <v>1576</v>
      </c>
    </row>
    <row r="56" spans="1:2" x14ac:dyDescent="0.25">
      <c r="A56" s="102" t="s">
        <v>1577</v>
      </c>
      <c r="B56" s="29" t="s">
        <v>1578</v>
      </c>
    </row>
    <row r="57" spans="1:2" x14ac:dyDescent="0.25">
      <c r="A57" s="102" t="s">
        <v>1579</v>
      </c>
      <c r="B57" s="29" t="s">
        <v>1580</v>
      </c>
    </row>
    <row r="58" spans="1:2" x14ac:dyDescent="0.25">
      <c r="A58" s="102" t="s">
        <v>1581</v>
      </c>
      <c r="B58" s="29" t="s">
        <v>1582</v>
      </c>
    </row>
    <row r="59" spans="1:2" x14ac:dyDescent="0.25">
      <c r="A59" s="102" t="s">
        <v>1583</v>
      </c>
      <c r="B59" s="29" t="s">
        <v>1584</v>
      </c>
    </row>
    <row r="60" spans="1:2" x14ac:dyDescent="0.25">
      <c r="A60" s="102" t="s">
        <v>1585</v>
      </c>
      <c r="B60" s="29" t="s">
        <v>1586</v>
      </c>
    </row>
    <row r="61" spans="1:2" x14ac:dyDescent="0.25">
      <c r="A61" s="102" t="s">
        <v>1532</v>
      </c>
      <c r="B61" s="29" t="s">
        <v>1587</v>
      </c>
    </row>
    <row r="62" spans="1:2" ht="16.5" x14ac:dyDescent="0.25">
      <c r="A62" s="412" t="s">
        <v>1588</v>
      </c>
      <c r="B62" s="413"/>
    </row>
    <row r="63" spans="1:2" x14ac:dyDescent="0.25">
      <c r="A63" s="414" t="s">
        <v>1589</v>
      </c>
      <c r="B63" s="192" t="s">
        <v>1590</v>
      </c>
    </row>
    <row r="64" spans="1:2" x14ac:dyDescent="0.25">
      <c r="A64" s="414"/>
      <c r="B64" s="193" t="s">
        <v>1591</v>
      </c>
    </row>
    <row r="65" spans="1:2" x14ac:dyDescent="0.25">
      <c r="A65" s="414"/>
      <c r="B65" s="194" t="s">
        <v>1592</v>
      </c>
    </row>
    <row r="66" spans="1:2" x14ac:dyDescent="0.25">
      <c r="A66" s="414"/>
      <c r="B66" s="195" t="s">
        <v>1593</v>
      </c>
    </row>
    <row r="67" spans="1:2" x14ac:dyDescent="0.25">
      <c r="A67" s="414"/>
      <c r="B67" s="196" t="s">
        <v>1594</v>
      </c>
    </row>
    <row r="68" spans="1:2" x14ac:dyDescent="0.25">
      <c r="A68" s="102" t="s">
        <v>1595</v>
      </c>
      <c r="B68" s="29" t="s">
        <v>1596</v>
      </c>
    </row>
    <row r="69" spans="1:2" ht="90" x14ac:dyDescent="0.25">
      <c r="A69" s="102" t="s">
        <v>1597</v>
      </c>
      <c r="B69" s="29" t="s">
        <v>1598</v>
      </c>
    </row>
    <row r="70" spans="1:2" ht="45.75" thickBot="1" x14ac:dyDescent="0.3">
      <c r="A70" s="102" t="s">
        <v>1599</v>
      </c>
      <c r="B70" s="29" t="s">
        <v>1600</v>
      </c>
    </row>
    <row r="71" spans="1:2" ht="16.5" x14ac:dyDescent="0.25">
      <c r="A71" s="408" t="s">
        <v>1601</v>
      </c>
      <c r="B71" s="408"/>
    </row>
    <row r="72" spans="1:2" ht="181.5" customHeight="1" x14ac:dyDescent="0.25">
      <c r="A72" s="102" t="s">
        <v>1602</v>
      </c>
      <c r="B72" s="197" t="s">
        <v>1603</v>
      </c>
    </row>
    <row r="73" spans="1:2" ht="63" customHeight="1" x14ac:dyDescent="0.25">
      <c r="A73" s="102" t="s">
        <v>1604</v>
      </c>
      <c r="B73" s="29" t="s">
        <v>1605</v>
      </c>
    </row>
    <row r="74" spans="1:2" ht="214.5" customHeight="1" x14ac:dyDescent="0.25">
      <c r="A74" s="102" t="s">
        <v>1606</v>
      </c>
      <c r="B74" s="29" t="s">
        <v>1607</v>
      </c>
    </row>
    <row r="75" spans="1:2" ht="278.25" customHeight="1" x14ac:dyDescent="0.25">
      <c r="A75" s="102" t="s">
        <v>1608</v>
      </c>
      <c r="B75" s="29" t="s">
        <v>1609</v>
      </c>
    </row>
    <row r="76" spans="1:2" ht="87.6" customHeight="1" x14ac:dyDescent="0.25">
      <c r="A76" s="102" t="s">
        <v>1610</v>
      </c>
      <c r="B76" s="29" t="s">
        <v>1611</v>
      </c>
    </row>
    <row r="77" spans="1:2" ht="156" customHeight="1" thickBot="1" x14ac:dyDescent="0.3">
      <c r="A77" s="102" t="s">
        <v>1612</v>
      </c>
      <c r="B77" s="29" t="s">
        <v>1613</v>
      </c>
    </row>
    <row r="78" spans="1:2" ht="16.5" x14ac:dyDescent="0.25">
      <c r="A78" s="408" t="s">
        <v>1616</v>
      </c>
      <c r="B78" s="408"/>
    </row>
    <row r="79" spans="1:2" ht="30" x14ac:dyDescent="0.25">
      <c r="A79" s="102" t="s">
        <v>1617</v>
      </c>
      <c r="B79" s="29" t="s">
        <v>1618</v>
      </c>
    </row>
    <row r="80" spans="1:2" ht="86.25" customHeight="1" thickBot="1" x14ac:dyDescent="0.3">
      <c r="A80" s="102" t="s">
        <v>1619</v>
      </c>
      <c r="B80" s="29" t="s">
        <v>1620</v>
      </c>
    </row>
    <row r="81" spans="1:2" ht="16.5" x14ac:dyDescent="0.25">
      <c r="A81" s="408" t="s">
        <v>1621</v>
      </c>
      <c r="B81" s="408"/>
    </row>
    <row r="82" spans="1:2" ht="51" customHeight="1" x14ac:dyDescent="0.25">
      <c r="A82" s="102" t="s">
        <v>1622</v>
      </c>
      <c r="B82" s="191" t="s">
        <v>1623</v>
      </c>
    </row>
    <row r="83" spans="1:2" ht="74.25" customHeight="1" thickBot="1" x14ac:dyDescent="0.3">
      <c r="A83" s="253" t="s">
        <v>1614</v>
      </c>
      <c r="B83" s="191" t="s">
        <v>1615</v>
      </c>
    </row>
    <row r="84" spans="1:2" ht="16.5" x14ac:dyDescent="0.25">
      <c r="A84" s="415" t="s">
        <v>1624</v>
      </c>
      <c r="B84" s="415"/>
    </row>
    <row r="85" spans="1:2" ht="135" x14ac:dyDescent="0.25">
      <c r="A85" s="102" t="s">
        <v>1625</v>
      </c>
      <c r="B85" s="29" t="s">
        <v>1626</v>
      </c>
    </row>
    <row r="86" spans="1:2" ht="120" x14ac:dyDescent="0.25">
      <c r="A86" s="102" t="s">
        <v>1627</v>
      </c>
      <c r="B86" s="29" t="s">
        <v>1626</v>
      </c>
    </row>
    <row r="87" spans="1:2" ht="105" x14ac:dyDescent="0.25">
      <c r="A87" s="102" t="s">
        <v>1628</v>
      </c>
      <c r="B87" s="29" t="s">
        <v>1626</v>
      </c>
    </row>
    <row r="88" spans="1:2" ht="60.75" thickBot="1" x14ac:dyDescent="0.3">
      <c r="A88" s="102" t="s">
        <v>1629</v>
      </c>
      <c r="B88" s="29" t="s">
        <v>2738</v>
      </c>
    </row>
    <row r="89" spans="1:2" ht="16.5" x14ac:dyDescent="0.25">
      <c r="A89" s="416" t="s">
        <v>1630</v>
      </c>
      <c r="B89" s="416"/>
    </row>
    <row r="90" spans="1:2" ht="45.75" thickBot="1" x14ac:dyDescent="0.3">
      <c r="A90" s="102" t="s">
        <v>2729</v>
      </c>
      <c r="B90" s="191" t="s">
        <v>1631</v>
      </c>
    </row>
    <row r="91" spans="1:2" ht="16.5" x14ac:dyDescent="0.25">
      <c r="A91" s="415" t="s">
        <v>1632</v>
      </c>
      <c r="B91" s="415"/>
    </row>
    <row r="92" spans="1:2" ht="15.75" thickBot="1" x14ac:dyDescent="0.3">
      <c r="A92" s="102" t="s">
        <v>1633</v>
      </c>
      <c r="B92" s="29" t="s">
        <v>1634</v>
      </c>
    </row>
    <row r="93" spans="1:2" ht="16.5" x14ac:dyDescent="0.25">
      <c r="A93" s="417" t="s">
        <v>1635</v>
      </c>
      <c r="B93" s="417"/>
    </row>
    <row r="94" spans="1:2" ht="30" x14ac:dyDescent="0.25">
      <c r="A94" s="102" t="s">
        <v>1636</v>
      </c>
      <c r="B94" s="29" t="s">
        <v>1637</v>
      </c>
    </row>
    <row r="95" spans="1:2" ht="30" x14ac:dyDescent="0.25">
      <c r="A95" s="102" t="s">
        <v>1638</v>
      </c>
      <c r="B95" s="29" t="s">
        <v>1639</v>
      </c>
    </row>
    <row r="96" spans="1:2" x14ac:dyDescent="0.25">
      <c r="A96" s="102" t="s">
        <v>1640</v>
      </c>
      <c r="B96" s="29" t="s">
        <v>1641</v>
      </c>
    </row>
  </sheetData>
  <sheetProtection algorithmName="SHA-512" hashValue="pjnSVgP3Osyx2E/iPpJ7vsfrjV5A4evXCyQAq6mrP493da8QfKcQvq21ST3hvYmFlAtMe/YrRuCTN/repNc4Fw==" saltValue="Z3ZXhdRX08w8nscgN5w9eQ==" spinCount="100000" sheet="1" formatRows="0"/>
  <mergeCells count="15">
    <mergeCell ref="A81:B81"/>
    <mergeCell ref="A84:B84"/>
    <mergeCell ref="A89:B89"/>
    <mergeCell ref="A91:B91"/>
    <mergeCell ref="A93:B93"/>
    <mergeCell ref="A78:B78"/>
    <mergeCell ref="A2:B2"/>
    <mergeCell ref="A4:B4"/>
    <mergeCell ref="A5:B5"/>
    <mergeCell ref="A20:B20"/>
    <mergeCell ref="A40:B40"/>
    <mergeCell ref="A50:B50"/>
    <mergeCell ref="A62:B62"/>
    <mergeCell ref="A63:A67"/>
    <mergeCell ref="A71:B71"/>
  </mergeCells>
  <hyperlinks>
    <hyperlink ref="C2" location="PORTADA!A1" display="PORTADA!A1" xr:uid="{3F7C042C-EF2B-487D-9C77-DF71E5E42702}"/>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zoomScale="110" zoomScaleNormal="110" workbookViewId="0">
      <selection activeCell="B10" sqref="B10"/>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9" style="1" customWidth="1"/>
    <col min="8" max="16384" width="11.42578125" style="1"/>
  </cols>
  <sheetData>
    <row r="1" spans="1:7" ht="15.75" thickBot="1" x14ac:dyDescent="0.3">
      <c r="A1" s="420" t="s">
        <v>1642</v>
      </c>
      <c r="B1" s="421"/>
      <c r="C1" s="421"/>
      <c r="D1" s="421"/>
      <c r="E1" s="421"/>
      <c r="F1" s="422"/>
      <c r="G1" s="371" t="s">
        <v>2761</v>
      </c>
    </row>
    <row r="2" spans="1:7" ht="29.25" customHeight="1" thickBot="1" x14ac:dyDescent="0.3">
      <c r="A2" s="12" t="s">
        <v>1643</v>
      </c>
      <c r="B2" s="418"/>
      <c r="C2" s="418"/>
      <c r="D2" s="419"/>
      <c r="E2" s="12" t="s">
        <v>1487</v>
      </c>
      <c r="F2" s="233"/>
    </row>
    <row r="3" spans="1:7" ht="36" customHeight="1" thickBot="1" x14ac:dyDescent="0.3">
      <c r="A3" s="12" t="s">
        <v>1489</v>
      </c>
      <c r="B3" s="418"/>
      <c r="C3" s="418"/>
      <c r="D3" s="418"/>
      <c r="E3" s="12" t="s">
        <v>1491</v>
      </c>
      <c r="F3" s="234"/>
    </row>
    <row r="4" spans="1:7" ht="33.6" customHeight="1" thickBot="1" x14ac:dyDescent="0.3">
      <c r="A4" s="12" t="s">
        <v>1493</v>
      </c>
      <c r="B4" s="121"/>
      <c r="C4" s="12" t="s">
        <v>1495</v>
      </c>
      <c r="D4" s="423"/>
      <c r="E4" s="423"/>
      <c r="F4" s="424"/>
    </row>
    <row r="5" spans="1:7" ht="30.75" thickBot="1" x14ac:dyDescent="0.3">
      <c r="A5" s="12" t="s">
        <v>1497</v>
      </c>
      <c r="B5" s="233"/>
      <c r="C5" s="12" t="s">
        <v>1499</v>
      </c>
      <c r="D5" s="418"/>
      <c r="E5" s="418"/>
      <c r="F5" s="419"/>
    </row>
    <row r="6" spans="1:7" ht="45.75" thickBot="1" x14ac:dyDescent="0.3">
      <c r="A6" s="12" t="s">
        <v>1501</v>
      </c>
      <c r="B6" s="233"/>
      <c r="C6" s="21" t="s">
        <v>1644</v>
      </c>
      <c r="D6" s="418"/>
      <c r="E6" s="418"/>
      <c r="F6" s="419"/>
    </row>
    <row r="7" spans="1:7" ht="31.5" customHeight="1" thickBot="1" x14ac:dyDescent="0.3">
      <c r="A7" s="12" t="s">
        <v>1505</v>
      </c>
      <c r="B7" s="418"/>
      <c r="C7" s="418"/>
      <c r="D7" s="419"/>
      <c r="E7" s="12" t="s">
        <v>1536</v>
      </c>
      <c r="F7" s="234"/>
    </row>
    <row r="8" spans="1:7" ht="30" customHeight="1" thickBot="1" x14ac:dyDescent="0.3">
      <c r="A8" s="12" t="s">
        <v>1507</v>
      </c>
      <c r="B8" s="233"/>
      <c r="C8" s="12" t="s">
        <v>1509</v>
      </c>
      <c r="D8" s="233"/>
      <c r="E8" s="12" t="s">
        <v>1511</v>
      </c>
      <c r="F8" s="233"/>
    </row>
    <row r="9" spans="1:7" ht="9" customHeight="1" thickBot="1" x14ac:dyDescent="0.3">
      <c r="A9" s="230"/>
      <c r="B9" s="230"/>
      <c r="C9" s="230"/>
      <c r="D9" s="230"/>
      <c r="E9" s="230"/>
      <c r="F9" s="230"/>
    </row>
    <row r="10" spans="1:7" ht="15.75" thickBot="1" x14ac:dyDescent="0.3">
      <c r="A10" s="445" t="s">
        <v>1645</v>
      </c>
      <c r="B10" s="446"/>
      <c r="C10" s="446"/>
      <c r="D10" s="446"/>
      <c r="E10" s="446"/>
      <c r="F10" s="447"/>
    </row>
    <row r="11" spans="1:7" ht="30.75" thickBot="1" x14ac:dyDescent="0.3">
      <c r="A11" s="12" t="s">
        <v>1516</v>
      </c>
      <c r="B11" s="418"/>
      <c r="C11" s="418"/>
      <c r="D11" s="419"/>
      <c r="E11" s="12" t="s">
        <v>1646</v>
      </c>
      <c r="F11" s="233"/>
    </row>
    <row r="12" spans="1:7" ht="33.75" customHeight="1" thickBot="1" x14ac:dyDescent="0.3">
      <c r="A12" s="12" t="s">
        <v>1519</v>
      </c>
      <c r="B12" s="121"/>
      <c r="C12" s="12" t="s">
        <v>1521</v>
      </c>
      <c r="D12" s="423"/>
      <c r="E12" s="423"/>
      <c r="F12" s="424"/>
    </row>
    <row r="13" spans="1:7" ht="30.75" thickBot="1" x14ac:dyDescent="0.3">
      <c r="A13" s="12" t="s">
        <v>1523</v>
      </c>
      <c r="B13" s="418"/>
      <c r="C13" s="418"/>
      <c r="D13" s="418"/>
      <c r="E13" s="12" t="s">
        <v>1491</v>
      </c>
      <c r="F13" s="234"/>
    </row>
    <row r="14" spans="1:7" ht="60.75" thickBot="1" x14ac:dyDescent="0.3">
      <c r="A14" s="12" t="s">
        <v>1647</v>
      </c>
      <c r="B14" s="231"/>
      <c r="C14" s="12" t="s">
        <v>1528</v>
      </c>
      <c r="D14" s="418"/>
      <c r="E14" s="418"/>
      <c r="F14" s="419"/>
    </row>
    <row r="15" spans="1:7" ht="37.5" customHeight="1" thickBot="1" x14ac:dyDescent="0.3">
      <c r="A15" s="12" t="s">
        <v>1648</v>
      </c>
      <c r="B15" s="233"/>
      <c r="C15" s="12" t="s">
        <v>1530</v>
      </c>
      <c r="D15" s="233"/>
      <c r="E15" s="12" t="s">
        <v>1532</v>
      </c>
      <c r="F15" s="233"/>
    </row>
    <row r="16" spans="1:7" ht="45.75" thickBot="1" x14ac:dyDescent="0.3">
      <c r="A16" s="12" t="s">
        <v>1534</v>
      </c>
      <c r="B16" s="418"/>
      <c r="C16" s="418"/>
      <c r="D16" s="419"/>
      <c r="E16" s="12" t="s">
        <v>1536</v>
      </c>
      <c r="F16" s="234"/>
    </row>
    <row r="17" spans="1:6" ht="22.35" customHeight="1" thickBot="1" x14ac:dyDescent="0.3">
      <c r="A17" s="12" t="s">
        <v>1507</v>
      </c>
      <c r="B17" s="233"/>
      <c r="C17" s="12" t="s">
        <v>1509</v>
      </c>
      <c r="D17" s="233"/>
      <c r="E17" s="12" t="s">
        <v>1540</v>
      </c>
      <c r="F17" s="233"/>
    </row>
    <row r="18" spans="1:6" ht="48.6" customHeight="1" thickBot="1" x14ac:dyDescent="0.3">
      <c r="A18" s="12" t="s">
        <v>1542</v>
      </c>
      <c r="B18" s="235"/>
      <c r="C18" s="187" t="s">
        <v>1544</v>
      </c>
      <c r="D18" s="236" t="str">
        <f>IFERROR(LEFT($B$18,FIND(",",$B$18)-1)," ")</f>
        <v xml:space="preserve"> </v>
      </c>
      <c r="E18" s="188" t="s">
        <v>1546</v>
      </c>
      <c r="F18" s="236" t="str">
        <f>IFERROR(RIGHT($B$18,FIND(",",$B$18))," ")</f>
        <v xml:space="preserve"> </v>
      </c>
    </row>
    <row r="19" spans="1:6" ht="57.75" customHeight="1" thickBot="1" x14ac:dyDescent="0.3">
      <c r="A19" s="230"/>
      <c r="B19" s="230"/>
      <c r="C19" s="230"/>
      <c r="D19" s="230"/>
      <c r="E19" s="230"/>
      <c r="F19" s="230"/>
    </row>
    <row r="20" spans="1:6" ht="15.75" thickBot="1" x14ac:dyDescent="0.3">
      <c r="A20" s="420" t="s">
        <v>1649</v>
      </c>
      <c r="B20" s="421"/>
      <c r="C20" s="421"/>
      <c r="D20" s="421"/>
      <c r="E20" s="421"/>
      <c r="F20" s="422"/>
    </row>
    <row r="21" spans="1:6" ht="30.75" thickBot="1" x14ac:dyDescent="0.3">
      <c r="A21" s="12" t="s">
        <v>1548</v>
      </c>
      <c r="B21" s="121"/>
      <c r="C21" s="12" t="s">
        <v>1550</v>
      </c>
      <c r="D21" s="122"/>
      <c r="E21" s="12" t="s">
        <v>1650</v>
      </c>
      <c r="F21" s="122"/>
    </row>
    <row r="22" spans="1:6" ht="30.75" thickBot="1" x14ac:dyDescent="0.3">
      <c r="A22" s="12" t="s">
        <v>1651</v>
      </c>
      <c r="B22" s="423"/>
      <c r="C22" s="423"/>
      <c r="D22" s="423"/>
      <c r="E22" s="12" t="s">
        <v>1652</v>
      </c>
      <c r="F22" s="121"/>
    </row>
    <row r="23" spans="1:6" ht="35.25" customHeight="1" thickBot="1" x14ac:dyDescent="0.3">
      <c r="A23" s="12" t="s">
        <v>1554</v>
      </c>
      <c r="B23" s="121"/>
      <c r="C23" s="13" t="s">
        <v>1556</v>
      </c>
      <c r="D23" s="437" t="s">
        <v>2705</v>
      </c>
      <c r="E23" s="437"/>
      <c r="F23" s="438"/>
    </row>
    <row r="24" spans="1:6" ht="45.75" customHeight="1" thickBot="1" x14ac:dyDescent="0.3">
      <c r="A24" s="12" t="s">
        <v>1653</v>
      </c>
      <c r="B24" s="439"/>
      <c r="C24" s="439"/>
      <c r="D24" s="439"/>
      <c r="E24" s="439"/>
      <c r="F24" s="440"/>
    </row>
    <row r="25" spans="1:6" ht="23.25" customHeight="1" thickBot="1" x14ac:dyDescent="0.3">
      <c r="A25" s="428" t="s">
        <v>1654</v>
      </c>
      <c r="B25" s="425" t="s">
        <v>1655</v>
      </c>
      <c r="C25" s="426"/>
      <c r="D25" s="426"/>
      <c r="E25" s="426"/>
      <c r="F25" s="427"/>
    </row>
    <row r="26" spans="1:6" ht="20.25" customHeight="1" thickBot="1" x14ac:dyDescent="0.3">
      <c r="A26" s="429"/>
      <c r="B26" s="431"/>
      <c r="C26" s="104" t="s">
        <v>1656</v>
      </c>
      <c r="D26" s="104" t="s">
        <v>1657</v>
      </c>
      <c r="E26" s="104" t="s">
        <v>1658</v>
      </c>
      <c r="F26" s="434"/>
    </row>
    <row r="27" spans="1:6" ht="19.5" customHeight="1" x14ac:dyDescent="0.25">
      <c r="A27" s="429"/>
      <c r="B27" s="432"/>
      <c r="C27" s="123" t="b">
        <v>0</v>
      </c>
      <c r="D27" s="64" t="s">
        <v>1659</v>
      </c>
      <c r="E27" s="64" t="s">
        <v>1660</v>
      </c>
      <c r="F27" s="435"/>
    </row>
    <row r="28" spans="1:6" ht="19.5" customHeight="1" x14ac:dyDescent="0.25">
      <c r="A28" s="429"/>
      <c r="B28" s="432"/>
      <c r="C28" s="123" t="b">
        <v>0</v>
      </c>
      <c r="D28" s="64" t="s">
        <v>1661</v>
      </c>
      <c r="E28" s="64" t="s">
        <v>1662</v>
      </c>
      <c r="F28" s="435"/>
    </row>
    <row r="29" spans="1:6" ht="18" customHeight="1" x14ac:dyDescent="0.25">
      <c r="A29" s="429"/>
      <c r="B29" s="432"/>
      <c r="C29" s="123" t="b">
        <v>0</v>
      </c>
      <c r="D29" s="64" t="s">
        <v>1663</v>
      </c>
      <c r="E29" s="64" t="s">
        <v>1664</v>
      </c>
      <c r="F29" s="435"/>
    </row>
    <row r="30" spans="1:6" ht="18" customHeight="1" x14ac:dyDescent="0.25">
      <c r="A30" s="429"/>
      <c r="B30" s="432"/>
      <c r="C30" s="123" t="b">
        <v>0</v>
      </c>
      <c r="D30" s="64" t="s">
        <v>1665</v>
      </c>
      <c r="E30" s="64" t="s">
        <v>1666</v>
      </c>
      <c r="F30" s="435"/>
    </row>
    <row r="31" spans="1:6" ht="21" customHeight="1" x14ac:dyDescent="0.25">
      <c r="A31" s="429"/>
      <c r="B31" s="432"/>
      <c r="C31" s="123" t="b">
        <v>0</v>
      </c>
      <c r="D31" s="64" t="s">
        <v>1667</v>
      </c>
      <c r="E31" s="64" t="s">
        <v>1668</v>
      </c>
      <c r="F31" s="435"/>
    </row>
    <row r="32" spans="1:6" ht="20.25" customHeight="1" thickBot="1" x14ac:dyDescent="0.3">
      <c r="A32" s="430"/>
      <c r="B32" s="433"/>
      <c r="C32" s="123" t="b">
        <v>0</v>
      </c>
      <c r="D32" s="64" t="s">
        <v>1669</v>
      </c>
      <c r="E32" s="64" t="s">
        <v>1670</v>
      </c>
      <c r="F32" s="436"/>
    </row>
    <row r="33" spans="1:6" ht="31.5" customHeight="1" thickBot="1" x14ac:dyDescent="0.3">
      <c r="A33" s="12" t="s">
        <v>1562</v>
      </c>
      <c r="B33" s="441" t="s">
        <v>2704</v>
      </c>
      <c r="C33" s="442"/>
      <c r="D33" s="103" t="s">
        <v>1564</v>
      </c>
      <c r="E33" s="443" t="s">
        <v>42</v>
      </c>
      <c r="F33" s="444"/>
    </row>
    <row r="34" spans="1:6" ht="8.25" customHeight="1" thickBot="1" x14ac:dyDescent="0.3">
      <c r="A34" s="72"/>
      <c r="B34" s="72"/>
      <c r="C34" s="72"/>
      <c r="D34" s="72"/>
      <c r="E34" s="72"/>
      <c r="F34" s="72"/>
    </row>
    <row r="35" spans="1:6" ht="15.75" thickBot="1" x14ac:dyDescent="0.3">
      <c r="A35" s="420" t="s">
        <v>1671</v>
      </c>
      <c r="B35" s="421"/>
      <c r="C35" s="421"/>
      <c r="D35" s="421"/>
      <c r="E35" s="421"/>
      <c r="F35" s="422"/>
    </row>
    <row r="36" spans="1:6" ht="20.25" customHeight="1" thickBot="1" x14ac:dyDescent="0.3">
      <c r="A36" s="12" t="s">
        <v>1672</v>
      </c>
      <c r="B36" s="121"/>
      <c r="C36" s="12" t="s">
        <v>1569</v>
      </c>
      <c r="D36" s="423"/>
      <c r="E36" s="423"/>
      <c r="F36" s="424"/>
    </row>
    <row r="37" spans="1:6" ht="30.75" thickBot="1" x14ac:dyDescent="0.3">
      <c r="A37" s="12" t="s">
        <v>1571</v>
      </c>
      <c r="B37" s="232"/>
      <c r="C37" s="12" t="s">
        <v>1573</v>
      </c>
      <c r="D37" s="219"/>
      <c r="E37" s="12" t="s">
        <v>1575</v>
      </c>
      <c r="F37" s="219"/>
    </row>
    <row r="38" spans="1:6" ht="30.75" thickBot="1" x14ac:dyDescent="0.3">
      <c r="A38" s="12" t="s">
        <v>1577</v>
      </c>
      <c r="B38" s="418"/>
      <c r="C38" s="418"/>
      <c r="D38" s="418"/>
      <c r="E38" s="12" t="s">
        <v>1581</v>
      </c>
      <c r="F38" s="233"/>
    </row>
    <row r="39" spans="1:6" ht="30.75" thickBot="1" x14ac:dyDescent="0.3">
      <c r="A39" s="12" t="s">
        <v>1583</v>
      </c>
      <c r="B39" s="233"/>
      <c r="C39" s="12" t="s">
        <v>1585</v>
      </c>
      <c r="D39" s="233"/>
      <c r="E39" s="12" t="s">
        <v>1532</v>
      </c>
      <c r="F39" s="233"/>
    </row>
    <row r="40" spans="1:6" ht="20.25" customHeight="1" thickBot="1" x14ac:dyDescent="0.3">
      <c r="A40" s="12" t="s">
        <v>1673</v>
      </c>
      <c r="B40" s="121"/>
      <c r="C40" s="12" t="s">
        <v>1569</v>
      </c>
      <c r="D40" s="423"/>
      <c r="E40" s="423"/>
      <c r="F40" s="424"/>
    </row>
    <row r="41" spans="1:6" ht="30.75" thickBot="1" x14ac:dyDescent="0.3">
      <c r="A41" s="12" t="s">
        <v>1571</v>
      </c>
      <c r="B41" s="232"/>
      <c r="C41" s="12" t="s">
        <v>1573</v>
      </c>
      <c r="D41" s="219"/>
      <c r="E41" s="12" t="s">
        <v>1575</v>
      </c>
      <c r="F41" s="219"/>
    </row>
    <row r="42" spans="1:6" ht="30.75" thickBot="1" x14ac:dyDescent="0.3">
      <c r="A42" s="12" t="s">
        <v>1577</v>
      </c>
      <c r="B42" s="418"/>
      <c r="C42" s="418"/>
      <c r="D42" s="418"/>
      <c r="E42" s="12" t="s">
        <v>1581</v>
      </c>
      <c r="F42" s="232"/>
    </row>
    <row r="43" spans="1:6" ht="30.75" thickBot="1" x14ac:dyDescent="0.3">
      <c r="A43" s="12" t="s">
        <v>1583</v>
      </c>
      <c r="B43" s="232"/>
      <c r="C43" s="12" t="s">
        <v>1585</v>
      </c>
      <c r="D43" s="232"/>
      <c r="E43" s="12" t="s">
        <v>1532</v>
      </c>
      <c r="F43" s="232"/>
    </row>
  </sheetData>
  <sheetProtection algorithmName="SHA-512" hashValue="YvlSbxiorj5A3fRserp/GsgXZpaamiw41n1TzuBnAV6Fuk6WmNx+bVG8eW6M9wQrZHP/npQD3WfOMv4R92djow==" saltValue="L5ptf8aOJcY9J1n7w1OqDA==" spinCount="100000" sheet="1" objects="1" scenarios="1" formatRows="0"/>
  <mergeCells count="28">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 ref="B13:D13"/>
    <mergeCell ref="B16:D16"/>
    <mergeCell ref="D14:F14"/>
    <mergeCell ref="B38:D38"/>
    <mergeCell ref="A20:F20"/>
    <mergeCell ref="A35:F35"/>
    <mergeCell ref="D36:F36"/>
    <mergeCell ref="B25:F25"/>
    <mergeCell ref="A25:A32"/>
    <mergeCell ref="B26:B32"/>
    <mergeCell ref="F26:F32"/>
    <mergeCell ref="B22:D22"/>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hyperlinks>
    <hyperlink ref="G1" location="PORTADA!A1" display="PORTADA!A1" xr:uid="{87D4EA24-A079-40F2-813B-8E3405C26EB3}"/>
  </hyperlinks>
  <printOptions horizontalCentered="1"/>
  <pageMargins left="0.31496062992125984" right="0.31496062992125984" top="1.1417322834645669" bottom="0.74803149606299213" header="0.31496062992125984" footer="0.31496062992125984"/>
  <pageSetup scale="69"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161A-23DA-4E15-80F4-681BB4EBE8BF}">
  <sheetPr>
    <tabColor rgb="FFFFFF00"/>
    <pageSetUpPr fitToPage="1"/>
  </sheetPr>
  <dimension ref="A1:G99"/>
  <sheetViews>
    <sheetView topLeftCell="A90" zoomScale="80" zoomScaleNormal="80" zoomScalePageLayoutView="60" workbookViewId="0">
      <selection activeCell="B10" sqref="B10"/>
    </sheetView>
  </sheetViews>
  <sheetFormatPr baseColWidth="10" defaultColWidth="11.42578125" defaultRowHeight="15" x14ac:dyDescent="0.25"/>
  <cols>
    <col min="1" max="1" width="7.42578125" style="109" customWidth="1"/>
    <col min="2" max="2" width="7.85546875" style="14" customWidth="1"/>
    <col min="3" max="3" width="82.85546875" customWidth="1"/>
    <col min="4" max="4" width="21.140625" customWidth="1"/>
    <col min="5" max="5" width="92.7109375" customWidth="1"/>
    <col min="6" max="6" width="37.42578125" customWidth="1"/>
    <col min="7" max="7" width="11.42578125" hidden="1" customWidth="1"/>
  </cols>
  <sheetData>
    <row r="1" spans="1:7" s="34" customFormat="1" ht="21.75" customHeight="1" thickBot="1" x14ac:dyDescent="0.3">
      <c r="A1" s="372" t="s">
        <v>1674</v>
      </c>
      <c r="B1" s="448" t="s">
        <v>1675</v>
      </c>
      <c r="C1" s="449"/>
      <c r="D1" s="449"/>
      <c r="E1" s="450"/>
      <c r="F1" s="30"/>
    </row>
    <row r="2" spans="1:7" s="32" customFormat="1" ht="59.25" customHeight="1" thickBot="1" x14ac:dyDescent="0.3">
      <c r="A2" s="106" t="s">
        <v>1676</v>
      </c>
      <c r="B2" s="61" t="s">
        <v>1677</v>
      </c>
      <c r="C2" s="62" t="s">
        <v>1678</v>
      </c>
      <c r="D2" s="271" t="s">
        <v>1679</v>
      </c>
      <c r="E2" s="272" t="s">
        <v>1680</v>
      </c>
      <c r="F2" s="273" t="s">
        <v>1681</v>
      </c>
    </row>
    <row r="3" spans="1:7" ht="30.75" customHeight="1" x14ac:dyDescent="0.25">
      <c r="A3" s="107"/>
      <c r="B3" s="274" t="s">
        <v>1682</v>
      </c>
      <c r="C3" s="275" t="s">
        <v>1683</v>
      </c>
      <c r="D3" s="276" t="str">
        <f>IF(COUNTIF(D4:D5,"NO CUMPLE")&gt;0,"NO CUMPLE CONDICIÓN",IF(COUNTIF(D4:D5,"CUMPLE")=0,"NO APLICA","CUMPLE"))</f>
        <v>NO APLICA</v>
      </c>
      <c r="E3" s="277" t="str">
        <f>CONCATENATE(IF(D4="NO CUMPLE",CONCATENATE(E4," / "),""),IF(D5="NO CUMPLE",CONCATENATE(E5,"  "),""))</f>
        <v/>
      </c>
      <c r="F3" s="278" t="s">
        <v>1684</v>
      </c>
      <c r="G3" s="14">
        <f>IF(D3="CUMPLE",1,IF(D3="NO CUMPLE CONDICIÓN",2,3))</f>
        <v>3</v>
      </c>
    </row>
    <row r="4" spans="1:7" ht="63" customHeight="1" x14ac:dyDescent="0.25">
      <c r="A4" s="108" t="s">
        <v>1685</v>
      </c>
      <c r="B4" s="55" t="s">
        <v>1686</v>
      </c>
      <c r="C4" s="56" t="s">
        <v>1687</v>
      </c>
      <c r="D4" s="127"/>
      <c r="E4" s="124"/>
      <c r="F4" s="237" t="s">
        <v>1688</v>
      </c>
      <c r="G4" s="14"/>
    </row>
    <row r="5" spans="1:7" ht="115.5" customHeight="1" x14ac:dyDescent="0.25">
      <c r="A5" s="108" t="s">
        <v>1685</v>
      </c>
      <c r="B5" s="55" t="s">
        <v>1689</v>
      </c>
      <c r="C5" s="56" t="s">
        <v>1690</v>
      </c>
      <c r="D5" s="127"/>
      <c r="E5" s="124"/>
      <c r="F5" s="237" t="s">
        <v>1688</v>
      </c>
      <c r="G5" s="14"/>
    </row>
    <row r="6" spans="1:7" ht="35.25" customHeight="1" x14ac:dyDescent="0.25">
      <c r="B6" s="279" t="s">
        <v>1691</v>
      </c>
      <c r="C6" s="280" t="s">
        <v>1692</v>
      </c>
      <c r="D6" s="281" t="str">
        <f>IF(COUNTIF(D7:D7,"NO CUMPLE")&gt;0,"NO CUMPLE CONDICIÓN",IF(COUNTIF(D7:D7,"CUMPLE")=0,"NO APLICA","CUMPLE"))</f>
        <v>NO APLICA</v>
      </c>
      <c r="E6" s="282" t="str">
        <f>CONCATENATE(IF(D7="NO CUMPLE",CONCATENATE(E7," "),""))</f>
        <v/>
      </c>
      <c r="F6" s="283" t="s">
        <v>1693</v>
      </c>
      <c r="G6" s="14">
        <f t="shared" ref="G6:G55" si="0">IF(D6="CUMPLE",1,IF(D6="NO CUMPLE CONDICIÓN",2,3))</f>
        <v>3</v>
      </c>
    </row>
    <row r="7" spans="1:7" ht="66" customHeight="1" x14ac:dyDescent="0.25">
      <c r="A7" s="108" t="s">
        <v>1685</v>
      </c>
      <c r="B7" s="55" t="s">
        <v>1694</v>
      </c>
      <c r="C7" s="56" t="s">
        <v>1695</v>
      </c>
      <c r="D7" s="127"/>
      <c r="E7" s="124"/>
      <c r="F7" s="237" t="s">
        <v>1696</v>
      </c>
      <c r="G7" s="14"/>
    </row>
    <row r="8" spans="1:7" ht="33.75" customHeight="1" x14ac:dyDescent="0.25">
      <c r="B8" s="279" t="s">
        <v>1697</v>
      </c>
      <c r="C8" s="280" t="s">
        <v>1698</v>
      </c>
      <c r="D8" s="281" t="str">
        <f>IF(COUNTIF(D9:D9,"NO CUMPLE")&gt;0,"NO CUMPLE CONDICIÓN",IF(COUNTIF(D9:D9,"CUMPLE")=0,"NO APLICA","CUMPLE"))</f>
        <v>NO APLICA</v>
      </c>
      <c r="E8" s="282" t="str">
        <f>CONCATENATE(IF(D9="NO CUMPLE",CONCATENATE(E9," "),""))</f>
        <v/>
      </c>
      <c r="F8" s="283" t="s">
        <v>1699</v>
      </c>
      <c r="G8" s="14">
        <f t="shared" si="0"/>
        <v>3</v>
      </c>
    </row>
    <row r="9" spans="1:7" ht="63.75" customHeight="1" x14ac:dyDescent="0.25">
      <c r="A9" s="108" t="s">
        <v>1685</v>
      </c>
      <c r="B9" s="55" t="s">
        <v>1700</v>
      </c>
      <c r="C9" s="56" t="s">
        <v>1701</v>
      </c>
      <c r="D9" s="127"/>
      <c r="E9" s="124"/>
      <c r="F9" s="237" t="s">
        <v>1696</v>
      </c>
      <c r="G9" s="14"/>
    </row>
    <row r="10" spans="1:7" ht="37.5" customHeight="1" x14ac:dyDescent="0.25">
      <c r="B10" s="279" t="s">
        <v>1702</v>
      </c>
      <c r="C10" s="280" t="s">
        <v>1703</v>
      </c>
      <c r="D10" s="281" t="str">
        <f>IF(COUNTIF(D11:D11,"NO CUMPLE")&gt;0,"NO CUMPLE CONDICIÓN",IF(COUNTIF(D11:D11,"CUMPLE")=0,"NO APLICA","CUMPLE"))</f>
        <v>NO APLICA</v>
      </c>
      <c r="E10" s="282" t="str">
        <f>CONCATENATE(IF(D11="NO CUMPLE",CONCATENATE(E11," "),""))</f>
        <v/>
      </c>
      <c r="F10" s="283" t="s">
        <v>1704</v>
      </c>
      <c r="G10" s="14">
        <f t="shared" si="0"/>
        <v>3</v>
      </c>
    </row>
    <row r="11" spans="1:7" ht="37.5" customHeight="1" x14ac:dyDescent="0.25">
      <c r="A11" s="108" t="s">
        <v>1685</v>
      </c>
      <c r="B11" s="55" t="s">
        <v>1705</v>
      </c>
      <c r="C11" s="341" t="s">
        <v>1706</v>
      </c>
      <c r="D11" s="127"/>
      <c r="E11" s="124"/>
      <c r="F11" s="342" t="s">
        <v>1704</v>
      </c>
      <c r="G11" s="14"/>
    </row>
    <row r="12" spans="1:7" ht="33" customHeight="1" x14ac:dyDescent="0.25">
      <c r="B12" s="279" t="s">
        <v>1707</v>
      </c>
      <c r="C12" s="284" t="s">
        <v>1708</v>
      </c>
      <c r="D12" s="281" t="str">
        <f>IF(COUNTIF(D13:D19,"NO CUMPLE")&gt;0,"NO CUMPLE CONDICIÓN",IF(COUNTIF(D13:D19,"CUMPLE")=0,"NO APLICA","CUMPLE"))</f>
        <v>NO APLICA</v>
      </c>
      <c r="E12" s="288" t="str">
        <f>CONCATENATE(IF(D13="NO CUMPLE",CONCATENATE(E13," / "),""),IF(D14="NO CUMPLE",CONCATENATE(E14," / "),""),IF(D15="NO CUMPLE",CONCATENATE(E15," / "),""),IF(D16="NO CUMPLE",CONCATENATE(E16," / "),""),IF(D17="NO CUMPLE",CONCATENATE(E17," / "),""),IF(D18="NO CUMPLE",CONCATENATE(E18," / "),""),IF(D19="NO CUMPLE",CONCATENATE(E19," / "),""))</f>
        <v/>
      </c>
      <c r="F12" s="283" t="s">
        <v>1709</v>
      </c>
      <c r="G12" s="14">
        <f t="shared" si="0"/>
        <v>3</v>
      </c>
    </row>
    <row r="13" spans="1:7" ht="25.5" customHeight="1" x14ac:dyDescent="0.25">
      <c r="A13" s="108" t="s">
        <v>1685</v>
      </c>
      <c r="B13" s="55" t="s">
        <v>1710</v>
      </c>
      <c r="C13" s="59" t="s">
        <v>1711</v>
      </c>
      <c r="D13" s="127"/>
      <c r="E13" s="124"/>
      <c r="F13" s="237" t="s">
        <v>1712</v>
      </c>
      <c r="G13" s="14"/>
    </row>
    <row r="14" spans="1:7" ht="28.5" customHeight="1" x14ac:dyDescent="0.25">
      <c r="A14" s="108" t="s">
        <v>1685</v>
      </c>
      <c r="B14" s="55" t="s">
        <v>1713</v>
      </c>
      <c r="C14" s="59" t="s">
        <v>1714</v>
      </c>
      <c r="D14" s="127"/>
      <c r="E14" s="124"/>
      <c r="F14" s="237" t="s">
        <v>1712</v>
      </c>
      <c r="G14" s="14"/>
    </row>
    <row r="15" spans="1:7" ht="49.5" customHeight="1" x14ac:dyDescent="0.25">
      <c r="A15" s="108" t="s">
        <v>1685</v>
      </c>
      <c r="B15" s="55" t="s">
        <v>1715</v>
      </c>
      <c r="C15" s="59" t="s">
        <v>1716</v>
      </c>
      <c r="D15" s="127"/>
      <c r="E15" s="124"/>
      <c r="F15" s="237" t="s">
        <v>1712</v>
      </c>
      <c r="G15" s="14"/>
    </row>
    <row r="16" spans="1:7" ht="31.5" customHeight="1" x14ac:dyDescent="0.25">
      <c r="A16" s="108" t="s">
        <v>1685</v>
      </c>
      <c r="B16" s="55" t="s">
        <v>1717</v>
      </c>
      <c r="C16" s="59" t="s">
        <v>1718</v>
      </c>
      <c r="D16" s="127"/>
      <c r="E16" s="124"/>
      <c r="F16" s="237" t="s">
        <v>1712</v>
      </c>
      <c r="G16" s="14"/>
    </row>
    <row r="17" spans="1:7" ht="33" customHeight="1" x14ac:dyDescent="0.25">
      <c r="A17" s="108" t="s">
        <v>1685</v>
      </c>
      <c r="B17" s="55" t="s">
        <v>1719</v>
      </c>
      <c r="C17" s="59" t="s">
        <v>1720</v>
      </c>
      <c r="D17" s="127"/>
      <c r="E17" s="124"/>
      <c r="F17" s="237" t="s">
        <v>1712</v>
      </c>
      <c r="G17" s="14"/>
    </row>
    <row r="18" spans="1:7" ht="42" customHeight="1" x14ac:dyDescent="0.25">
      <c r="A18" s="108" t="s">
        <v>1685</v>
      </c>
      <c r="B18" s="55" t="s">
        <v>1721</v>
      </c>
      <c r="C18" s="59" t="s">
        <v>1722</v>
      </c>
      <c r="D18" s="127"/>
      <c r="E18" s="124"/>
      <c r="F18" s="237" t="s">
        <v>1712</v>
      </c>
      <c r="G18" s="14"/>
    </row>
    <row r="19" spans="1:7" ht="42" customHeight="1" x14ac:dyDescent="0.25">
      <c r="A19" s="108" t="s">
        <v>1685</v>
      </c>
      <c r="B19" s="55" t="s">
        <v>1723</v>
      </c>
      <c r="C19" s="59" t="s">
        <v>1724</v>
      </c>
      <c r="D19" s="127"/>
      <c r="E19" s="124"/>
      <c r="F19" s="237" t="s">
        <v>1712</v>
      </c>
      <c r="G19" s="14"/>
    </row>
    <row r="20" spans="1:7" ht="36.75" customHeight="1" x14ac:dyDescent="0.25">
      <c r="B20" s="285" t="s">
        <v>1725</v>
      </c>
      <c r="C20" s="286" t="s">
        <v>1726</v>
      </c>
      <c r="D20" s="287" t="str">
        <f>IF(COUNTIF(D23:D32,"NO CUMPLE")&gt;0,"NO CUMPLE CONDICIÓN",IF(COUNTIF(D23:D32,"CUMPLE")=0,"NO APLICA","CUMPLE"))</f>
        <v>NO APLICA</v>
      </c>
      <c r="E20" s="288"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"),""),IF(D32="NO CUMPLE",CONCATENATE(E32," / "),""))</f>
        <v/>
      </c>
      <c r="F20" s="289" t="s">
        <v>1727</v>
      </c>
      <c r="G20" s="14">
        <f t="shared" si="0"/>
        <v>3</v>
      </c>
    </row>
    <row r="21" spans="1:7" ht="36.75" customHeight="1" x14ac:dyDescent="0.25">
      <c r="B21" s="285" t="s">
        <v>1725</v>
      </c>
      <c r="C21" s="286" t="s">
        <v>1726</v>
      </c>
      <c r="D21" s="287" t="str">
        <f>IF(COUNTIF(D33:D42,"NO CUMPLE")&gt;0,"NO CUMPLE CONDICIÓN",IF(COUNTIF(D33:D42,"CUMPLE")=0,"NO APLICA","CUMPLE"))</f>
        <v>NO APLICA</v>
      </c>
      <c r="E21" s="288" t="str">
        <f>CONCATENATE(IF(D33="NO CUMPLE",CONCATENATE(E33," / "),""),IF(D34="NO CUMPLE",CONCATENATE(E34," / "),""),CONCATENATE(IF(D35="NO CUMPLE",CONCATENATE(E35," / "),""),IF(D36="NO CUMPLE",CONCATENATE(E36," / "),""),IF(D37="NO CUMPLE",CONCATENATE(E37," / "),""),IF(D38="NO CUMPLE",CONCATENATE(E38," / "),""),IF(D39="NO CUMPLE",CONCATENATE(E39," / "),""),IF(D40="NO CUMPLE",CONCATENATE(E40," / "),""),IF(D41="NO CUMPLE",CONCATENATE(E41," / "),""),IF(D42="NO CUMPLE",CONCATENATE(E42," / "),"")))</f>
        <v/>
      </c>
      <c r="F21" s="289" t="s">
        <v>1727</v>
      </c>
      <c r="G21" s="14">
        <f t="shared" si="0"/>
        <v>3</v>
      </c>
    </row>
    <row r="22" spans="1:7" ht="36.75" customHeight="1" x14ac:dyDescent="0.25">
      <c r="B22" s="285" t="s">
        <v>1725</v>
      </c>
      <c r="C22" s="286" t="s">
        <v>1726</v>
      </c>
      <c r="D22" s="287" t="str">
        <f>IF(COUNTIF(D43:D49,"NO CUMPLE")&gt;0,"NO CUMPLE CONDICIÓN",IF(COUNTIF(D43:D49,"CUMPLE")=0,"NO APLICA","CUMPLE"))</f>
        <v>NO APLICA</v>
      </c>
      <c r="E22" s="288" t="str">
        <f>CONCATENATE(IF(D43="NO CUMPLE",CONCATENATE(E43," / "),""),IF(D44="NO CUMPLE",CONCATENATE(E44," / "),""),IF(D45="NO CUMPLE",CONCATENATE(E45," / "),""),IF(D46="NO CUMPLE",CONCATENATE(E46," / "),""),CONCATENATE(IF(D47="NO CUMPLE",CONCATENATE(E47," / "),""),IF(D48="NO CUMPLE",CONCATENATE(E48," / "),""),IF(D49="NO CUMPLE",CONCATENATE(E49," / "),"")))</f>
        <v/>
      </c>
      <c r="F22" s="289" t="s">
        <v>1727</v>
      </c>
      <c r="G22" s="14">
        <f t="shared" si="0"/>
        <v>3</v>
      </c>
    </row>
    <row r="23" spans="1:7" ht="27" customHeight="1" x14ac:dyDescent="0.25">
      <c r="A23" s="108" t="s">
        <v>1685</v>
      </c>
      <c r="B23" s="55" t="s">
        <v>1728</v>
      </c>
      <c r="C23" s="59" t="s">
        <v>1729</v>
      </c>
      <c r="D23" s="127"/>
      <c r="E23" s="124"/>
      <c r="F23" s="237" t="s">
        <v>1730</v>
      </c>
      <c r="G23" s="14"/>
    </row>
    <row r="24" spans="1:7" ht="47.25" customHeight="1" x14ac:dyDescent="0.25">
      <c r="A24" s="108" t="s">
        <v>1685</v>
      </c>
      <c r="B24" s="55" t="s">
        <v>1731</v>
      </c>
      <c r="C24" s="59" t="s">
        <v>1732</v>
      </c>
      <c r="D24" s="127"/>
      <c r="E24" s="124"/>
      <c r="F24" s="237" t="s">
        <v>1730</v>
      </c>
      <c r="G24" s="14"/>
    </row>
    <row r="25" spans="1:7" ht="32.25" customHeight="1" x14ac:dyDescent="0.25">
      <c r="A25" s="108" t="s">
        <v>1685</v>
      </c>
      <c r="B25" s="55" t="s">
        <v>1733</v>
      </c>
      <c r="C25" s="59" t="s">
        <v>1734</v>
      </c>
      <c r="D25" s="127"/>
      <c r="E25" s="124"/>
      <c r="F25" s="237" t="s">
        <v>1730</v>
      </c>
      <c r="G25" s="14"/>
    </row>
    <row r="26" spans="1:7" ht="73.5" customHeight="1" x14ac:dyDescent="0.25">
      <c r="A26" s="108" t="s">
        <v>1685</v>
      </c>
      <c r="B26" s="55" t="s">
        <v>1735</v>
      </c>
      <c r="C26" s="59" t="s">
        <v>1736</v>
      </c>
      <c r="D26" s="127"/>
      <c r="E26" s="124"/>
      <c r="F26" s="237" t="s">
        <v>1730</v>
      </c>
      <c r="G26" s="14"/>
    </row>
    <row r="27" spans="1:7" ht="69.75" customHeight="1" x14ac:dyDescent="0.25">
      <c r="A27" s="108" t="s">
        <v>1685</v>
      </c>
      <c r="B27" s="55" t="s">
        <v>1737</v>
      </c>
      <c r="C27" s="59" t="s">
        <v>1738</v>
      </c>
      <c r="D27" s="127"/>
      <c r="E27" s="124"/>
      <c r="F27" s="237" t="s">
        <v>1730</v>
      </c>
      <c r="G27" s="14"/>
    </row>
    <row r="28" spans="1:7" ht="27.75" customHeight="1" x14ac:dyDescent="0.25">
      <c r="A28" s="108" t="s">
        <v>1685</v>
      </c>
      <c r="B28" s="55" t="s">
        <v>1739</v>
      </c>
      <c r="C28" s="59" t="s">
        <v>1740</v>
      </c>
      <c r="D28" s="127"/>
      <c r="E28" s="124"/>
      <c r="F28" s="237" t="s">
        <v>1730</v>
      </c>
      <c r="G28" s="14"/>
    </row>
    <row r="29" spans="1:7" ht="36.75" customHeight="1" x14ac:dyDescent="0.25">
      <c r="A29" s="108" t="s">
        <v>1685</v>
      </c>
      <c r="B29" s="55" t="s">
        <v>1741</v>
      </c>
      <c r="C29" s="59" t="s">
        <v>1742</v>
      </c>
      <c r="D29" s="127"/>
      <c r="E29" s="124"/>
      <c r="F29" s="237" t="s">
        <v>1730</v>
      </c>
      <c r="G29" s="14"/>
    </row>
    <row r="30" spans="1:7" ht="52.7" customHeight="1" x14ac:dyDescent="0.25">
      <c r="A30" s="108" t="s">
        <v>1685</v>
      </c>
      <c r="B30" s="55" t="s">
        <v>1743</v>
      </c>
      <c r="C30" s="59" t="s">
        <v>1744</v>
      </c>
      <c r="D30" s="127"/>
      <c r="E30" s="124"/>
      <c r="F30" s="237" t="s">
        <v>1730</v>
      </c>
      <c r="G30" s="14"/>
    </row>
    <row r="31" spans="1:7" ht="45" customHeight="1" x14ac:dyDescent="0.25">
      <c r="A31" s="108" t="s">
        <v>1685</v>
      </c>
      <c r="B31" s="55" t="s">
        <v>1745</v>
      </c>
      <c r="C31" s="59" t="s">
        <v>1746</v>
      </c>
      <c r="D31" s="127"/>
      <c r="E31" s="124"/>
      <c r="F31" s="237" t="s">
        <v>1730</v>
      </c>
      <c r="G31" s="14"/>
    </row>
    <row r="32" spans="1:7" ht="37.5" customHeight="1" x14ac:dyDescent="0.25">
      <c r="A32" s="108" t="s">
        <v>1685</v>
      </c>
      <c r="B32" s="55" t="s">
        <v>1747</v>
      </c>
      <c r="C32" s="59" t="s">
        <v>1748</v>
      </c>
      <c r="D32" s="127"/>
      <c r="E32" s="124"/>
      <c r="F32" s="237" t="s">
        <v>1730</v>
      </c>
      <c r="G32" s="14"/>
    </row>
    <row r="33" spans="1:7" ht="63" customHeight="1" x14ac:dyDescent="0.25">
      <c r="A33" s="108" t="s">
        <v>1685</v>
      </c>
      <c r="B33" s="55" t="s">
        <v>1749</v>
      </c>
      <c r="C33" s="59" t="s">
        <v>1750</v>
      </c>
      <c r="D33" s="127"/>
      <c r="E33" s="124"/>
      <c r="F33" s="237" t="s">
        <v>1730</v>
      </c>
      <c r="G33" s="14"/>
    </row>
    <row r="34" spans="1:7" ht="129.75" customHeight="1" x14ac:dyDescent="0.25">
      <c r="A34" s="108" t="s">
        <v>1685</v>
      </c>
      <c r="B34" s="55" t="s">
        <v>1751</v>
      </c>
      <c r="C34" s="59" t="s">
        <v>1752</v>
      </c>
      <c r="D34" s="127"/>
      <c r="E34" s="124"/>
      <c r="F34" s="237" t="s">
        <v>1730</v>
      </c>
      <c r="G34" s="14"/>
    </row>
    <row r="35" spans="1:7" ht="42.75" customHeight="1" x14ac:dyDescent="0.25">
      <c r="A35" s="108" t="s">
        <v>1685</v>
      </c>
      <c r="B35" s="55" t="s">
        <v>1753</v>
      </c>
      <c r="C35" s="59" t="s">
        <v>1754</v>
      </c>
      <c r="D35" s="127"/>
      <c r="E35" s="124"/>
      <c r="F35" s="237" t="s">
        <v>1730</v>
      </c>
      <c r="G35" s="14"/>
    </row>
    <row r="36" spans="1:7" ht="33.75" customHeight="1" x14ac:dyDescent="0.25">
      <c r="A36" s="108" t="s">
        <v>1685</v>
      </c>
      <c r="B36" s="55" t="s">
        <v>1755</v>
      </c>
      <c r="C36" s="59" t="s">
        <v>1756</v>
      </c>
      <c r="D36" s="127"/>
      <c r="E36" s="124"/>
      <c r="F36" s="237" t="s">
        <v>1730</v>
      </c>
      <c r="G36" s="14"/>
    </row>
    <row r="37" spans="1:7" ht="39" customHeight="1" x14ac:dyDescent="0.25">
      <c r="A37" s="108" t="s">
        <v>1685</v>
      </c>
      <c r="B37" s="55" t="s">
        <v>1757</v>
      </c>
      <c r="C37" s="59" t="s">
        <v>1758</v>
      </c>
      <c r="D37" s="127"/>
      <c r="E37" s="124"/>
      <c r="F37" s="237" t="s">
        <v>1730</v>
      </c>
      <c r="G37" s="14"/>
    </row>
    <row r="38" spans="1:7" ht="33.75" customHeight="1" x14ac:dyDescent="0.25">
      <c r="A38" s="108" t="s">
        <v>1685</v>
      </c>
      <c r="B38" s="55" t="s">
        <v>1759</v>
      </c>
      <c r="C38" s="59" t="s">
        <v>1760</v>
      </c>
      <c r="D38" s="127"/>
      <c r="E38" s="124"/>
      <c r="F38" s="237" t="s">
        <v>1730</v>
      </c>
      <c r="G38" s="14"/>
    </row>
    <row r="39" spans="1:7" ht="35.25" customHeight="1" x14ac:dyDescent="0.25">
      <c r="A39" s="108" t="s">
        <v>1685</v>
      </c>
      <c r="B39" s="55" t="s">
        <v>1761</v>
      </c>
      <c r="C39" s="59" t="s">
        <v>1762</v>
      </c>
      <c r="D39" s="127"/>
      <c r="E39" s="124"/>
      <c r="F39" s="237" t="s">
        <v>1763</v>
      </c>
      <c r="G39" s="14"/>
    </row>
    <row r="40" spans="1:7" ht="219" customHeight="1" x14ac:dyDescent="0.25">
      <c r="A40" s="108" t="s">
        <v>1685</v>
      </c>
      <c r="B40" s="55" t="s">
        <v>1764</v>
      </c>
      <c r="C40" s="59" t="s">
        <v>1765</v>
      </c>
      <c r="D40" s="127"/>
      <c r="E40" s="124"/>
      <c r="F40" s="237" t="s">
        <v>1766</v>
      </c>
      <c r="G40" s="14"/>
    </row>
    <row r="41" spans="1:7" ht="29.45" customHeight="1" x14ac:dyDescent="0.25">
      <c r="A41" s="108" t="s">
        <v>1685</v>
      </c>
      <c r="B41" s="55" t="s">
        <v>1767</v>
      </c>
      <c r="C41" s="59" t="s">
        <v>1768</v>
      </c>
      <c r="D41" s="127"/>
      <c r="E41" s="124"/>
      <c r="F41" s="237" t="s">
        <v>1730</v>
      </c>
      <c r="G41" s="14"/>
    </row>
    <row r="42" spans="1:7" ht="58.5" customHeight="1" x14ac:dyDescent="0.25">
      <c r="A42" s="108" t="s">
        <v>1685</v>
      </c>
      <c r="B42" s="55" t="s">
        <v>1769</v>
      </c>
      <c r="C42" s="59" t="s">
        <v>1770</v>
      </c>
      <c r="D42" s="127"/>
      <c r="E42" s="124"/>
      <c r="F42" s="237" t="s">
        <v>1730</v>
      </c>
      <c r="G42" s="14"/>
    </row>
    <row r="43" spans="1:7" ht="28.5" customHeight="1" x14ac:dyDescent="0.25">
      <c r="A43" s="108" t="s">
        <v>1685</v>
      </c>
      <c r="B43" s="55" t="s">
        <v>1771</v>
      </c>
      <c r="C43" s="59" t="s">
        <v>1772</v>
      </c>
      <c r="D43" s="127"/>
      <c r="E43" s="124"/>
      <c r="F43" s="237" t="s">
        <v>1730</v>
      </c>
      <c r="G43" s="14"/>
    </row>
    <row r="44" spans="1:7" ht="32.25" customHeight="1" x14ac:dyDescent="0.25">
      <c r="A44" s="108" t="s">
        <v>1685</v>
      </c>
      <c r="B44" s="55" t="s">
        <v>1773</v>
      </c>
      <c r="C44" s="59" t="s">
        <v>1774</v>
      </c>
      <c r="D44" s="127"/>
      <c r="E44" s="124"/>
      <c r="F44" s="237" t="s">
        <v>1730</v>
      </c>
      <c r="G44" s="14"/>
    </row>
    <row r="45" spans="1:7" ht="41.25" customHeight="1" x14ac:dyDescent="0.25">
      <c r="A45" s="108" t="s">
        <v>1685</v>
      </c>
      <c r="B45" s="55" t="s">
        <v>1775</v>
      </c>
      <c r="C45" s="59" t="s">
        <v>1776</v>
      </c>
      <c r="D45" s="127"/>
      <c r="E45" s="124"/>
      <c r="F45" s="237" t="s">
        <v>1730</v>
      </c>
      <c r="G45" s="14"/>
    </row>
    <row r="46" spans="1:7" ht="41.25" customHeight="1" x14ac:dyDescent="0.25">
      <c r="A46" s="108"/>
      <c r="B46" s="55" t="s">
        <v>1778</v>
      </c>
      <c r="C46" s="67" t="s">
        <v>1777</v>
      </c>
      <c r="D46" s="127"/>
      <c r="E46" s="124"/>
      <c r="F46" s="342" t="s">
        <v>1730</v>
      </c>
      <c r="G46" s="14"/>
    </row>
    <row r="47" spans="1:7" ht="38.25" customHeight="1" x14ac:dyDescent="0.25">
      <c r="A47" s="108" t="s">
        <v>1685</v>
      </c>
      <c r="B47" s="55" t="s">
        <v>1781</v>
      </c>
      <c r="C47" s="59" t="s">
        <v>1779</v>
      </c>
      <c r="D47" s="127"/>
      <c r="E47" s="124"/>
      <c r="F47" s="237" t="s">
        <v>1780</v>
      </c>
      <c r="G47" s="14"/>
    </row>
    <row r="48" spans="1:7" ht="36.75" customHeight="1" x14ac:dyDescent="0.25">
      <c r="A48" s="108" t="s">
        <v>1685</v>
      </c>
      <c r="B48" s="55" t="s">
        <v>1783</v>
      </c>
      <c r="C48" s="59" t="s">
        <v>1782</v>
      </c>
      <c r="D48" s="127"/>
      <c r="E48" s="124"/>
      <c r="F48" s="237" t="s">
        <v>1730</v>
      </c>
      <c r="G48" s="14"/>
    </row>
    <row r="49" spans="1:7" ht="56.25" customHeight="1" x14ac:dyDescent="0.25">
      <c r="A49" s="108" t="s">
        <v>1685</v>
      </c>
      <c r="B49" s="55" t="s">
        <v>2706</v>
      </c>
      <c r="C49" s="59" t="s">
        <v>1784</v>
      </c>
      <c r="D49" s="127"/>
      <c r="E49" s="124"/>
      <c r="F49" s="237" t="s">
        <v>1730</v>
      </c>
      <c r="G49" s="14"/>
    </row>
    <row r="50" spans="1:7" ht="38.25" customHeight="1" x14ac:dyDescent="0.25">
      <c r="A50" s="290" t="s">
        <v>1785</v>
      </c>
      <c r="B50" s="279" t="s">
        <v>1786</v>
      </c>
      <c r="C50" s="284" t="s">
        <v>1787</v>
      </c>
      <c r="D50" s="281" t="str">
        <f>IF(COUNTIF(D51:D51,"NO CUMPLE")&gt;0,"NO CUMPLE CONDICIÓN",IF(COUNTIF(D51:D51,"CUMPLE")=0,"NO APLICA","CUMPLE"))</f>
        <v>NO APLICA</v>
      </c>
      <c r="E50" s="282" t="str">
        <f>CONCATENATE(IF(D51="NO CUMPLE",CONCATENATE(E51," "),""))</f>
        <v/>
      </c>
      <c r="F50" s="283" t="s">
        <v>1788</v>
      </c>
      <c r="G50" s="14">
        <f t="shared" si="0"/>
        <v>3</v>
      </c>
    </row>
    <row r="51" spans="1:7" ht="89.25" customHeight="1" x14ac:dyDescent="0.25">
      <c r="A51" s="108" t="s">
        <v>1685</v>
      </c>
      <c r="B51" s="55" t="s">
        <v>1789</v>
      </c>
      <c r="C51" s="59" t="s">
        <v>2703</v>
      </c>
      <c r="D51" s="127"/>
      <c r="E51" s="124"/>
      <c r="F51" s="237" t="s">
        <v>1790</v>
      </c>
      <c r="G51" s="14"/>
    </row>
    <row r="52" spans="1:7" s="14" customFormat="1" ht="60" customHeight="1" x14ac:dyDescent="0.25">
      <c r="A52" s="107"/>
      <c r="B52" s="285" t="s">
        <v>1791</v>
      </c>
      <c r="C52" s="286" t="s">
        <v>1792</v>
      </c>
      <c r="D52" s="287" t="str">
        <f>IF(COUNTIF(D56:D65,"NO CUMPLE")&gt;0,"NO CUMPLE CONDICIÓN",IF(COUNTIF(D56:D65,"CUMPLE")=0,"NO APLICA","CUMPLE"))</f>
        <v>NO APLICA</v>
      </c>
      <c r="E52" s="288" t="str">
        <f>CONCATENATE(IF(D56="NO CUMPLE",CONCATENATE(E56," / "),""),IF(D57="NO CUMPLE",CONCATENATE(E57," / "),""),IF(D58="NO CUMPLE",CONCATENATE(E58," / "),""),IF(D59="NO CUMPLE",CONCATENATE(E59," / "),""),IF(D60="NO CUMPLE",CONCATENATE(E60," / "),""),IF(D61="NO CUMPLE",CONCATENATE(E61," / "),""),IF(D62="NO CUMPLE",CONCATENATE(E62," / "),""),IF(D63="NO CUMPLE",CONCATENATE(E63," / "),""),IF(D64="NO CUMPLE",CONCATENATE(E64," / "),""),IF(D65="NO CUMPLE",CONCATENATE(E65," / "),""))</f>
        <v/>
      </c>
      <c r="F52" s="289" t="s">
        <v>1793</v>
      </c>
      <c r="G52" s="14">
        <f t="shared" si="0"/>
        <v>3</v>
      </c>
    </row>
    <row r="53" spans="1:7" s="14" customFormat="1" ht="60" customHeight="1" x14ac:dyDescent="0.25">
      <c r="A53" s="107"/>
      <c r="B53" s="285" t="s">
        <v>1791</v>
      </c>
      <c r="C53" s="286" t="s">
        <v>1792</v>
      </c>
      <c r="D53" s="287" t="str">
        <f>IF(COUNTIF(D66:D75,"NO CUMPLE")&gt;0,"NO CUMPLE CONDICIÓN",IF(COUNTIF(D66:D75,"CUMPLE")=0,"NO APLICA","CUMPLE"))</f>
        <v>NO APLICA</v>
      </c>
      <c r="E53" s="288" t="str">
        <f>CONCATENATE(IF(D66="NO CUMPLE",CONCATENATE(E66," / "),""),IF(D67="NO CUMPLE",CONCATENATE(E67," / "),""),IF(D68="NO CUMPLE",CONCATENATE(E68," / "),""),IF(D69="NO CUMPLE",CONCATENATE(E69," / "),""),IF(D70="NO CUMPLE",CONCATENATE(E70," / "),""),IF(D71="NO CUMPLE",CONCATENATE(E71," / "),""),IF(D72="NO CUMPLE",CONCATENATE(E72," / "),""),IF(D73="NO CUMPLE",CONCATENATE(E73," / "),""),IF(D74="NO CUMPLE",CONCATENATE(E74," / "),""),IF(D75="NO CUMPLE",CONCATENATE(E75," / "),""))</f>
        <v/>
      </c>
      <c r="F53" s="289" t="s">
        <v>1793</v>
      </c>
      <c r="G53" s="14">
        <f t="shared" si="0"/>
        <v>3</v>
      </c>
    </row>
    <row r="54" spans="1:7" s="14" customFormat="1" ht="60" customHeight="1" x14ac:dyDescent="0.25">
      <c r="A54" s="107"/>
      <c r="B54" s="285" t="s">
        <v>1791</v>
      </c>
      <c r="C54" s="286" t="s">
        <v>1792</v>
      </c>
      <c r="D54" s="287" t="str">
        <f>IF(COUNTIF(D76:D85,"NO CUMPLE")&gt;0,"NO CUMPLE CONDICIÓN",IF(COUNTIF(D76:D85,"CUMPLE")=0,"NO APLICA","CUMPLE"))</f>
        <v>NO APLICA</v>
      </c>
      <c r="E54" s="288" t="str">
        <f>CONCATENATE(IF(D76="NO CUMPLE",CONCATENATE(E76," / "),""),IF(D77="NO CUMPLE",CONCATENATE(E77," / "),""),IF(D78="NO CUMPLE",CONCATENATE(E78," / "),""),IF(D79="NO CUMPLE",CONCATENATE(E79," / "),""),IF(D80="NO CUMPLE",CONCATENATE(E80," / "),""),IF(D81="NO CUMPLE",CONCATENATE(E81," / "),""),IF(D82="NO CUMPLE",CONCATENATE(E82," / "),""),IF(D83="NO CUMPLE",CONCATENATE(E83," / "),""),IF(D84="NO CUMPLE",CONCATENATE(E84," / "),""),IF(D85="NO CUMPLE",CONCATENATE(E85," / "),""))</f>
        <v/>
      </c>
      <c r="F54" s="289" t="s">
        <v>1793</v>
      </c>
      <c r="G54" s="14">
        <f t="shared" si="0"/>
        <v>3</v>
      </c>
    </row>
    <row r="55" spans="1:7" s="14" customFormat="1" ht="60" customHeight="1" x14ac:dyDescent="0.25">
      <c r="A55" s="107"/>
      <c r="B55" s="285" t="s">
        <v>1791</v>
      </c>
      <c r="C55" s="286" t="s">
        <v>1792</v>
      </c>
      <c r="D55" s="287" t="str">
        <f>IF(COUNTIF(D86:D95,"NO CUMPLE")&gt;0,"NO CUMPLE CONDICIÓN",IF(COUNTIF(D86:D95,"CUMPLE")=0,"NO APLICA","CUMPLE"))</f>
        <v>NO APLICA</v>
      </c>
      <c r="E55" s="288" t="str">
        <f>CONCATENATE(IF(D86="NO CUMPLE",CONCATENATE(E86," / "),""),IF(D87="NO CUMPLE",CONCATENATE(E87," / "),""),IF(D88="NO CUMPLE",CONCATENATE(E88," / "),""),IF(D89="NO CUMPLE",CONCATENATE(E89," / "),""),IF(D90="NO CUMPLE",CONCATENATE(E90," / "),""),IF(D91="NO CUMPLE",CONCATENATE(E91," / "),""),IF(D92="NO CUMPLE",CONCATENATE(E92," / "),""),IF(D93="NO CUMPLE",CONCATENATE(E93," / "),""),IF(D94="NO CUMPLE",CONCATENATE(E94," / "),""),IF(D95="NO CUMPLE",CONCATENATE(E95," / "),""))</f>
        <v/>
      </c>
      <c r="F55" s="289" t="s">
        <v>1793</v>
      </c>
      <c r="G55" s="14">
        <f t="shared" si="0"/>
        <v>3</v>
      </c>
    </row>
    <row r="56" spans="1:7" ht="30.6" customHeight="1" x14ac:dyDescent="0.25">
      <c r="A56" s="108" t="s">
        <v>1685</v>
      </c>
      <c r="B56" s="55" t="s">
        <v>1794</v>
      </c>
      <c r="C56" s="59" t="s">
        <v>1795</v>
      </c>
      <c r="D56" s="127"/>
      <c r="E56" s="124"/>
      <c r="F56" s="237" t="s">
        <v>1793</v>
      </c>
      <c r="G56" s="14"/>
    </row>
    <row r="57" spans="1:7" ht="88.5" customHeight="1" x14ac:dyDescent="0.25">
      <c r="A57" s="108" t="s">
        <v>1685</v>
      </c>
      <c r="B57" s="55" t="s">
        <v>1796</v>
      </c>
      <c r="C57" s="67" t="s">
        <v>1797</v>
      </c>
      <c r="D57" s="127"/>
      <c r="E57" s="124"/>
      <c r="F57" s="237" t="s">
        <v>1793</v>
      </c>
      <c r="G57" s="14"/>
    </row>
    <row r="58" spans="1:7" ht="33" customHeight="1" x14ac:dyDescent="0.25">
      <c r="A58" s="108" t="s">
        <v>1685</v>
      </c>
      <c r="B58" s="55" t="s">
        <v>1798</v>
      </c>
      <c r="C58" s="59" t="s">
        <v>1799</v>
      </c>
      <c r="D58" s="127"/>
      <c r="E58" s="124"/>
      <c r="F58" s="237" t="s">
        <v>1793</v>
      </c>
      <c r="G58" s="14"/>
    </row>
    <row r="59" spans="1:7" ht="101.1" customHeight="1" x14ac:dyDescent="0.25">
      <c r="A59" s="108" t="s">
        <v>1685</v>
      </c>
      <c r="B59" s="55" t="s">
        <v>1800</v>
      </c>
      <c r="C59" s="67" t="s">
        <v>1801</v>
      </c>
      <c r="D59" s="127"/>
      <c r="E59" s="124"/>
      <c r="F59" s="237" t="s">
        <v>1793</v>
      </c>
      <c r="G59" s="14"/>
    </row>
    <row r="60" spans="1:7" ht="38.25" customHeight="1" x14ac:dyDescent="0.25">
      <c r="A60" s="108" t="s">
        <v>1685</v>
      </c>
      <c r="B60" s="55" t="s">
        <v>1802</v>
      </c>
      <c r="C60" s="59" t="s">
        <v>1803</v>
      </c>
      <c r="D60" s="127"/>
      <c r="E60" s="124"/>
      <c r="F60" s="237" t="s">
        <v>1793</v>
      </c>
      <c r="G60" s="14"/>
    </row>
    <row r="61" spans="1:7" ht="57" customHeight="1" x14ac:dyDescent="0.25">
      <c r="A61" s="108" t="s">
        <v>1685</v>
      </c>
      <c r="B61" s="55" t="s">
        <v>1804</v>
      </c>
      <c r="C61" s="59" t="s">
        <v>1805</v>
      </c>
      <c r="D61" s="127"/>
      <c r="E61" s="124"/>
      <c r="F61" s="237" t="s">
        <v>1806</v>
      </c>
      <c r="G61" s="14"/>
    </row>
    <row r="62" spans="1:7" ht="74.25" x14ac:dyDescent="0.25">
      <c r="A62" s="108" t="s">
        <v>1685</v>
      </c>
      <c r="B62" s="55" t="s">
        <v>1807</v>
      </c>
      <c r="C62" s="59" t="s">
        <v>1808</v>
      </c>
      <c r="D62" s="127"/>
      <c r="E62" s="124"/>
      <c r="F62" s="237" t="s">
        <v>1806</v>
      </c>
      <c r="G62" s="14"/>
    </row>
    <row r="63" spans="1:7" ht="74.25" x14ac:dyDescent="0.25">
      <c r="A63" s="108" t="s">
        <v>1685</v>
      </c>
      <c r="B63" s="55" t="s">
        <v>1809</v>
      </c>
      <c r="C63" s="59" t="s">
        <v>1810</v>
      </c>
      <c r="D63" s="127"/>
      <c r="E63" s="124"/>
      <c r="F63" s="237" t="s">
        <v>1806</v>
      </c>
      <c r="G63" s="14"/>
    </row>
    <row r="64" spans="1:7" ht="74.25" x14ac:dyDescent="0.25">
      <c r="A64" s="108" t="s">
        <v>1685</v>
      </c>
      <c r="B64" s="55" t="s">
        <v>1811</v>
      </c>
      <c r="C64" s="59" t="s">
        <v>1812</v>
      </c>
      <c r="D64" s="127"/>
      <c r="E64" s="124"/>
      <c r="F64" s="237" t="s">
        <v>1806</v>
      </c>
      <c r="G64" s="14"/>
    </row>
    <row r="65" spans="1:7" ht="74.25" x14ac:dyDescent="0.25">
      <c r="A65" s="108" t="s">
        <v>1685</v>
      </c>
      <c r="B65" s="55" t="s">
        <v>1813</v>
      </c>
      <c r="C65" s="59" t="s">
        <v>1814</v>
      </c>
      <c r="D65" s="127"/>
      <c r="E65" s="124"/>
      <c r="F65" s="237" t="s">
        <v>1806</v>
      </c>
      <c r="G65" s="14"/>
    </row>
    <row r="66" spans="1:7" ht="74.25" x14ac:dyDescent="0.25">
      <c r="A66" s="108" t="s">
        <v>1685</v>
      </c>
      <c r="B66" s="55" t="s">
        <v>1815</v>
      </c>
      <c r="C66" s="59" t="s">
        <v>1816</v>
      </c>
      <c r="D66" s="127"/>
      <c r="E66" s="124"/>
      <c r="F66" s="237" t="s">
        <v>1806</v>
      </c>
      <c r="G66" s="14"/>
    </row>
    <row r="67" spans="1:7" ht="74.25" x14ac:dyDescent="0.25">
      <c r="A67" s="108" t="s">
        <v>1685</v>
      </c>
      <c r="B67" s="55" t="s">
        <v>1817</v>
      </c>
      <c r="C67" s="59" t="s">
        <v>1818</v>
      </c>
      <c r="D67" s="127"/>
      <c r="E67" s="124"/>
      <c r="F67" s="237" t="s">
        <v>1806</v>
      </c>
      <c r="G67" s="14"/>
    </row>
    <row r="68" spans="1:7" ht="74.25" x14ac:dyDescent="0.25">
      <c r="A68" s="108" t="s">
        <v>1685</v>
      </c>
      <c r="B68" s="55" t="s">
        <v>1819</v>
      </c>
      <c r="C68" s="59" t="s">
        <v>1820</v>
      </c>
      <c r="D68" s="127"/>
      <c r="E68" s="124"/>
      <c r="F68" s="237" t="s">
        <v>1806</v>
      </c>
      <c r="G68" s="14"/>
    </row>
    <row r="69" spans="1:7" ht="74.25" x14ac:dyDescent="0.25">
      <c r="A69" s="108" t="s">
        <v>1685</v>
      </c>
      <c r="B69" s="55" t="s">
        <v>1821</v>
      </c>
      <c r="C69" s="59" t="s">
        <v>1822</v>
      </c>
      <c r="D69" s="127"/>
      <c r="E69" s="124"/>
      <c r="F69" s="237" t="s">
        <v>1806</v>
      </c>
      <c r="G69" s="14"/>
    </row>
    <row r="70" spans="1:7" ht="74.25" x14ac:dyDescent="0.25">
      <c r="A70" s="108" t="s">
        <v>1685</v>
      </c>
      <c r="B70" s="55" t="s">
        <v>1823</v>
      </c>
      <c r="C70" s="59" t="s">
        <v>1824</v>
      </c>
      <c r="D70" s="127"/>
      <c r="E70" s="124"/>
      <c r="F70" s="237" t="s">
        <v>1806</v>
      </c>
      <c r="G70" s="14"/>
    </row>
    <row r="71" spans="1:7" ht="74.25" x14ac:dyDescent="0.25">
      <c r="A71" s="108" t="s">
        <v>1685</v>
      </c>
      <c r="B71" s="55" t="s">
        <v>1825</v>
      </c>
      <c r="C71" s="59" t="s">
        <v>1826</v>
      </c>
      <c r="D71" s="127"/>
      <c r="E71" s="124"/>
      <c r="F71" s="237" t="s">
        <v>1806</v>
      </c>
      <c r="G71" s="14"/>
    </row>
    <row r="72" spans="1:7" ht="74.25" x14ac:dyDescent="0.25">
      <c r="A72" s="108" t="s">
        <v>1685</v>
      </c>
      <c r="B72" s="55" t="s">
        <v>1827</v>
      </c>
      <c r="C72" s="59" t="s">
        <v>1828</v>
      </c>
      <c r="D72" s="127"/>
      <c r="E72" s="124"/>
      <c r="F72" s="237" t="s">
        <v>1806</v>
      </c>
      <c r="G72" s="14"/>
    </row>
    <row r="73" spans="1:7" ht="104.25" customHeight="1" x14ac:dyDescent="0.25">
      <c r="A73" s="108" t="s">
        <v>1685</v>
      </c>
      <c r="B73" s="55" t="s">
        <v>1829</v>
      </c>
      <c r="C73" s="59" t="s">
        <v>1830</v>
      </c>
      <c r="D73" s="127"/>
      <c r="E73" s="124"/>
      <c r="F73" s="237" t="s">
        <v>1806</v>
      </c>
      <c r="G73" s="14"/>
    </row>
    <row r="74" spans="1:7" ht="74.25" x14ac:dyDescent="0.25">
      <c r="A74" s="108" t="s">
        <v>1685</v>
      </c>
      <c r="B74" s="55" t="s">
        <v>1831</v>
      </c>
      <c r="C74" s="59" t="s">
        <v>1832</v>
      </c>
      <c r="D74" s="127"/>
      <c r="E74" s="124"/>
      <c r="F74" s="237" t="s">
        <v>1806</v>
      </c>
      <c r="G74" s="14"/>
    </row>
    <row r="75" spans="1:7" ht="74.25" x14ac:dyDescent="0.25">
      <c r="A75" s="108" t="s">
        <v>1685</v>
      </c>
      <c r="B75" s="55" t="s">
        <v>1833</v>
      </c>
      <c r="C75" s="59" t="s">
        <v>1834</v>
      </c>
      <c r="D75" s="127"/>
      <c r="E75" s="124"/>
      <c r="F75" s="237" t="s">
        <v>1806</v>
      </c>
      <c r="G75" s="14"/>
    </row>
    <row r="76" spans="1:7" ht="74.25" x14ac:dyDescent="0.25">
      <c r="A76" s="108" t="s">
        <v>1685</v>
      </c>
      <c r="B76" s="55" t="s">
        <v>1835</v>
      </c>
      <c r="C76" s="59" t="s">
        <v>1836</v>
      </c>
      <c r="D76" s="127"/>
      <c r="E76" s="124"/>
      <c r="F76" s="237" t="s">
        <v>1806</v>
      </c>
      <c r="G76" s="14"/>
    </row>
    <row r="77" spans="1:7" ht="75.75" customHeight="1" x14ac:dyDescent="0.25">
      <c r="A77" s="108" t="s">
        <v>1685</v>
      </c>
      <c r="B77" s="55" t="s">
        <v>1837</v>
      </c>
      <c r="C77" s="59" t="s">
        <v>1838</v>
      </c>
      <c r="D77" s="127"/>
      <c r="E77" s="124"/>
      <c r="F77" s="237" t="s">
        <v>1806</v>
      </c>
      <c r="G77" s="14"/>
    </row>
    <row r="78" spans="1:7" ht="74.25" x14ac:dyDescent="0.25">
      <c r="A78" s="108" t="s">
        <v>1685</v>
      </c>
      <c r="B78" s="55" t="s">
        <v>1839</v>
      </c>
      <c r="C78" s="59" t="s">
        <v>1840</v>
      </c>
      <c r="D78" s="127"/>
      <c r="E78" s="124"/>
      <c r="F78" s="237" t="s">
        <v>1806</v>
      </c>
      <c r="G78" s="14"/>
    </row>
    <row r="79" spans="1:7" ht="74.25" x14ac:dyDescent="0.25">
      <c r="A79" s="108" t="s">
        <v>1685</v>
      </c>
      <c r="B79" s="55" t="s">
        <v>1841</v>
      </c>
      <c r="C79" s="59" t="s">
        <v>1842</v>
      </c>
      <c r="D79" s="127"/>
      <c r="E79" s="124"/>
      <c r="F79" s="237" t="s">
        <v>1806</v>
      </c>
      <c r="G79" s="14"/>
    </row>
    <row r="80" spans="1:7" ht="43.5" x14ac:dyDescent="0.25">
      <c r="A80" s="108" t="s">
        <v>1685</v>
      </c>
      <c r="B80" s="55" t="s">
        <v>1843</v>
      </c>
      <c r="C80" s="59" t="s">
        <v>1844</v>
      </c>
      <c r="D80" s="127"/>
      <c r="E80" s="124"/>
      <c r="F80" s="237" t="s">
        <v>1793</v>
      </c>
      <c r="G80" s="14"/>
    </row>
    <row r="81" spans="1:7" ht="41.25" x14ac:dyDescent="0.25">
      <c r="A81" s="108" t="s">
        <v>1685</v>
      </c>
      <c r="B81" s="55" t="s">
        <v>1845</v>
      </c>
      <c r="C81" s="59" t="s">
        <v>1846</v>
      </c>
      <c r="D81" s="127"/>
      <c r="E81" s="124"/>
      <c r="F81" s="237" t="s">
        <v>1793</v>
      </c>
      <c r="G81" s="14"/>
    </row>
    <row r="82" spans="1:7" ht="41.25" x14ac:dyDescent="0.25">
      <c r="A82" s="108" t="s">
        <v>1685</v>
      </c>
      <c r="B82" s="55" t="s">
        <v>1847</v>
      </c>
      <c r="C82" s="59" t="s">
        <v>1848</v>
      </c>
      <c r="D82" s="127"/>
      <c r="E82" s="124"/>
      <c r="F82" s="237" t="s">
        <v>1793</v>
      </c>
      <c r="G82" s="14"/>
    </row>
    <row r="83" spans="1:7" ht="41.25" x14ac:dyDescent="0.25">
      <c r="A83" s="108" t="s">
        <v>1685</v>
      </c>
      <c r="B83" s="55" t="s">
        <v>1849</v>
      </c>
      <c r="C83" s="59" t="s">
        <v>1850</v>
      </c>
      <c r="D83" s="127"/>
      <c r="E83" s="124"/>
      <c r="F83" s="237" t="s">
        <v>1793</v>
      </c>
      <c r="G83" s="14"/>
    </row>
    <row r="84" spans="1:7" ht="74.45" customHeight="1" x14ac:dyDescent="0.25">
      <c r="A84" s="108" t="s">
        <v>1685</v>
      </c>
      <c r="B84" s="55" t="s">
        <v>1851</v>
      </c>
      <c r="C84" s="59" t="s">
        <v>1852</v>
      </c>
      <c r="D84" s="127"/>
      <c r="E84" s="124"/>
      <c r="F84" s="237" t="s">
        <v>1793</v>
      </c>
      <c r="G84" s="14"/>
    </row>
    <row r="85" spans="1:7" ht="41.25" x14ac:dyDescent="0.25">
      <c r="A85" s="108" t="s">
        <v>1685</v>
      </c>
      <c r="B85" s="55" t="s">
        <v>1853</v>
      </c>
      <c r="C85" s="67" t="s">
        <v>1854</v>
      </c>
      <c r="D85" s="127"/>
      <c r="E85" s="124"/>
      <c r="F85" s="342" t="s">
        <v>1793</v>
      </c>
      <c r="G85" s="14"/>
    </row>
    <row r="86" spans="1:7" ht="41.25" x14ac:dyDescent="0.25">
      <c r="A86" s="108" t="s">
        <v>1685</v>
      </c>
      <c r="B86" s="55" t="s">
        <v>1855</v>
      </c>
      <c r="C86" s="59" t="s">
        <v>1856</v>
      </c>
      <c r="D86" s="127"/>
      <c r="E86" s="124"/>
      <c r="F86" s="237" t="s">
        <v>1793</v>
      </c>
      <c r="G86" s="14"/>
    </row>
    <row r="87" spans="1:7" ht="117.75" x14ac:dyDescent="0.25">
      <c r="A87" s="108" t="s">
        <v>1685</v>
      </c>
      <c r="B87" s="55" t="s">
        <v>1857</v>
      </c>
      <c r="C87" s="59" t="s">
        <v>1858</v>
      </c>
      <c r="D87" s="127"/>
      <c r="E87" s="124"/>
      <c r="F87" s="237" t="s">
        <v>1793</v>
      </c>
      <c r="G87" s="14"/>
    </row>
    <row r="88" spans="1:7" ht="47.45" customHeight="1" x14ac:dyDescent="0.25">
      <c r="A88" s="108" t="s">
        <v>1685</v>
      </c>
      <c r="B88" s="55" t="s">
        <v>1859</v>
      </c>
      <c r="C88" s="59" t="s">
        <v>1860</v>
      </c>
      <c r="D88" s="127"/>
      <c r="E88" s="124"/>
      <c r="F88" s="237" t="s">
        <v>1793</v>
      </c>
      <c r="G88" s="14"/>
    </row>
    <row r="89" spans="1:7" ht="90.75" x14ac:dyDescent="0.25">
      <c r="A89" s="108" t="s">
        <v>1685</v>
      </c>
      <c r="B89" s="55" t="s">
        <v>1861</v>
      </c>
      <c r="C89" s="59" t="s">
        <v>1862</v>
      </c>
      <c r="D89" s="127"/>
      <c r="E89" s="124"/>
      <c r="F89" s="237" t="s">
        <v>1863</v>
      </c>
      <c r="G89" s="14"/>
    </row>
    <row r="90" spans="1:7" ht="90.75" x14ac:dyDescent="0.25">
      <c r="A90" s="108" t="s">
        <v>1685</v>
      </c>
      <c r="B90" s="55" t="s">
        <v>1864</v>
      </c>
      <c r="C90" s="59" t="s">
        <v>1865</v>
      </c>
      <c r="D90" s="127"/>
      <c r="E90" s="124"/>
      <c r="F90" s="237" t="s">
        <v>1863</v>
      </c>
      <c r="G90" s="14"/>
    </row>
    <row r="91" spans="1:7" ht="90.75" x14ac:dyDescent="0.25">
      <c r="A91" s="108" t="s">
        <v>1685</v>
      </c>
      <c r="B91" s="55" t="s">
        <v>1866</v>
      </c>
      <c r="C91" s="59" t="s">
        <v>1867</v>
      </c>
      <c r="D91" s="127"/>
      <c r="E91" s="124"/>
      <c r="F91" s="237" t="s">
        <v>1863</v>
      </c>
      <c r="G91" s="14"/>
    </row>
    <row r="92" spans="1:7" ht="90.75" x14ac:dyDescent="0.25">
      <c r="A92" s="108" t="s">
        <v>1685</v>
      </c>
      <c r="B92" s="55" t="s">
        <v>1868</v>
      </c>
      <c r="C92" s="59" t="s">
        <v>1869</v>
      </c>
      <c r="D92" s="127"/>
      <c r="E92" s="124"/>
      <c r="F92" s="237" t="s">
        <v>1863</v>
      </c>
      <c r="G92" s="14"/>
    </row>
    <row r="93" spans="1:7" ht="90.75" x14ac:dyDescent="0.25">
      <c r="A93" s="108" t="s">
        <v>1685</v>
      </c>
      <c r="B93" s="55" t="s">
        <v>1870</v>
      </c>
      <c r="C93" s="59" t="s">
        <v>1871</v>
      </c>
      <c r="D93" s="127"/>
      <c r="E93" s="124"/>
      <c r="F93" s="237" t="s">
        <v>1863</v>
      </c>
      <c r="G93" s="14"/>
    </row>
    <row r="94" spans="1:7" ht="90.75" x14ac:dyDescent="0.25">
      <c r="A94" s="108" t="s">
        <v>1685</v>
      </c>
      <c r="B94" s="55" t="s">
        <v>1872</v>
      </c>
      <c r="C94" s="59" t="s">
        <v>1873</v>
      </c>
      <c r="D94" s="127"/>
      <c r="E94" s="124"/>
      <c r="F94" s="237" t="s">
        <v>1863</v>
      </c>
      <c r="G94" s="14"/>
    </row>
    <row r="95" spans="1:7" ht="91.5" thickBot="1" x14ac:dyDescent="0.3">
      <c r="A95" s="108" t="s">
        <v>1685</v>
      </c>
      <c r="B95" s="60" t="s">
        <v>1874</v>
      </c>
      <c r="C95" s="95" t="s">
        <v>1875</v>
      </c>
      <c r="D95" s="128"/>
      <c r="E95" s="125"/>
      <c r="F95" s="291" t="s">
        <v>1863</v>
      </c>
      <c r="G95" s="14"/>
    </row>
    <row r="97" spans="3:4" hidden="1" x14ac:dyDescent="0.25">
      <c r="C97" s="98" t="s">
        <v>1876</v>
      </c>
      <c r="D97" s="14">
        <f>COUNTIF(G3:G95,1)</f>
        <v>0</v>
      </c>
    </row>
    <row r="98" spans="3:4" hidden="1" x14ac:dyDescent="0.25">
      <c r="C98" s="98" t="s">
        <v>1877</v>
      </c>
      <c r="D98" s="14">
        <f>COUNTIF(G3:G95,2)</f>
        <v>0</v>
      </c>
    </row>
    <row r="99" spans="3:4" hidden="1" x14ac:dyDescent="0.25">
      <c r="C99" s="98" t="s">
        <v>1878</v>
      </c>
      <c r="D99" s="14">
        <f>COUNTIF(G3:G95,3)</f>
        <v>13</v>
      </c>
    </row>
  </sheetData>
  <sheetProtection algorithmName="SHA-512" hashValue="64PfTBahQXo1lR60tYLEFokQHLDYrDuC1PfkhALtFohGMmJgwwtTZZVfowk8+KVfki5IIRTPa8pm24FDLL2nfQ==" saltValue="2HiAQ35TigXqNa20tQKMTw==" spinCount="100000" sheet="1" formatRows="0" autoFilter="0"/>
  <mergeCells count="1">
    <mergeCell ref="B1:E1"/>
  </mergeCells>
  <phoneticPr fontId="36" type="noConversion"/>
  <conditionalFormatting sqref="D3">
    <cfRule type="cellIs" dxfId="104" priority="15" operator="equal">
      <formula>"NO CUMPLE CONDICIÓN"</formula>
    </cfRule>
    <cfRule type="cellIs" dxfId="103" priority="16" operator="equal">
      <formula>"No Cumple"</formula>
    </cfRule>
  </conditionalFormatting>
  <conditionalFormatting sqref="D6">
    <cfRule type="cellIs" dxfId="102" priority="13" operator="equal">
      <formula>"NO CUMPLE CONDICIÓN"</formula>
    </cfRule>
    <cfRule type="cellIs" dxfId="101" priority="14" operator="equal">
      <formula>"No Cumple"</formula>
    </cfRule>
  </conditionalFormatting>
  <conditionalFormatting sqref="D8">
    <cfRule type="cellIs" dxfId="100" priority="11" operator="equal">
      <formula>"NO CUMPLE CONDICIÓN"</formula>
    </cfRule>
    <cfRule type="cellIs" dxfId="99" priority="12" operator="equal">
      <formula>"No Cumple"</formula>
    </cfRule>
  </conditionalFormatting>
  <conditionalFormatting sqref="D10">
    <cfRule type="cellIs" dxfId="98" priority="9" operator="equal">
      <formula>"NO CUMPLE CONDICIÓN"</formula>
    </cfRule>
    <cfRule type="cellIs" dxfId="97" priority="10" operator="equal">
      <formula>"No Cumple"</formula>
    </cfRule>
  </conditionalFormatting>
  <conditionalFormatting sqref="D12">
    <cfRule type="cellIs" dxfId="96" priority="7" operator="equal">
      <formula>"NO CUMPLE CONDICIÓN"</formula>
    </cfRule>
    <cfRule type="cellIs" dxfId="95" priority="8" operator="equal">
      <formula>"No Cumple"</formula>
    </cfRule>
  </conditionalFormatting>
  <conditionalFormatting sqref="D20:D22">
    <cfRule type="cellIs" dxfId="94" priority="5" operator="equal">
      <formula>"NO CUMPLE CONDICIÓN"</formula>
    </cfRule>
    <cfRule type="cellIs" dxfId="93" priority="6" operator="equal">
      <formula>"No Cumple"</formula>
    </cfRule>
  </conditionalFormatting>
  <conditionalFormatting sqref="D50">
    <cfRule type="cellIs" dxfId="92" priority="3" operator="equal">
      <formula>"NO CUMPLE CONDICIÓN"</formula>
    </cfRule>
    <cfRule type="cellIs" dxfId="91" priority="4" operator="equal">
      <formula>"No Cumple"</formula>
    </cfRule>
  </conditionalFormatting>
  <conditionalFormatting sqref="D52:D55">
    <cfRule type="cellIs" dxfId="90" priority="1" operator="equal">
      <formula>"NO CUMPLE CONDICIÓN"</formula>
    </cfRule>
    <cfRule type="cellIs" dxfId="89" priority="2" operator="equal">
      <formula>"No Cumple"</formula>
    </cfRule>
  </conditionalFormatting>
  <dataValidations count="2">
    <dataValidation type="list" allowBlank="1" showInputMessage="1" showErrorMessage="1" sqref="D4:D5 D13:D17 D41:D49 D35:D36 D51 D56:D59 D11 D23:D33 D83:D84 D86:D95" xr:uid="{85A1A7E1-150D-496E-81E4-9BE6C043BEF8}">
      <formula1>"CUMPLE,NO CUMPLE"</formula1>
    </dataValidation>
    <dataValidation type="list" allowBlank="1" showInputMessage="1" showErrorMessage="1" sqref="D7 D9 D18:D19 D34 D37:D40 D60:D82 D85" xr:uid="{791A7088-3AE1-42F1-8C34-2D612C4D566A}">
      <formula1>"CUMPLE,NO CUMPLE,NO APLICA"</formula1>
    </dataValidation>
  </dataValidations>
  <hyperlinks>
    <hyperlink ref="A1" location="PORTADA!A1" display="Portada" xr:uid="{3893423A-F2A1-49EA-88E7-47D5BBA57BA3}"/>
    <hyperlink ref="A50" location="'Tabla 3. Amb Adec y Seg - Áreas'!A1" display="Click" xr:uid="{559413C1-B930-4A54-BBA1-B59F112FDB2B}"/>
  </hyperlinks>
  <printOptions horizontalCentered="1"/>
  <pageMargins left="0.31496062992125984" right="0.31496062992125984" top="1.1417322834645669" bottom="0.74803149606299213" header="0.31496062992125984" footer="0.31496062992125984"/>
  <pageSetup scale="64"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1FAF-0B1A-454E-BACB-E8CC8CF40F05}">
  <sheetPr>
    <tabColor rgb="FFF2CEEF"/>
    <pageSetUpPr fitToPage="1"/>
  </sheetPr>
  <dimension ref="A1:G85"/>
  <sheetViews>
    <sheetView topLeftCell="A75" zoomScale="89" zoomScaleNormal="89" workbookViewId="0">
      <selection activeCell="B10" sqref="B10"/>
    </sheetView>
  </sheetViews>
  <sheetFormatPr baseColWidth="10" defaultColWidth="11.42578125" defaultRowHeight="15" x14ac:dyDescent="0.25"/>
  <cols>
    <col min="1" max="1" width="6.85546875" style="109" customWidth="1"/>
    <col min="2" max="2" width="7.140625" style="14" customWidth="1"/>
    <col min="3" max="3" width="86.7109375" customWidth="1"/>
    <col min="4" max="4" width="19.85546875" customWidth="1"/>
    <col min="5" max="5" width="89" customWidth="1"/>
    <col min="6" max="6" width="46.42578125" style="47" customWidth="1"/>
    <col min="7" max="7" width="11.42578125" style="14" hidden="1" customWidth="1"/>
  </cols>
  <sheetData>
    <row r="1" spans="1:7" s="34" customFormat="1" ht="20.25" customHeight="1" thickBot="1" x14ac:dyDescent="0.3">
      <c r="A1" s="372" t="s">
        <v>1674</v>
      </c>
      <c r="B1" s="451" t="s">
        <v>1879</v>
      </c>
      <c r="C1" s="452"/>
      <c r="D1" s="452"/>
      <c r="E1" s="453"/>
      <c r="F1" s="294"/>
      <c r="G1" s="254"/>
    </row>
    <row r="2" spans="1:7" s="32" customFormat="1" ht="74.25" customHeight="1" x14ac:dyDescent="0.25">
      <c r="A2" s="295" t="s">
        <v>1676</v>
      </c>
      <c r="B2" s="296" t="s">
        <v>1677</v>
      </c>
      <c r="C2" s="297" t="s">
        <v>1678</v>
      </c>
      <c r="D2" s="298" t="s">
        <v>1679</v>
      </c>
      <c r="E2" s="272" t="s">
        <v>1680</v>
      </c>
      <c r="F2" s="299" t="s">
        <v>1681</v>
      </c>
      <c r="G2" s="300"/>
    </row>
    <row r="3" spans="1:7" ht="71.099999999999994" customHeight="1" x14ac:dyDescent="0.25">
      <c r="A3" s="301"/>
      <c r="B3" s="302" t="s">
        <v>1880</v>
      </c>
      <c r="C3" s="66" t="s">
        <v>1881</v>
      </c>
      <c r="D3" s="381" t="str">
        <f>IF(COUNTIF(D4:D8,"NO CUMPLE")&gt;0,"NO CUMPLE CONDICIÓN",IF(COUNTIF(D4:D8,"CUMPLE")=0,"NO APLICA","CUMPLE"))</f>
        <v>NO APLICA</v>
      </c>
      <c r="E3" s="382" t="str">
        <f>CONCATENATE(IF(D4="NO CUMPLE",CONCATENATE(E4," / "),""),IF(D5="NO CUMPLE",CONCATENATE(E5," / "),""),IF(D6="NO CUMPLE",CONCATENATE(E6," / "),""),IF(D7="NO CUMPLE",CONCATENATE(E7," / "),""),IF(D8="NO CUMPLE",CONCATENATE(E8," / "),""))</f>
        <v/>
      </c>
      <c r="F3" s="304" t="s">
        <v>1882</v>
      </c>
      <c r="G3" s="14">
        <f>IF(D3="CUMPLE",1,IF(D3="NO CUMPLE CONDICIÓN",2,3))</f>
        <v>3</v>
      </c>
    </row>
    <row r="4" spans="1:7" ht="73.5" customHeight="1" x14ac:dyDescent="0.25">
      <c r="A4" s="305" t="s">
        <v>1883</v>
      </c>
      <c r="B4" s="306" t="s">
        <v>1884</v>
      </c>
      <c r="C4" s="257" t="s">
        <v>1885</v>
      </c>
      <c r="D4" s="307"/>
      <c r="E4" s="201"/>
      <c r="F4" s="304" t="s">
        <v>1886</v>
      </c>
    </row>
    <row r="5" spans="1:7" ht="122.25" customHeight="1" x14ac:dyDescent="0.25">
      <c r="A5" s="305" t="s">
        <v>1883</v>
      </c>
      <c r="B5" s="306" t="s">
        <v>1887</v>
      </c>
      <c r="C5" s="257" t="s">
        <v>1888</v>
      </c>
      <c r="D5" s="307"/>
      <c r="E5" s="201"/>
      <c r="F5" s="304" t="s">
        <v>1889</v>
      </c>
    </row>
    <row r="6" spans="1:7" ht="60.95" customHeight="1" x14ac:dyDescent="0.25">
      <c r="A6" s="305" t="s">
        <v>1883</v>
      </c>
      <c r="B6" s="306" t="s">
        <v>1890</v>
      </c>
      <c r="C6" s="257" t="s">
        <v>1891</v>
      </c>
      <c r="D6" s="307"/>
      <c r="E6" s="201"/>
      <c r="F6" s="304" t="s">
        <v>1892</v>
      </c>
    </row>
    <row r="7" spans="1:7" ht="60.95" customHeight="1" x14ac:dyDescent="0.25">
      <c r="A7" s="305" t="s">
        <v>1883</v>
      </c>
      <c r="B7" s="306" t="s">
        <v>1893</v>
      </c>
      <c r="C7" s="257" t="s">
        <v>1894</v>
      </c>
      <c r="D7" s="307"/>
      <c r="E7" s="201"/>
      <c r="F7" s="304" t="s">
        <v>1895</v>
      </c>
    </row>
    <row r="8" spans="1:7" ht="60.95" customHeight="1" x14ac:dyDescent="0.25">
      <c r="A8" s="305" t="s">
        <v>1883</v>
      </c>
      <c r="B8" s="306" t="s">
        <v>1896</v>
      </c>
      <c r="C8" s="257" t="s">
        <v>1897</v>
      </c>
      <c r="D8" s="127"/>
      <c r="E8" s="383"/>
      <c r="F8" s="308" t="s">
        <v>1898</v>
      </c>
    </row>
    <row r="9" spans="1:7" ht="60.95" customHeight="1" x14ac:dyDescent="0.25">
      <c r="A9" s="301"/>
      <c r="B9" s="309" t="s">
        <v>1899</v>
      </c>
      <c r="C9" s="66" t="s">
        <v>1900</v>
      </c>
      <c r="D9" s="281" t="str">
        <f>IF(COUNTIF(D10:D12,"NO CUMPLE")&gt;0,"NO CUMPLE CONDICIÓN",IF(COUNTIF(D10:D12,"CUMPLE")=0,"NO APLICA","CUMPLE"))</f>
        <v>NO APLICA</v>
      </c>
      <c r="E9" s="288" t="str">
        <f>CONCATENATE(IF(D10="NO CUMPLE",CONCATENATE(E10," / "),""),IF(D11="NO CUMPLE",CONCATENATE(E11," / "),""),IF(D12="NO CUMPLE",CONCATENATE(E12," / "),""))</f>
        <v/>
      </c>
      <c r="F9" s="304" t="s">
        <v>1901</v>
      </c>
      <c r="G9" s="14">
        <f>IF(D9="CUMPLE",1,IF(D9="NO CUMPLE CONDICIÓN",2,3))</f>
        <v>3</v>
      </c>
    </row>
    <row r="10" spans="1:7" ht="235.5" customHeight="1" x14ac:dyDescent="0.25">
      <c r="A10" s="305" t="s">
        <v>1883</v>
      </c>
      <c r="B10" s="306" t="s">
        <v>1902</v>
      </c>
      <c r="C10" s="67" t="s">
        <v>1903</v>
      </c>
      <c r="D10" s="307"/>
      <c r="E10" s="201"/>
      <c r="F10" s="310" t="s">
        <v>1904</v>
      </c>
    </row>
    <row r="11" spans="1:7" ht="77.099999999999994" customHeight="1" x14ac:dyDescent="0.25">
      <c r="A11" s="305" t="s">
        <v>1883</v>
      </c>
      <c r="B11" s="306" t="s">
        <v>1905</v>
      </c>
      <c r="C11" s="67" t="s">
        <v>1906</v>
      </c>
      <c r="D11" s="307"/>
      <c r="E11" s="201"/>
      <c r="F11" s="310" t="s">
        <v>1907</v>
      </c>
    </row>
    <row r="12" spans="1:7" ht="72.95" customHeight="1" x14ac:dyDescent="0.25">
      <c r="A12" s="305" t="s">
        <v>1883</v>
      </c>
      <c r="B12" s="306" t="s">
        <v>1908</v>
      </c>
      <c r="C12" s="67" t="s">
        <v>1909</v>
      </c>
      <c r="D12" s="307"/>
      <c r="E12" s="201"/>
      <c r="F12" s="310" t="s">
        <v>1910</v>
      </c>
    </row>
    <row r="13" spans="1:7" ht="60.95" customHeight="1" x14ac:dyDescent="0.25">
      <c r="A13" s="301"/>
      <c r="B13" s="302" t="s">
        <v>1911</v>
      </c>
      <c r="C13" s="66" t="s">
        <v>1912</v>
      </c>
      <c r="D13" s="281" t="str">
        <f>IF(COUNTIF(D15:D19,"NO CUMPLE")&gt;0,"NO CUMPLE CONDICIÓN",IF(COUNTIF(D15:D19,"CUMPLE")=0,"NO APLICA","CUMPLE"))</f>
        <v>NO APLICA</v>
      </c>
      <c r="E13" s="288" t="str">
        <f>CONCATENATE(IF(D15="NO CUMPLE",CONCATENATE(E15," / "),""),IF(D16="NO CUMPLE",CONCATENATE(E16," / "),""),IF(D17="NO CUMPLE",CONCATENATE(E17," / "),""),IF(D18="NO CUMPLE",CONCATENATE(E18," / "),""),IF(D19="NO CUMPLE",CONCATENATE(E19," / "),""))</f>
        <v/>
      </c>
      <c r="F13" s="304" t="s">
        <v>1913</v>
      </c>
      <c r="G13" s="14">
        <f>IF(D13="CUMPLE",1,IF(D13="NO CUMPLE CONDICIÓN",2,3))</f>
        <v>3</v>
      </c>
    </row>
    <row r="14" spans="1:7" ht="60.95" customHeight="1" x14ac:dyDescent="0.25">
      <c r="A14" s="301"/>
      <c r="B14" s="89"/>
      <c r="C14" s="255" t="s">
        <v>1914</v>
      </c>
      <c r="D14" s="256"/>
      <c r="E14" s="90"/>
      <c r="F14" s="304"/>
    </row>
    <row r="15" spans="1:7" ht="60.95" customHeight="1" x14ac:dyDescent="0.25">
      <c r="A15" s="305" t="s">
        <v>1883</v>
      </c>
      <c r="B15" s="306" t="s">
        <v>1915</v>
      </c>
      <c r="C15" s="67" t="s">
        <v>1916</v>
      </c>
      <c r="D15" s="307"/>
      <c r="E15" s="201"/>
      <c r="F15" s="304" t="s">
        <v>1917</v>
      </c>
    </row>
    <row r="16" spans="1:7" ht="60.95" customHeight="1" x14ac:dyDescent="0.25">
      <c r="A16" s="305" t="s">
        <v>1883</v>
      </c>
      <c r="B16" s="306" t="s">
        <v>1918</v>
      </c>
      <c r="C16" s="67" t="s">
        <v>1919</v>
      </c>
      <c r="D16" s="307"/>
      <c r="E16" s="201"/>
      <c r="F16" s="304" t="s">
        <v>1917</v>
      </c>
    </row>
    <row r="17" spans="1:7" ht="60.95" customHeight="1" x14ac:dyDescent="0.25">
      <c r="A17" s="305" t="s">
        <v>1883</v>
      </c>
      <c r="B17" s="306" t="s">
        <v>1920</v>
      </c>
      <c r="C17" s="67" t="s">
        <v>1921</v>
      </c>
      <c r="D17" s="307"/>
      <c r="E17" s="201"/>
      <c r="F17" s="304" t="s">
        <v>1922</v>
      </c>
    </row>
    <row r="18" spans="1:7" ht="60.95" customHeight="1" x14ac:dyDescent="0.25">
      <c r="A18" s="305" t="s">
        <v>1883</v>
      </c>
      <c r="B18" s="306" t="s">
        <v>1923</v>
      </c>
      <c r="C18" s="67" t="s">
        <v>1924</v>
      </c>
      <c r="D18" s="307"/>
      <c r="E18" s="201"/>
      <c r="F18" s="304" t="s">
        <v>1925</v>
      </c>
    </row>
    <row r="19" spans="1:7" ht="77.25" customHeight="1" x14ac:dyDescent="0.25">
      <c r="A19" s="305" t="s">
        <v>1883</v>
      </c>
      <c r="B19" s="306" t="s">
        <v>1926</v>
      </c>
      <c r="C19" s="67" t="s">
        <v>1927</v>
      </c>
      <c r="D19" s="307"/>
      <c r="E19" s="201"/>
      <c r="F19" s="304" t="s">
        <v>1928</v>
      </c>
    </row>
    <row r="20" spans="1:7" ht="60.95" customHeight="1" x14ac:dyDescent="0.25">
      <c r="A20" s="301"/>
      <c r="B20" s="302" t="s">
        <v>1929</v>
      </c>
      <c r="C20" s="66" t="s">
        <v>1930</v>
      </c>
      <c r="D20" s="281" t="str">
        <f>IF(COUNTIF(D21:D23,"NO CUMPLE")&gt;0,"NO CUMPLE CONDICIÓN",IF(COUNTIF(D21:D23,"CUMPLE")=0,"NO APLICA","CUMPLE"))</f>
        <v>NO APLICA</v>
      </c>
      <c r="E20" s="288" t="str">
        <f>CONCATENATE(IF(D21="NO CUMPLE",CONCATENATE(E21," / "),""),IF(D22="NO CUMPLE",CONCATENATE(E22," / "),""),IF(D23="NO CUMPLE",CONCATENATE(E23," / "),""))</f>
        <v/>
      </c>
      <c r="F20" s="304" t="s">
        <v>1931</v>
      </c>
      <c r="G20" s="14">
        <f>IF(D20="CUMPLE",1,IF(D20="NO CUMPLE CONDICIÓN",2,3))</f>
        <v>3</v>
      </c>
    </row>
    <row r="21" spans="1:7" ht="292.5" customHeight="1" x14ac:dyDescent="0.25">
      <c r="A21" s="305" t="s">
        <v>1883</v>
      </c>
      <c r="B21" s="306" t="s">
        <v>1932</v>
      </c>
      <c r="C21" s="67" t="s">
        <v>1933</v>
      </c>
      <c r="D21" s="307"/>
      <c r="E21" s="199"/>
      <c r="F21" s="304" t="s">
        <v>1934</v>
      </c>
    </row>
    <row r="22" spans="1:7" s="1" customFormat="1" ht="60.95" customHeight="1" x14ac:dyDescent="0.25">
      <c r="A22" s="305" t="s">
        <v>1883</v>
      </c>
      <c r="B22" s="306" t="s">
        <v>1935</v>
      </c>
      <c r="C22" s="59" t="s">
        <v>1936</v>
      </c>
      <c r="D22" s="307"/>
      <c r="E22" s="201"/>
      <c r="F22" s="304" t="s">
        <v>1937</v>
      </c>
      <c r="G22" s="14"/>
    </row>
    <row r="23" spans="1:7" ht="60.95" customHeight="1" x14ac:dyDescent="0.25">
      <c r="A23" s="305" t="s">
        <v>1883</v>
      </c>
      <c r="B23" s="306" t="s">
        <v>1938</v>
      </c>
      <c r="C23" s="67" t="s">
        <v>1939</v>
      </c>
      <c r="D23" s="307"/>
      <c r="E23" s="201"/>
      <c r="F23" s="304" t="s">
        <v>1940</v>
      </c>
    </row>
    <row r="24" spans="1:7" ht="60.95" customHeight="1" x14ac:dyDescent="0.25">
      <c r="A24" s="301"/>
      <c r="B24" s="302" t="s">
        <v>1941</v>
      </c>
      <c r="C24" s="66" t="s">
        <v>1942</v>
      </c>
      <c r="D24" s="281" t="str">
        <f>IF(COUNTIF(D25:D27,"NO CUMPLE")&gt;0,"NO CUMPLE CONDICIÓN",IF(COUNTIF(D25:D27,"CUMPLE")=0,"NO APLICA","CUMPLE"))</f>
        <v>NO APLICA</v>
      </c>
      <c r="E24" s="288" t="str">
        <f>CONCATENATE(IF(D25="NO CUMPLE",CONCATENATE(E25," / "),""),IF(D26="NO CUMPLE",CONCATENATE(E26," / "),""),IF(D27="NO CUMPLE",CONCATENATE(E27," / "),""))</f>
        <v/>
      </c>
      <c r="F24" s="304" t="s">
        <v>1943</v>
      </c>
      <c r="G24" s="14">
        <f>IF(D24="CUMPLE",1,IF(D24="NO CUMPLE CONDICIÓN",2,3))</f>
        <v>3</v>
      </c>
    </row>
    <row r="25" spans="1:7" ht="60.95" customHeight="1" x14ac:dyDescent="0.25">
      <c r="A25" s="305" t="s">
        <v>1883</v>
      </c>
      <c r="B25" s="306" t="s">
        <v>1944</v>
      </c>
      <c r="C25" s="67" t="s">
        <v>1945</v>
      </c>
      <c r="D25" s="307"/>
      <c r="E25" s="201"/>
      <c r="F25" s="304" t="s">
        <v>1946</v>
      </c>
    </row>
    <row r="26" spans="1:7" ht="60.95" customHeight="1" x14ac:dyDescent="0.25">
      <c r="A26" s="305" t="s">
        <v>1883</v>
      </c>
      <c r="B26" s="306" t="s">
        <v>1947</v>
      </c>
      <c r="C26" s="67" t="s">
        <v>1948</v>
      </c>
      <c r="D26" s="307"/>
      <c r="E26" s="201"/>
      <c r="F26" s="304" t="s">
        <v>1949</v>
      </c>
    </row>
    <row r="27" spans="1:7" s="311" customFormat="1" ht="146.44999999999999" customHeight="1" x14ac:dyDescent="0.25">
      <c r="A27" s="305" t="s">
        <v>1883</v>
      </c>
      <c r="B27" s="306" t="s">
        <v>1950</v>
      </c>
      <c r="C27" s="67" t="s">
        <v>1951</v>
      </c>
      <c r="D27" s="307"/>
      <c r="E27" s="199"/>
      <c r="F27" s="310" t="s">
        <v>1952</v>
      </c>
      <c r="G27" s="14"/>
    </row>
    <row r="28" spans="1:7" s="311" customFormat="1" ht="60.95" customHeight="1" x14ac:dyDescent="0.25">
      <c r="A28" s="312"/>
      <c r="B28" s="302" t="s">
        <v>1953</v>
      </c>
      <c r="C28" s="66" t="s">
        <v>1954</v>
      </c>
      <c r="D28" s="281" t="str">
        <f>IF(COUNTIF(D29:D31,"NO CUMPLE")&gt;0,"NO CUMPLE CONDICIÓN",IF(COUNTIF(D29:D31,"CUMPLE")=0,"NO APLICA","CUMPLE"))</f>
        <v>NO APLICA</v>
      </c>
      <c r="E28" s="288" t="str">
        <f>CONCATENATE(IF(D29="NO CUMPLE",CONCATENATE(E29," / "),""),IF(D30="NO CUMPLE",CONCATENATE(E30," / "),""),IF(D31="NO CUMPLE",CONCATENATE(E31," / "),""))</f>
        <v/>
      </c>
      <c r="F28" s="310" t="s">
        <v>1955</v>
      </c>
      <c r="G28" s="14">
        <f>IF(D28="CUMPLE",1,IF(D28="NO CUMPLE CONDICIÓN",2,3))</f>
        <v>3</v>
      </c>
    </row>
    <row r="29" spans="1:7" s="311" customFormat="1" ht="101.1" customHeight="1" x14ac:dyDescent="0.25">
      <c r="A29" s="305" t="s">
        <v>1883</v>
      </c>
      <c r="B29" s="313" t="s">
        <v>1956</v>
      </c>
      <c r="C29" s="67" t="s">
        <v>1957</v>
      </c>
      <c r="D29" s="307"/>
      <c r="E29" s="199"/>
      <c r="F29" s="310" t="s">
        <v>1958</v>
      </c>
      <c r="G29" s="14"/>
    </row>
    <row r="30" spans="1:7" s="311" customFormat="1" ht="60.95" customHeight="1" x14ac:dyDescent="0.25">
      <c r="A30" s="305" t="s">
        <v>1883</v>
      </c>
      <c r="B30" s="313" t="s">
        <v>1959</v>
      </c>
      <c r="C30" s="67" t="s">
        <v>1960</v>
      </c>
      <c r="D30" s="307"/>
      <c r="E30" s="199"/>
      <c r="F30" s="310" t="s">
        <v>1958</v>
      </c>
      <c r="G30" s="14"/>
    </row>
    <row r="31" spans="1:7" s="311" customFormat="1" ht="60.95" customHeight="1" x14ac:dyDescent="0.25">
      <c r="A31" s="305" t="s">
        <v>1883</v>
      </c>
      <c r="B31" s="313" t="s">
        <v>1961</v>
      </c>
      <c r="C31" s="67" t="s">
        <v>1962</v>
      </c>
      <c r="D31" s="307"/>
      <c r="E31" s="199"/>
      <c r="F31" s="310" t="s">
        <v>1958</v>
      </c>
      <c r="G31" s="14"/>
    </row>
    <row r="32" spans="1:7" ht="60.95" customHeight="1" x14ac:dyDescent="0.25">
      <c r="A32" s="301"/>
      <c r="B32" s="302" t="s">
        <v>1963</v>
      </c>
      <c r="C32" s="66" t="s">
        <v>1964</v>
      </c>
      <c r="D32" s="281" t="str">
        <f>IF(COUNTIF(D33:D33,"NO CUMPLE")&gt;0,"NO CUMPLE CONDICIÓN",IF(COUNTIF(D33:D33,"CUMPLE")=0,"NO APLICA","CUMPLE"))</f>
        <v>NO APLICA</v>
      </c>
      <c r="E32" s="282" t="str">
        <f>CONCATENATE(IF(D33="NO CUMPLE",CONCATENATE(E33," "),""))</f>
        <v/>
      </c>
      <c r="F32" s="314" t="s">
        <v>1965</v>
      </c>
      <c r="G32" s="14">
        <f>IF(D32="CUMPLE",1,IF(D32="NO CUMPLE CONDICIÓN",2,3))</f>
        <v>3</v>
      </c>
    </row>
    <row r="33" spans="1:7" ht="81.75" customHeight="1" x14ac:dyDescent="0.25">
      <c r="A33" s="305" t="s">
        <v>1883</v>
      </c>
      <c r="B33" s="306" t="s">
        <v>1966</v>
      </c>
      <c r="C33" s="257" t="s">
        <v>1967</v>
      </c>
      <c r="D33" s="307"/>
      <c r="E33" s="201"/>
      <c r="F33" s="314" t="s">
        <v>1965</v>
      </c>
    </row>
    <row r="34" spans="1:7" ht="60.95" customHeight="1" x14ac:dyDescent="0.25">
      <c r="A34" s="301"/>
      <c r="B34" s="302" t="s">
        <v>1968</v>
      </c>
      <c r="C34" s="66" t="s">
        <v>1969</v>
      </c>
      <c r="D34" s="281" t="str">
        <f>IF(COUNTIF(D35:D39,"NO CUMPLE")&gt;0,"NO CUMPLE CONDICIÓN",IF(COUNTIF(D35:D39,"CUMPLE")=0,"NO APLICA","CUMPLE"))</f>
        <v>NO APLICA</v>
      </c>
      <c r="E34" s="288" t="str">
        <f>CONCATENATE(IF(D35="NO CUMPLE",CONCATENATE(E35," / "),""),IF(D36="NO CUMPLE",CONCATENATE(E36," / "),""),IF(D37="NO CUMPLE",CONCATENATE(E37," / "),""),IF(D38="NO CUMPLE",CONCATENATE(E38," / "),""),IF(D39="NO CUMPLE",CONCATENATE(E39," / "),""))</f>
        <v/>
      </c>
      <c r="F34" s="304" t="s">
        <v>1970</v>
      </c>
      <c r="G34" s="14">
        <f>IF(D34="CUMPLE",1,IF(D34="NO CUMPLE CONDICIÓN",2,3))</f>
        <v>3</v>
      </c>
    </row>
    <row r="35" spans="1:7" ht="95.1" customHeight="1" x14ac:dyDescent="0.25">
      <c r="A35" s="305" t="s">
        <v>1883</v>
      </c>
      <c r="B35" s="306" t="s">
        <v>1971</v>
      </c>
      <c r="C35" s="67" t="s">
        <v>1972</v>
      </c>
      <c r="D35" s="307"/>
      <c r="E35" s="201"/>
      <c r="F35" s="304" t="s">
        <v>1973</v>
      </c>
    </row>
    <row r="36" spans="1:7" ht="60.95" customHeight="1" x14ac:dyDescent="0.25">
      <c r="A36" s="305" t="s">
        <v>1883</v>
      </c>
      <c r="B36" s="306" t="s">
        <v>1974</v>
      </c>
      <c r="C36" s="67" t="s">
        <v>1975</v>
      </c>
      <c r="D36" s="307"/>
      <c r="E36" s="201"/>
      <c r="F36" s="304" t="s">
        <v>1973</v>
      </c>
    </row>
    <row r="37" spans="1:7" ht="60.95" customHeight="1" x14ac:dyDescent="0.25">
      <c r="A37" s="305" t="s">
        <v>1883</v>
      </c>
      <c r="B37" s="306" t="s">
        <v>1976</v>
      </c>
      <c r="C37" s="67" t="s">
        <v>1977</v>
      </c>
      <c r="D37" s="307"/>
      <c r="E37" s="201"/>
      <c r="F37" s="304" t="s">
        <v>1978</v>
      </c>
    </row>
    <row r="38" spans="1:7" ht="60.95" customHeight="1" x14ac:dyDescent="0.25">
      <c r="A38" s="305" t="s">
        <v>1883</v>
      </c>
      <c r="B38" s="306" t="s">
        <v>1979</v>
      </c>
      <c r="C38" s="67" t="s">
        <v>1980</v>
      </c>
      <c r="D38" s="307"/>
      <c r="E38" s="201"/>
      <c r="F38" s="304" t="s">
        <v>1981</v>
      </c>
    </row>
    <row r="39" spans="1:7" ht="60.95" customHeight="1" x14ac:dyDescent="0.25">
      <c r="A39" s="305" t="s">
        <v>1883</v>
      </c>
      <c r="B39" s="306" t="s">
        <v>1982</v>
      </c>
      <c r="C39" s="67" t="s">
        <v>1983</v>
      </c>
      <c r="D39" s="307"/>
      <c r="E39" s="201"/>
      <c r="F39" s="304" t="s">
        <v>1973</v>
      </c>
    </row>
    <row r="40" spans="1:7" s="311" customFormat="1" ht="60.95" customHeight="1" x14ac:dyDescent="0.25">
      <c r="A40" s="312"/>
      <c r="B40" s="302" t="s">
        <v>1984</v>
      </c>
      <c r="C40" s="66" t="s">
        <v>1985</v>
      </c>
      <c r="D40" s="281" t="str">
        <f>IF(COUNTIF(D42:D48,"NO CUMPLE")&gt;0,"NO CUMPLE CONDICIÓN",IF(COUNTIF(D42:D48,"CUMPLE")=0,"NO APLICA","CUMPLE"))</f>
        <v>NO APLICA</v>
      </c>
      <c r="E40" s="288" t="str">
        <f>CONCATENATE(IF(D42="NO CUMPLE",CONCATENATE(E42," / "),""),IF(D43="NO CUMPLE",CONCATENATE(E43," / "),""),IF(D44="NO CUMPLE",CONCATENATE(E44," / "),""),IF(D45="NO CUMPLE",CONCATENATE(E45," / "),""),IF(D46="NO CUMPLE",CONCATENATE(E46," / "),""),IF(D47="NO CUMPLE",CONCATENATE(E47," / "),""),IF(D48="NO CUMPLE",CONCATENATE(E48," / "),""))</f>
        <v/>
      </c>
      <c r="F40" s="310" t="s">
        <v>1986</v>
      </c>
      <c r="G40" s="14">
        <f>IF(D40="CUMPLE",1,IF(D40="NO CUMPLE CONDICIÓN",2,3))</f>
        <v>3</v>
      </c>
    </row>
    <row r="41" spans="1:7" s="311" customFormat="1" ht="60.95" customHeight="1" x14ac:dyDescent="0.25">
      <c r="A41" s="312"/>
      <c r="B41" s="89"/>
      <c r="C41" s="255" t="s">
        <v>1987</v>
      </c>
      <c r="D41" s="256"/>
      <c r="E41" s="90"/>
      <c r="F41" s="310"/>
      <c r="G41" s="14"/>
    </row>
    <row r="42" spans="1:7" ht="124.5" customHeight="1" x14ac:dyDescent="0.25">
      <c r="A42" s="305" t="s">
        <v>1883</v>
      </c>
      <c r="B42" s="306" t="s">
        <v>1988</v>
      </c>
      <c r="C42" s="257" t="s">
        <v>1989</v>
      </c>
      <c r="D42" s="307"/>
      <c r="E42" s="201"/>
      <c r="F42" s="304" t="s">
        <v>1990</v>
      </c>
    </row>
    <row r="43" spans="1:7" ht="189.75" customHeight="1" x14ac:dyDescent="0.25">
      <c r="A43" s="305" t="s">
        <v>1883</v>
      </c>
      <c r="B43" s="306" t="s">
        <v>1991</v>
      </c>
      <c r="C43" s="67" t="s">
        <v>1992</v>
      </c>
      <c r="D43" s="307"/>
      <c r="E43" s="201"/>
      <c r="F43" s="304" t="s">
        <v>1993</v>
      </c>
    </row>
    <row r="44" spans="1:7" ht="254.25" customHeight="1" x14ac:dyDescent="0.25">
      <c r="A44" s="305" t="s">
        <v>1883</v>
      </c>
      <c r="B44" s="306" t="s">
        <v>1994</v>
      </c>
      <c r="C44" s="67" t="s">
        <v>1995</v>
      </c>
      <c r="D44" s="307"/>
      <c r="E44" s="201"/>
      <c r="F44" s="304" t="s">
        <v>1996</v>
      </c>
    </row>
    <row r="45" spans="1:7" ht="150" customHeight="1" x14ac:dyDescent="0.25">
      <c r="A45" s="305" t="s">
        <v>1883</v>
      </c>
      <c r="B45" s="306" t="s">
        <v>1997</v>
      </c>
      <c r="C45" s="315" t="s">
        <v>1998</v>
      </c>
      <c r="D45" s="307"/>
      <c r="E45" s="201"/>
      <c r="F45" s="304" t="s">
        <v>1999</v>
      </c>
    </row>
    <row r="46" spans="1:7" ht="60.95" customHeight="1" x14ac:dyDescent="0.25">
      <c r="A46" s="305" t="s">
        <v>1883</v>
      </c>
      <c r="B46" s="306" t="s">
        <v>2000</v>
      </c>
      <c r="C46" s="67" t="s">
        <v>2001</v>
      </c>
      <c r="D46" s="307"/>
      <c r="E46" s="201"/>
      <c r="F46" s="304" t="s">
        <v>2002</v>
      </c>
    </row>
    <row r="47" spans="1:7" ht="60.95" customHeight="1" x14ac:dyDescent="0.25">
      <c r="A47" s="305" t="s">
        <v>1883</v>
      </c>
      <c r="B47" s="306" t="s">
        <v>2003</v>
      </c>
      <c r="C47" s="67" t="s">
        <v>2004</v>
      </c>
      <c r="D47" s="307"/>
      <c r="E47" s="201"/>
      <c r="F47" s="304" t="s">
        <v>2005</v>
      </c>
    </row>
    <row r="48" spans="1:7" s="311" customFormat="1" ht="60.95" customHeight="1" x14ac:dyDescent="0.25">
      <c r="A48" s="305" t="s">
        <v>1883</v>
      </c>
      <c r="B48" s="306" t="s">
        <v>2006</v>
      </c>
      <c r="C48" s="67" t="s">
        <v>2007</v>
      </c>
      <c r="D48" s="307"/>
      <c r="E48" s="199"/>
      <c r="F48" s="310" t="s">
        <v>2008</v>
      </c>
      <c r="G48" s="14"/>
    </row>
    <row r="49" spans="1:7" ht="60.95" customHeight="1" x14ac:dyDescent="0.25">
      <c r="A49" s="301"/>
      <c r="B49" s="302" t="s">
        <v>2009</v>
      </c>
      <c r="C49" s="66" t="s">
        <v>2010</v>
      </c>
      <c r="D49" s="287" t="str">
        <f>IF(COUNTIF(D50:D60,"NO CUMPLE")&gt;0,"NO CUMPLE CONDICIÓN",IF(COUNTIF(D50:D60,"CUMPLE")=0,"NO APLICA","CUMPLE"))</f>
        <v>NO APLICA</v>
      </c>
      <c r="E49" s="288"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"),""),IF(D60="NO CUMPLE",CONCATENATE(E60," / "),""))</f>
        <v/>
      </c>
      <c r="F49" s="316" t="s">
        <v>2011</v>
      </c>
      <c r="G49" s="14">
        <f>IF(D49="CUMPLE",1,IF(D49="NO CUMPLE CONDICIÓN",2,3))</f>
        <v>3</v>
      </c>
    </row>
    <row r="50" spans="1:7" ht="82.5" customHeight="1" x14ac:dyDescent="0.25">
      <c r="A50" s="305" t="s">
        <v>1883</v>
      </c>
      <c r="B50" s="306" t="s">
        <v>2012</v>
      </c>
      <c r="C50" s="67" t="s">
        <v>2013</v>
      </c>
      <c r="D50" s="307"/>
      <c r="E50" s="201"/>
      <c r="F50" s="304" t="s">
        <v>2014</v>
      </c>
    </row>
    <row r="51" spans="1:7" ht="87.95" customHeight="1" x14ac:dyDescent="0.25">
      <c r="A51" s="305" t="s">
        <v>1883</v>
      </c>
      <c r="B51" s="306" t="s">
        <v>2015</v>
      </c>
      <c r="C51" s="67" t="s">
        <v>2016</v>
      </c>
      <c r="D51" s="307"/>
      <c r="E51" s="201"/>
      <c r="F51" s="304" t="s">
        <v>2017</v>
      </c>
    </row>
    <row r="52" spans="1:7" ht="90" customHeight="1" x14ac:dyDescent="0.25">
      <c r="A52" s="305" t="s">
        <v>1883</v>
      </c>
      <c r="B52" s="306" t="s">
        <v>2018</v>
      </c>
      <c r="C52" s="67" t="s">
        <v>2019</v>
      </c>
      <c r="D52" s="307"/>
      <c r="E52" s="201"/>
      <c r="F52" s="304" t="s">
        <v>2020</v>
      </c>
    </row>
    <row r="53" spans="1:7" ht="60.95" customHeight="1" x14ac:dyDescent="0.25">
      <c r="A53" s="305" t="s">
        <v>1883</v>
      </c>
      <c r="B53" s="306" t="s">
        <v>2021</v>
      </c>
      <c r="C53" s="67" t="s">
        <v>2022</v>
      </c>
      <c r="D53" s="307"/>
      <c r="E53" s="201"/>
      <c r="F53" s="304" t="s">
        <v>2023</v>
      </c>
    </row>
    <row r="54" spans="1:7" ht="60.95" customHeight="1" x14ac:dyDescent="0.25">
      <c r="A54" s="305" t="s">
        <v>1883</v>
      </c>
      <c r="B54" s="306" t="s">
        <v>2024</v>
      </c>
      <c r="C54" s="67" t="s">
        <v>2025</v>
      </c>
      <c r="D54" s="307"/>
      <c r="E54" s="201"/>
      <c r="F54" s="304" t="s">
        <v>2026</v>
      </c>
    </row>
    <row r="55" spans="1:7" ht="83.45" customHeight="1" x14ac:dyDescent="0.25">
      <c r="A55" s="317" t="s">
        <v>1883</v>
      </c>
      <c r="B55" s="306" t="s">
        <v>2027</v>
      </c>
      <c r="C55" s="67" t="s">
        <v>2028</v>
      </c>
      <c r="D55" s="384"/>
      <c r="E55" s="383"/>
      <c r="F55" s="318" t="s">
        <v>2029</v>
      </c>
    </row>
    <row r="56" spans="1:7" ht="78.599999999999994" customHeight="1" x14ac:dyDescent="0.25">
      <c r="A56" s="317" t="s">
        <v>1883</v>
      </c>
      <c r="B56" s="306" t="s">
        <v>2030</v>
      </c>
      <c r="C56" s="67" t="s">
        <v>2031</v>
      </c>
      <c r="D56" s="384"/>
      <c r="E56" s="383"/>
      <c r="F56" s="318" t="s">
        <v>2032</v>
      </c>
    </row>
    <row r="57" spans="1:7" ht="78.599999999999994" customHeight="1" x14ac:dyDescent="0.25">
      <c r="A57" s="317" t="s">
        <v>1883</v>
      </c>
      <c r="B57" s="306" t="s">
        <v>2033</v>
      </c>
      <c r="C57" s="67" t="s">
        <v>2034</v>
      </c>
      <c r="D57" s="384"/>
      <c r="E57" s="383"/>
      <c r="F57" s="318" t="s">
        <v>2035</v>
      </c>
    </row>
    <row r="58" spans="1:7" ht="60.95" customHeight="1" x14ac:dyDescent="0.25">
      <c r="A58" s="305" t="s">
        <v>1883</v>
      </c>
      <c r="B58" s="306" t="s">
        <v>2036</v>
      </c>
      <c r="C58" s="67" t="s">
        <v>2037</v>
      </c>
      <c r="D58" s="127"/>
      <c r="E58" s="383"/>
      <c r="F58" s="318" t="s">
        <v>2038</v>
      </c>
    </row>
    <row r="59" spans="1:7" ht="60.95" customHeight="1" x14ac:dyDescent="0.25">
      <c r="A59" s="305" t="s">
        <v>1883</v>
      </c>
      <c r="B59" s="306" t="s">
        <v>2039</v>
      </c>
      <c r="C59" s="67" t="s">
        <v>2040</v>
      </c>
      <c r="D59" s="127"/>
      <c r="E59" s="383"/>
      <c r="F59" s="304" t="s">
        <v>2038</v>
      </c>
    </row>
    <row r="60" spans="1:7" ht="60.95" customHeight="1" x14ac:dyDescent="0.25">
      <c r="A60" s="305" t="s">
        <v>1883</v>
      </c>
      <c r="B60" s="306" t="s">
        <v>2041</v>
      </c>
      <c r="C60" s="262" t="s">
        <v>2042</v>
      </c>
      <c r="D60" s="127"/>
      <c r="E60" s="383"/>
      <c r="F60" s="304" t="s">
        <v>2043</v>
      </c>
    </row>
    <row r="61" spans="1:7" ht="60.95" customHeight="1" x14ac:dyDescent="0.25">
      <c r="A61" s="301"/>
      <c r="B61" s="302" t="s">
        <v>2044</v>
      </c>
      <c r="C61" s="66" t="s">
        <v>2045</v>
      </c>
      <c r="D61" s="281" t="str">
        <f>IF(COUNTIF(D62:D63,"NO CUMPLE")&gt;0,"NO CUMPLE CONDICIÓN",IF(COUNTIF(D62:D63,"CUMPLE")=0,"NO APLICA","CUMPLE"))</f>
        <v>NO APLICA</v>
      </c>
      <c r="E61" s="282" t="str">
        <f>CONCATENATE(IF(D62="NO CUMPLE",CONCATENATE(E62," "),""),IF(D63="NO CUMPLE",CONCATENATE(E63," "),""))</f>
        <v/>
      </c>
      <c r="F61" s="374" t="s">
        <v>2046</v>
      </c>
      <c r="G61" s="14">
        <f>IF(D61="CUMPLE",1,IF(D61="NO CUMPLE CONDICIÓN",2,3))</f>
        <v>3</v>
      </c>
    </row>
    <row r="62" spans="1:7" ht="139.5" customHeight="1" x14ac:dyDescent="0.25">
      <c r="A62" s="305" t="s">
        <v>1883</v>
      </c>
      <c r="B62" s="306" t="s">
        <v>2047</v>
      </c>
      <c r="C62" s="67" t="s">
        <v>2048</v>
      </c>
      <c r="D62" s="307"/>
      <c r="E62" s="201"/>
      <c r="F62" s="304" t="s">
        <v>2049</v>
      </c>
    </row>
    <row r="63" spans="1:7" ht="61.5" customHeight="1" x14ac:dyDescent="0.25">
      <c r="A63" s="305" t="s">
        <v>1883</v>
      </c>
      <c r="B63" s="306" t="s">
        <v>2050</v>
      </c>
      <c r="C63" s="59" t="s">
        <v>2051</v>
      </c>
      <c r="D63" s="307"/>
      <c r="E63" s="201"/>
      <c r="F63" s="304" t="s">
        <v>2049</v>
      </c>
    </row>
    <row r="64" spans="1:7" ht="60.95" customHeight="1" x14ac:dyDescent="0.25">
      <c r="A64" s="301"/>
      <c r="B64" s="302" t="s">
        <v>2052</v>
      </c>
      <c r="C64" s="66" t="s">
        <v>2053</v>
      </c>
      <c r="D64" s="281" t="str">
        <f>IF(COUNTIF(D65:D65,"NO CUMPLE")&gt;0,"NO CUMPLE CONDICIÓN",IF(COUNTIF(D65:D65,"CUMPLE")=0,"NO APLICA","CUMPLE"))</f>
        <v>NO APLICA</v>
      </c>
      <c r="E64" s="282" t="str">
        <f>CONCATENATE(IF(D65="NO CUMPLE",CONCATENATE(E65," "),""))</f>
        <v/>
      </c>
      <c r="F64" s="374" t="s">
        <v>2054</v>
      </c>
      <c r="G64" s="14">
        <f>IF(D64="CUMPLE",1,IF(D64="NO CUMPLE CONDICIÓN",2,3))</f>
        <v>3</v>
      </c>
    </row>
    <row r="65" spans="1:7" ht="60.95" customHeight="1" x14ac:dyDescent="0.25">
      <c r="A65" s="305" t="s">
        <v>1883</v>
      </c>
      <c r="B65" s="306" t="s">
        <v>2055</v>
      </c>
      <c r="C65" s="67" t="s">
        <v>2056</v>
      </c>
      <c r="D65" s="307"/>
      <c r="E65" s="201"/>
      <c r="F65" s="304" t="s">
        <v>2054</v>
      </c>
    </row>
    <row r="66" spans="1:7" ht="109.5" customHeight="1" x14ac:dyDescent="0.25">
      <c r="A66" s="319"/>
      <c r="B66" s="302" t="s">
        <v>2057</v>
      </c>
      <c r="C66" s="320" t="s">
        <v>2058</v>
      </c>
      <c r="D66" s="281" t="str">
        <f>IF(COUNTIF(D67:D69,"NO CUMPLE")&gt;0,"NO CUMPLE CONDICIÓN",IF(COUNTIF(D67:D69,"CUMPLE")=0,"NO APLICA","CUMPLE"))</f>
        <v>NO APLICA</v>
      </c>
      <c r="E66" s="288" t="str">
        <f>CONCATENATE(IF(D67="NO CUMPLE",CONCATENATE(E67," / "),""),IF(D68="NO CUMPLE",CONCATENATE(E68," / "),""),IF(D69="NO CUMPLE",CONCATENATE(E69," / "),""))</f>
        <v/>
      </c>
      <c r="F66" s="375" t="s">
        <v>2059</v>
      </c>
      <c r="G66" s="14">
        <f>IF(D66="CUMPLE",1,IF(D66="NO CUMPLE CONDICIÓN",2,3))</f>
        <v>3</v>
      </c>
    </row>
    <row r="67" spans="1:7" ht="164.25" customHeight="1" x14ac:dyDescent="0.25">
      <c r="A67" s="305" t="s">
        <v>1883</v>
      </c>
      <c r="B67" s="306" t="s">
        <v>2060</v>
      </c>
      <c r="C67" s="59" t="s">
        <v>2061</v>
      </c>
      <c r="D67" s="130"/>
      <c r="E67" s="124"/>
      <c r="F67" s="321" t="s">
        <v>2062</v>
      </c>
    </row>
    <row r="68" spans="1:7" ht="123.95" customHeight="1" x14ac:dyDescent="0.25">
      <c r="A68" s="305" t="s">
        <v>1883</v>
      </c>
      <c r="B68" s="306" t="s">
        <v>2063</v>
      </c>
      <c r="C68" s="59" t="s">
        <v>2064</v>
      </c>
      <c r="D68" s="130"/>
      <c r="E68" s="124"/>
      <c r="F68" s="321" t="s">
        <v>2059</v>
      </c>
    </row>
    <row r="69" spans="1:7" ht="104.1" customHeight="1" x14ac:dyDescent="0.25">
      <c r="A69" s="305" t="s">
        <v>1883</v>
      </c>
      <c r="B69" s="306" t="s">
        <v>2065</v>
      </c>
      <c r="C69" s="59" t="s">
        <v>2066</v>
      </c>
      <c r="D69" s="130"/>
      <c r="E69" s="124"/>
      <c r="F69" s="321" t="s">
        <v>2067</v>
      </c>
    </row>
    <row r="70" spans="1:7" ht="60.95" customHeight="1" x14ac:dyDescent="0.25">
      <c r="A70" s="301"/>
      <c r="B70" s="302" t="s">
        <v>2068</v>
      </c>
      <c r="C70" s="66" t="s">
        <v>2069</v>
      </c>
      <c r="D70" s="281" t="str">
        <f>IF(COUNTIF(D71:D76,"NO CUMPLE")&gt;0,"NO CUMPLE CONDICIÓN",IF(COUNTIF(D71:D76,"CUMPLE")=0,"NO APLICA","CUMPLE"))</f>
        <v>NO APLICA</v>
      </c>
      <c r="E70" s="288" t="str">
        <f>CONCATENATE(IF(D71="NO CUMPLE",CONCATENATE(E71," / "),""),IF(D72="NO CUMPLE",CONCATENATE(E72," / "),""),IF(D73="NO CUMPLE",CONCATENATE(E73," / "),""),IF(D74="NO CUMPLE",CONCATENATE(E74," / "),""),IF(D75="NO CUMPLE",CONCATENATE(E75," / "),""),IF(D76="NO CUMPLE",CONCATENATE(E76," / "),""))</f>
        <v/>
      </c>
      <c r="F70" s="374" t="s">
        <v>2070</v>
      </c>
      <c r="G70" s="14">
        <f>IF(D70="CUMPLE",1,IF(D70="NO CUMPLE CONDICIÓN",2,3))</f>
        <v>3</v>
      </c>
    </row>
    <row r="71" spans="1:7" ht="60.95" customHeight="1" x14ac:dyDescent="0.25">
      <c r="A71" s="305" t="s">
        <v>1883</v>
      </c>
      <c r="B71" s="306" t="s">
        <v>2071</v>
      </c>
      <c r="C71" s="67" t="s">
        <v>2072</v>
      </c>
      <c r="D71" s="307"/>
      <c r="E71" s="201"/>
      <c r="F71" s="304" t="s">
        <v>2073</v>
      </c>
    </row>
    <row r="72" spans="1:7" ht="60.95" customHeight="1" x14ac:dyDescent="0.25">
      <c r="A72" s="305" t="s">
        <v>1883</v>
      </c>
      <c r="B72" s="306" t="s">
        <v>2074</v>
      </c>
      <c r="C72" s="67" t="s">
        <v>2075</v>
      </c>
      <c r="D72" s="307"/>
      <c r="E72" s="201"/>
      <c r="F72" s="304" t="s">
        <v>2073</v>
      </c>
    </row>
    <row r="73" spans="1:7" ht="60.95" customHeight="1" x14ac:dyDescent="0.25">
      <c r="A73" s="305" t="s">
        <v>1883</v>
      </c>
      <c r="B73" s="306" t="s">
        <v>2076</v>
      </c>
      <c r="C73" s="67" t="s">
        <v>2077</v>
      </c>
      <c r="D73" s="307"/>
      <c r="E73" s="201"/>
      <c r="F73" s="304" t="s">
        <v>2073</v>
      </c>
    </row>
    <row r="74" spans="1:7" ht="60.95" customHeight="1" x14ac:dyDescent="0.25">
      <c r="A74" s="305" t="s">
        <v>1883</v>
      </c>
      <c r="B74" s="306" t="s">
        <v>2078</v>
      </c>
      <c r="C74" s="67" t="s">
        <v>2079</v>
      </c>
      <c r="D74" s="307"/>
      <c r="E74" s="201"/>
      <c r="F74" s="304" t="s">
        <v>2073</v>
      </c>
    </row>
    <row r="75" spans="1:7" ht="60.95" customHeight="1" x14ac:dyDescent="0.25">
      <c r="A75" s="305" t="s">
        <v>1883</v>
      </c>
      <c r="B75" s="306" t="s">
        <v>2080</v>
      </c>
      <c r="C75" s="67" t="s">
        <v>2081</v>
      </c>
      <c r="D75" s="307"/>
      <c r="E75" s="201"/>
      <c r="F75" s="304" t="s">
        <v>2073</v>
      </c>
    </row>
    <row r="76" spans="1:7" ht="204" customHeight="1" thickBot="1" x14ac:dyDescent="0.3">
      <c r="A76" s="322" t="s">
        <v>1883</v>
      </c>
      <c r="B76" s="323" t="s">
        <v>2082</v>
      </c>
      <c r="C76" s="324" t="s">
        <v>2083</v>
      </c>
      <c r="D76" s="325"/>
      <c r="E76" s="202"/>
      <c r="F76" s="326" t="s">
        <v>2073</v>
      </c>
    </row>
    <row r="77" spans="1:7" x14ac:dyDescent="0.25">
      <c r="C77" s="14"/>
      <c r="D77" s="14"/>
      <c r="E77" s="14"/>
      <c r="F77" s="107"/>
    </row>
    <row r="78" spans="1:7" hidden="1" x14ac:dyDescent="0.25">
      <c r="C78" s="98" t="s">
        <v>1876</v>
      </c>
      <c r="D78" s="14">
        <f>COUNTIF(G3:G76,1)</f>
        <v>0</v>
      </c>
      <c r="E78" s="14"/>
      <c r="F78" s="107"/>
    </row>
    <row r="79" spans="1:7" hidden="1" x14ac:dyDescent="0.25">
      <c r="C79" s="98" t="s">
        <v>1877</v>
      </c>
      <c r="D79" s="14">
        <f>COUNTIF(G3:G76,2)</f>
        <v>0</v>
      </c>
      <c r="E79" s="14"/>
      <c r="F79" s="107"/>
    </row>
    <row r="80" spans="1:7" hidden="1" x14ac:dyDescent="0.25">
      <c r="C80" s="98" t="s">
        <v>1878</v>
      </c>
      <c r="D80" s="14">
        <f>COUNTIF(G3:G76,3)</f>
        <v>14</v>
      </c>
      <c r="E80" s="14"/>
      <c r="F80" s="107"/>
    </row>
    <row r="81" spans="3:6" x14ac:dyDescent="0.25">
      <c r="C81" s="14"/>
      <c r="D81" s="14"/>
      <c r="E81" s="14"/>
      <c r="F81" s="107"/>
    </row>
    <row r="82" spans="3:6" x14ac:dyDescent="0.25">
      <c r="C82" s="14"/>
      <c r="D82" s="14"/>
      <c r="E82" s="14"/>
      <c r="F82" s="107"/>
    </row>
    <row r="83" spans="3:6" x14ac:dyDescent="0.25">
      <c r="C83" s="14"/>
      <c r="D83" s="14"/>
      <c r="E83" s="14"/>
      <c r="F83" s="107"/>
    </row>
    <row r="84" spans="3:6" x14ac:dyDescent="0.25">
      <c r="C84" s="14"/>
      <c r="D84" s="14"/>
      <c r="E84" s="14"/>
      <c r="F84" s="107"/>
    </row>
    <row r="85" spans="3:6" x14ac:dyDescent="0.25">
      <c r="C85" s="14"/>
      <c r="D85" s="14"/>
      <c r="E85" s="14"/>
      <c r="F85" s="107"/>
    </row>
  </sheetData>
  <sheetProtection algorithmName="SHA-512" hashValue="AfdZl7gavGTjPNO1D8LHY+5KNBtqi3uhEmp2INy3rkacGLBah+VujPqQknzxWbqgO4kReG1gQdBfORjoSH2Bew==" saltValue="94uNqaion177mc7IcB3zdA==" spinCount="100000" sheet="1" formatRows="0" autoFilter="0"/>
  <mergeCells count="1">
    <mergeCell ref="B1:E1"/>
  </mergeCells>
  <conditionalFormatting sqref="D3">
    <cfRule type="cellIs" dxfId="88" priority="27" operator="equal">
      <formula>"NO CUMPLE CONDICIÓN"</formula>
    </cfRule>
    <cfRule type="cellIs" dxfId="87" priority="28" operator="equal">
      <formula>"No Cumple"</formula>
    </cfRule>
  </conditionalFormatting>
  <conditionalFormatting sqref="D9">
    <cfRule type="cellIs" dxfId="86" priority="25" operator="equal">
      <formula>"NO CUMPLE CONDICIÓN"</formula>
    </cfRule>
    <cfRule type="cellIs" dxfId="85" priority="26" operator="equal">
      <formula>"No Cumple"</formula>
    </cfRule>
  </conditionalFormatting>
  <conditionalFormatting sqref="D13">
    <cfRule type="cellIs" dxfId="84" priority="23" operator="equal">
      <formula>"NO CUMPLE CONDICIÓN"</formula>
    </cfRule>
    <cfRule type="cellIs" dxfId="83" priority="24" operator="equal">
      <formula>"No Cumple"</formula>
    </cfRule>
  </conditionalFormatting>
  <conditionalFormatting sqref="D20">
    <cfRule type="cellIs" dxfId="82" priority="21" operator="equal">
      <formula>"NO CUMPLE CONDICIÓN"</formula>
    </cfRule>
    <cfRule type="cellIs" dxfId="81" priority="22" operator="equal">
      <formula>"No Cumple"</formula>
    </cfRule>
  </conditionalFormatting>
  <conditionalFormatting sqref="D24">
    <cfRule type="cellIs" dxfId="80" priority="19" operator="equal">
      <formula>"NO CUMPLE CONDICIÓN"</formula>
    </cfRule>
    <cfRule type="cellIs" dxfId="79" priority="20" operator="equal">
      <formula>"No Cumple"</formula>
    </cfRule>
  </conditionalFormatting>
  <conditionalFormatting sqref="D28">
    <cfRule type="cellIs" dxfId="78" priority="17" operator="equal">
      <formula>"NO CUMPLE CONDICIÓN"</formula>
    </cfRule>
    <cfRule type="cellIs" dxfId="77" priority="18" operator="equal">
      <formula>"No Cumple"</formula>
    </cfRule>
  </conditionalFormatting>
  <conditionalFormatting sqref="D32">
    <cfRule type="cellIs" dxfId="76" priority="15" operator="equal">
      <formula>"NO CUMPLE CONDICIÓN"</formula>
    </cfRule>
    <cfRule type="cellIs" dxfId="75" priority="16" operator="equal">
      <formula>"No Cumple"</formula>
    </cfRule>
  </conditionalFormatting>
  <conditionalFormatting sqref="D34">
    <cfRule type="cellIs" dxfId="74" priority="13" operator="equal">
      <formula>"NO CUMPLE CONDICIÓN"</formula>
    </cfRule>
    <cfRule type="cellIs" dxfId="73" priority="14" operator="equal">
      <formula>"No Cumple"</formula>
    </cfRule>
  </conditionalFormatting>
  <conditionalFormatting sqref="D40">
    <cfRule type="cellIs" dxfId="72" priority="11" operator="equal">
      <formula>"NO CUMPLE CONDICIÓN"</formula>
    </cfRule>
    <cfRule type="cellIs" dxfId="71" priority="12" operator="equal">
      <formula>"No Cumple"</formula>
    </cfRule>
  </conditionalFormatting>
  <conditionalFormatting sqref="D49">
    <cfRule type="cellIs" dxfId="70" priority="9" operator="equal">
      <formula>"NO CUMPLE CONDICIÓN"</formula>
    </cfRule>
    <cfRule type="cellIs" dxfId="69" priority="10" operator="equal">
      <formula>"No Cumple"</formula>
    </cfRule>
  </conditionalFormatting>
  <conditionalFormatting sqref="D61">
    <cfRule type="cellIs" dxfId="68" priority="7" operator="equal">
      <formula>"NO CUMPLE CONDICIÓN"</formula>
    </cfRule>
    <cfRule type="cellIs" dxfId="67" priority="8" operator="equal">
      <formula>"No Cumple"</formula>
    </cfRule>
  </conditionalFormatting>
  <conditionalFormatting sqref="D64">
    <cfRule type="cellIs" dxfId="66" priority="5" operator="equal">
      <formula>"NO CUMPLE CONDICIÓN"</formula>
    </cfRule>
    <cfRule type="cellIs" dxfId="65" priority="6" operator="equal">
      <formula>"No Cumple"</formula>
    </cfRule>
  </conditionalFormatting>
  <conditionalFormatting sqref="D66">
    <cfRule type="cellIs" dxfId="64" priority="3" operator="equal">
      <formula>"NO CUMPLE CONDICIÓN"</formula>
    </cfRule>
    <cfRule type="cellIs" dxfId="63" priority="4" operator="equal">
      <formula>"No Cumple"</formula>
    </cfRule>
  </conditionalFormatting>
  <conditionalFormatting sqref="D70">
    <cfRule type="cellIs" dxfId="62" priority="1" operator="equal">
      <formula>"NO CUMPLE CONDICIÓN"</formula>
    </cfRule>
    <cfRule type="cellIs" dxfId="61" priority="2" operator="equal">
      <formula>"No Cumple"</formula>
    </cfRule>
  </conditionalFormatting>
  <dataValidations count="2">
    <dataValidation type="list" allowBlank="1" showInputMessage="1" showErrorMessage="1" sqref="D71:D76 D42:D44 D15:D19 D55:D57 D67:D69 D12" xr:uid="{8352CBD3-72AE-4A4E-AED8-0DF532C550AE}">
      <formula1>"CUMPLE,NO CUMPLE,NO APLICA"</formula1>
    </dataValidation>
    <dataValidation type="list" allowBlank="1" showInputMessage="1" showErrorMessage="1" sqref="D29:D31 D33 D35:D39 D45:D48 D4:D8 D62:D63 D58:D60 D21:D23 D65 D25:D27 D50:D54 D10:D11" xr:uid="{1F16292C-B75F-4117-A37C-ED41AEDDAA6F}">
      <formula1>"CUMPLE,NO CUMPLE"</formula1>
    </dataValidation>
  </dataValidations>
  <hyperlinks>
    <hyperlink ref="A1" location="PORTADA!A1" display="Portada" xr:uid="{D192324E-09FE-4AEA-B033-A3340886A00F}"/>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FD8D8-FD58-48D5-B158-A8F745940693}">
  <sheetPr>
    <tabColor rgb="FFFFCCCC"/>
    <pageSetUpPr fitToPage="1"/>
  </sheetPr>
  <dimension ref="A1:H23"/>
  <sheetViews>
    <sheetView topLeftCell="A15" zoomScale="90" zoomScaleNormal="90" workbookViewId="0">
      <selection activeCell="B10" sqref="B10"/>
    </sheetView>
  </sheetViews>
  <sheetFormatPr baseColWidth="10" defaultColWidth="11.42578125" defaultRowHeight="15" x14ac:dyDescent="0.25"/>
  <cols>
    <col min="1" max="1" width="7" style="31" customWidth="1"/>
    <col min="2" max="2" width="9.85546875" style="36" customWidth="1"/>
    <col min="3" max="3" width="82.7109375" style="32" customWidth="1"/>
    <col min="4" max="4" width="19.85546875" style="34" customWidth="1"/>
    <col min="5" max="5" width="88.42578125" style="34" customWidth="1"/>
    <col min="6" max="6" width="45" style="261" customWidth="1"/>
    <col min="7" max="7" width="16.140625" style="30" hidden="1" customWidth="1"/>
    <col min="8" max="16384" width="11.42578125" style="34"/>
  </cols>
  <sheetData>
    <row r="1" spans="1:7" ht="21" customHeight="1" thickBot="1" x14ac:dyDescent="0.3">
      <c r="A1" s="372" t="s">
        <v>1674</v>
      </c>
      <c r="B1" s="454" t="s">
        <v>2128</v>
      </c>
      <c r="C1" s="455"/>
      <c r="D1" s="455"/>
      <c r="E1" s="456"/>
      <c r="F1" s="114"/>
    </row>
    <row r="2" spans="1:7" ht="74.25" customHeight="1" thickBot="1" x14ac:dyDescent="0.3">
      <c r="A2" s="110" t="s">
        <v>1676</v>
      </c>
      <c r="B2" s="76" t="s">
        <v>1677</v>
      </c>
      <c r="C2" s="77" t="s">
        <v>1678</v>
      </c>
      <c r="D2" s="78" t="s">
        <v>1679</v>
      </c>
      <c r="E2" s="79" t="s">
        <v>1680</v>
      </c>
      <c r="F2" s="334" t="s">
        <v>1681</v>
      </c>
    </row>
    <row r="3" spans="1:7" ht="63" customHeight="1" x14ac:dyDescent="0.25">
      <c r="B3" s="54" t="s">
        <v>2129</v>
      </c>
      <c r="C3" s="327" t="s">
        <v>2130</v>
      </c>
      <c r="D3" s="381" t="str">
        <f>IF(COUNTIF(D4:D6,"NO CUMPLE")&gt;0,"NO CUMPLE CONDICIÓN",IF(COUNTIF(D4:D6,"CUMPLE")=0,"NO APLICA","CUMPLE"))</f>
        <v>NO APLICA</v>
      </c>
      <c r="E3" s="382" t="str">
        <f>CONCATENATE(IF(D4="NO CUMPLE",CONCATENATE(E4," / "),""),IF(D5="NO CUMPLE",CONCATENATE(E5," / "),""),IF(D6="NO CUMPLE",CONCATENATE(E6," / "),""))</f>
        <v/>
      </c>
      <c r="F3" s="340" t="s">
        <v>2131</v>
      </c>
      <c r="G3" s="254">
        <f>IF(D3="CUMPLE",1,IF(D3="NO CUMPLE CONDICIÓN",2,3))</f>
        <v>3</v>
      </c>
    </row>
    <row r="4" spans="1:7" ht="36" customHeight="1" x14ac:dyDescent="0.25">
      <c r="A4" s="112" t="s">
        <v>2089</v>
      </c>
      <c r="B4" s="55" t="s">
        <v>2132</v>
      </c>
      <c r="C4" s="376" t="s">
        <v>2133</v>
      </c>
      <c r="D4" s="385"/>
      <c r="E4" s="124"/>
      <c r="F4" s="337" t="s">
        <v>2134</v>
      </c>
      <c r="G4" s="254"/>
    </row>
    <row r="5" spans="1:7" ht="83.25" customHeight="1" x14ac:dyDescent="0.25">
      <c r="A5" s="112" t="s">
        <v>2089</v>
      </c>
      <c r="B5" s="55" t="s">
        <v>2135</v>
      </c>
      <c r="C5" s="59" t="s">
        <v>2136</v>
      </c>
      <c r="D5" s="385"/>
      <c r="E5" s="386"/>
      <c r="F5" s="337" t="s">
        <v>2137</v>
      </c>
      <c r="G5" s="254"/>
    </row>
    <row r="6" spans="1:7" ht="174.75" customHeight="1" x14ac:dyDescent="0.25">
      <c r="A6" s="112" t="s">
        <v>2089</v>
      </c>
      <c r="B6" s="55" t="s">
        <v>2138</v>
      </c>
      <c r="C6" s="59" t="s">
        <v>2139</v>
      </c>
      <c r="D6" s="385"/>
      <c r="E6" s="124"/>
      <c r="F6" s="337" t="s">
        <v>2140</v>
      </c>
      <c r="G6" s="254"/>
    </row>
    <row r="7" spans="1:7" ht="42" customHeight="1" x14ac:dyDescent="0.25">
      <c r="B7" s="57" t="s">
        <v>2141</v>
      </c>
      <c r="C7" s="66" t="s">
        <v>2142</v>
      </c>
      <c r="D7" s="74" t="str">
        <f>IF(COUNTIF(D9:D17,"NO CUMPLE")&gt;0,"NO CUMPLE CONDICIÓN",IF(COUNTIF(D9:D17,"CUMPLE")=0,"NO APLICA","CUMPLE"))</f>
        <v>NO APLICA</v>
      </c>
      <c r="E7" s="69"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f>
        <v/>
      </c>
      <c r="F7" s="339" t="s">
        <v>2143</v>
      </c>
      <c r="G7" s="254">
        <f>IF(D7="CUMPLE",1,IF(D7="NO CUMPLE CONDICIÓN",2,3))</f>
        <v>3</v>
      </c>
    </row>
    <row r="8" spans="1:7" ht="45" customHeight="1" x14ac:dyDescent="0.25">
      <c r="B8" s="89"/>
      <c r="C8" s="255" t="s">
        <v>2144</v>
      </c>
      <c r="D8" s="255"/>
      <c r="E8" s="387"/>
      <c r="F8" s="337" t="s">
        <v>2145</v>
      </c>
      <c r="G8" s="254"/>
    </row>
    <row r="9" spans="1:7" ht="66.75" customHeight="1" x14ac:dyDescent="0.25">
      <c r="A9" s="112" t="s">
        <v>2089</v>
      </c>
      <c r="B9" s="55" t="s">
        <v>2709</v>
      </c>
      <c r="C9" s="257" t="s">
        <v>2146</v>
      </c>
      <c r="D9" s="385"/>
      <c r="E9" s="124"/>
      <c r="F9" s="337" t="s">
        <v>2147</v>
      </c>
      <c r="G9" s="254"/>
    </row>
    <row r="10" spans="1:7" ht="66" customHeight="1" x14ac:dyDescent="0.25">
      <c r="A10" s="112" t="s">
        <v>2089</v>
      </c>
      <c r="B10" s="55" t="s">
        <v>2708</v>
      </c>
      <c r="C10" s="257" t="s">
        <v>2148</v>
      </c>
      <c r="D10" s="385"/>
      <c r="E10" s="124"/>
      <c r="F10" s="337" t="s">
        <v>2147</v>
      </c>
      <c r="G10" s="254"/>
    </row>
    <row r="11" spans="1:7" ht="175.5" customHeight="1" x14ac:dyDescent="0.25">
      <c r="A11" s="112" t="s">
        <v>2089</v>
      </c>
      <c r="B11" s="55" t="s">
        <v>2710</v>
      </c>
      <c r="C11" s="257" t="s">
        <v>2149</v>
      </c>
      <c r="D11" s="385"/>
      <c r="E11" s="124"/>
      <c r="F11" s="337" t="s">
        <v>2150</v>
      </c>
      <c r="G11" s="254"/>
    </row>
    <row r="12" spans="1:7" ht="61.5" customHeight="1" x14ac:dyDescent="0.25">
      <c r="A12" s="112" t="s">
        <v>2089</v>
      </c>
      <c r="B12" s="55" t="s">
        <v>2711</v>
      </c>
      <c r="C12" s="257" t="s">
        <v>2151</v>
      </c>
      <c r="D12" s="385"/>
      <c r="E12" s="124"/>
      <c r="F12" s="337" t="s">
        <v>2152</v>
      </c>
      <c r="G12" s="254"/>
    </row>
    <row r="13" spans="1:7" ht="142.5" x14ac:dyDescent="0.25">
      <c r="A13" s="112" t="s">
        <v>2089</v>
      </c>
      <c r="B13" s="55" t="s">
        <v>2712</v>
      </c>
      <c r="C13" s="257" t="s">
        <v>2153</v>
      </c>
      <c r="D13" s="385"/>
      <c r="E13" s="124"/>
      <c r="F13" s="337" t="s">
        <v>2154</v>
      </c>
      <c r="G13" s="254"/>
    </row>
    <row r="14" spans="1:7" ht="81" customHeight="1" x14ac:dyDescent="0.25">
      <c r="A14" s="112" t="s">
        <v>2089</v>
      </c>
      <c r="B14" s="55" t="s">
        <v>2713</v>
      </c>
      <c r="C14" s="343" t="s">
        <v>2707</v>
      </c>
      <c r="D14" s="385"/>
      <c r="E14" s="124"/>
      <c r="F14" s="338" t="s">
        <v>2155</v>
      </c>
      <c r="G14" s="254"/>
    </row>
    <row r="15" spans="1:7" ht="81" customHeight="1" x14ac:dyDescent="0.25">
      <c r="A15" s="112" t="s">
        <v>2089</v>
      </c>
      <c r="B15" s="55" t="s">
        <v>2714</v>
      </c>
      <c r="C15" s="328" t="s">
        <v>2156</v>
      </c>
      <c r="D15" s="385"/>
      <c r="E15" s="124"/>
      <c r="F15" s="338" t="s">
        <v>2157</v>
      </c>
      <c r="G15" s="254"/>
    </row>
    <row r="16" spans="1:7" ht="109.5" customHeight="1" x14ac:dyDescent="0.25">
      <c r="A16" s="112" t="s">
        <v>2089</v>
      </c>
      <c r="B16" s="55" t="s">
        <v>2715</v>
      </c>
      <c r="C16" s="257" t="s">
        <v>2158</v>
      </c>
      <c r="D16" s="130"/>
      <c r="E16" s="124"/>
      <c r="F16" s="337" t="s">
        <v>2159</v>
      </c>
      <c r="G16" s="254"/>
    </row>
    <row r="17" spans="1:8" ht="52.5" customHeight="1" thickBot="1" x14ac:dyDescent="0.3">
      <c r="A17" s="112" t="s">
        <v>2089</v>
      </c>
      <c r="B17" s="60" t="s">
        <v>2716</v>
      </c>
      <c r="C17" s="398" t="s">
        <v>2160</v>
      </c>
      <c r="D17" s="388"/>
      <c r="E17" s="125"/>
      <c r="F17" s="337" t="s">
        <v>2161</v>
      </c>
      <c r="G17" s="254"/>
      <c r="H17" s="329"/>
    </row>
    <row r="20" spans="1:8" hidden="1" x14ac:dyDescent="0.25">
      <c r="C20" s="98" t="s">
        <v>1876</v>
      </c>
      <c r="D20" s="14">
        <f>COUNTIF(G3:G17,1)</f>
        <v>0</v>
      </c>
    </row>
    <row r="21" spans="1:8" hidden="1" x14ac:dyDescent="0.25">
      <c r="C21" s="98" t="s">
        <v>1877</v>
      </c>
      <c r="D21" s="14">
        <f>COUNTIF(G3:G17,2)</f>
        <v>0</v>
      </c>
    </row>
    <row r="22" spans="1:8" hidden="1" x14ac:dyDescent="0.25">
      <c r="C22" s="98" t="s">
        <v>1878</v>
      </c>
      <c r="D22" s="14">
        <f>COUNTIF(G3:G17,3)</f>
        <v>2</v>
      </c>
    </row>
    <row r="23" spans="1:8" x14ac:dyDescent="0.25">
      <c r="C23" s="14"/>
      <c r="D23" s="14"/>
    </row>
  </sheetData>
  <sheetProtection algorithmName="SHA-512" hashValue="71eYnpj9p9SGGqV/QUC1ZJoknR+WJf0JGUMqp6yVdvf55xL1CUyOVnWV292L0PsVgT5moK4qnASoy87nWHik+w==" saltValue="qe/LYX5kufMLBIvFXryP2g==" spinCount="100000" sheet="1" formatRows="0" autoFilter="0"/>
  <mergeCells count="1">
    <mergeCell ref="B1:E1"/>
  </mergeCells>
  <phoneticPr fontId="36" type="noConversion"/>
  <conditionalFormatting sqref="D3">
    <cfRule type="cellIs" dxfId="60" priority="1" operator="equal">
      <formula>"NO CUMPLE CONDICIÓN"</formula>
    </cfRule>
    <cfRule type="cellIs" dxfId="59" priority="2" operator="equal">
      <formula>"No Cumple"</formula>
    </cfRule>
  </conditionalFormatting>
  <conditionalFormatting sqref="D7">
    <cfRule type="cellIs" dxfId="58" priority="3" operator="equal">
      <formula>"NO CUMPLE CONDICIÓN"</formula>
    </cfRule>
    <cfRule type="cellIs" dxfId="57" priority="4" operator="equal">
      <formula>"No Cumple"</formula>
    </cfRule>
  </conditionalFormatting>
  <dataValidations count="2">
    <dataValidation type="list" allowBlank="1" showInputMessage="1" showErrorMessage="1" sqref="D16" xr:uid="{5317F0CC-AB59-4A31-A454-5B225EF50330}">
      <formula1>"CUMPLE, NO CUMPLE,NO APLICA"</formula1>
    </dataValidation>
    <dataValidation type="list" allowBlank="1" showInputMessage="1" showErrorMessage="1" sqref="D4:D6 D17 D9:D15" xr:uid="{99AFA210-CBC9-4F3E-899E-7080205CBB0B}">
      <formula1>"CUMPLE,NO CUMPLE"</formula1>
    </dataValidation>
  </dataValidations>
  <hyperlinks>
    <hyperlink ref="A1" location="PORTADA!A1" display="Portada" xr:uid="{96FE34D3-E3E6-40D7-96B9-942FE42DD605}"/>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CB3E-A2BE-4B85-975B-08B2EE8366EF}">
  <sheetPr>
    <tabColor rgb="FFFFCCCC"/>
    <pageSetUpPr fitToPage="1"/>
  </sheetPr>
  <dimension ref="A1:R284"/>
  <sheetViews>
    <sheetView topLeftCell="A109" zoomScale="90" zoomScaleNormal="90" workbookViewId="0">
      <selection activeCell="B10" sqref="B10"/>
    </sheetView>
  </sheetViews>
  <sheetFormatPr baseColWidth="10" defaultColWidth="11.42578125" defaultRowHeight="15" x14ac:dyDescent="0.25"/>
  <cols>
    <col min="1" max="1" width="7.42578125" customWidth="1"/>
    <col min="2" max="2" width="9.42578125" style="117" bestFit="1" customWidth="1"/>
    <col min="3" max="3" width="73.42578125" customWidth="1"/>
    <col min="4" max="4" width="23.85546875" style="28" customWidth="1"/>
    <col min="5" max="5" width="83.140625" style="28" customWidth="1"/>
    <col min="6" max="6" width="32.42578125" style="186" customWidth="1"/>
    <col min="7" max="7" width="13" hidden="1" customWidth="1"/>
  </cols>
  <sheetData>
    <row r="1" spans="1:18" ht="21.75" thickBot="1" x14ac:dyDescent="0.3">
      <c r="A1" s="372" t="s">
        <v>1674</v>
      </c>
      <c r="B1" s="454" t="s">
        <v>2194</v>
      </c>
      <c r="C1" s="455"/>
      <c r="D1" s="455"/>
      <c r="E1" s="456"/>
    </row>
    <row r="2" spans="1:18" s="117" customFormat="1" ht="60.75" thickBot="1" x14ac:dyDescent="0.25">
      <c r="A2" s="198" t="s">
        <v>1676</v>
      </c>
      <c r="B2" s="76" t="s">
        <v>2195</v>
      </c>
      <c r="C2" s="77" t="s">
        <v>2196</v>
      </c>
      <c r="D2" s="78" t="s">
        <v>1679</v>
      </c>
      <c r="E2" s="79" t="s">
        <v>1680</v>
      </c>
      <c r="F2" s="335" t="s">
        <v>2197</v>
      </c>
      <c r="I2" s="118"/>
      <c r="K2" s="118"/>
      <c r="M2" s="118"/>
      <c r="O2" s="118"/>
      <c r="Q2" s="118"/>
    </row>
    <row r="3" spans="1:18" s="43" customFormat="1" ht="90.75" x14ac:dyDescent="0.2">
      <c r="B3" s="400" t="s">
        <v>2198</v>
      </c>
      <c r="C3" s="96" t="s">
        <v>2199</v>
      </c>
      <c r="D3" s="75" t="str">
        <f>IF(COUNTIF(D4:D4,"NO CUMPLE")&gt;0,"NO CUMPLE CONDICIÓN",IF(COUNTIF(D4:D4,"CUMPLE")=0,"NO APLICA","CUMPLE"))</f>
        <v>NO APLICA</v>
      </c>
      <c r="E3" s="401" t="str">
        <f>CONCATENATE(IF(D4="NO CUMPLE",CONCATENATE(E4," / "),""))</f>
        <v/>
      </c>
      <c r="F3" s="330" t="s">
        <v>2200</v>
      </c>
      <c r="G3" s="99">
        <f>IF(D3="CUMPLE",1,IF(D3="NO CUMPLE CONDICIÓN",2,3))</f>
        <v>3</v>
      </c>
      <c r="I3" s="44"/>
      <c r="K3" s="44"/>
      <c r="M3" s="44"/>
      <c r="O3" s="44"/>
      <c r="Q3" s="44"/>
    </row>
    <row r="4" spans="1:18" s="45" customFormat="1" ht="99.75" x14ac:dyDescent="0.2">
      <c r="A4" s="112" t="s">
        <v>2089</v>
      </c>
      <c r="B4" s="345" t="s">
        <v>2201</v>
      </c>
      <c r="C4" s="67" t="s">
        <v>2202</v>
      </c>
      <c r="D4" s="129"/>
      <c r="E4" s="199"/>
      <c r="F4" s="336" t="s">
        <v>2203</v>
      </c>
      <c r="G4" s="115"/>
      <c r="J4" s="43"/>
      <c r="K4" s="116"/>
      <c r="M4" s="116"/>
      <c r="O4" s="116"/>
      <c r="Q4" s="116"/>
    </row>
    <row r="5" spans="1:18" s="45" customFormat="1" ht="73.5" customHeight="1" x14ac:dyDescent="0.2">
      <c r="B5" s="344" t="s">
        <v>2204</v>
      </c>
      <c r="C5" s="97" t="s">
        <v>2205</v>
      </c>
      <c r="D5" s="74" t="str">
        <f>IF(COUNTIF(D7:D9,"NO CUMPLE")&gt;0,"NO CUMPLE CONDICIÓN",IF(COUNTIF(D7:D9,"CUMPLE")=0,"NO APLICA","CUMPLE"))</f>
        <v>NO APLICA</v>
      </c>
      <c r="E5" s="200" t="str">
        <f>CONCATENATE(IF(D7="NO CUMPLE",CONCATENATE(E7," / "),""),IF(D8="NO CUMPLE",CONCATENATE(E8," / "),""),IF(D9="NO CUMPLE",CONCATENATE(E9," / "),""))</f>
        <v/>
      </c>
      <c r="F5" s="331" t="s">
        <v>2206</v>
      </c>
      <c r="G5" s="99">
        <f>IF(D5="CUMPLE",1,IF(D5="NO CUMPLE CONDICIÓN",2,3))</f>
        <v>3</v>
      </c>
      <c r="H5" s="43"/>
      <c r="J5" s="43"/>
      <c r="K5" s="44"/>
      <c r="L5" s="43"/>
      <c r="M5" s="44"/>
      <c r="N5" s="43"/>
      <c r="O5" s="44"/>
      <c r="P5" s="43"/>
      <c r="Q5" s="44"/>
      <c r="R5" s="43"/>
    </row>
    <row r="6" spans="1:18" s="43" customFormat="1" ht="43.5" customHeight="1" x14ac:dyDescent="0.2">
      <c r="B6" s="346"/>
      <c r="C6" s="91" t="s">
        <v>2207</v>
      </c>
      <c r="D6" s="119"/>
      <c r="E6" s="90"/>
      <c r="F6" s="332" t="s">
        <v>2145</v>
      </c>
      <c r="G6" s="99"/>
      <c r="K6" s="44"/>
      <c r="M6" s="44"/>
      <c r="O6" s="44"/>
      <c r="Q6" s="44"/>
    </row>
    <row r="7" spans="1:18" s="43" customFormat="1" ht="66" x14ac:dyDescent="0.2">
      <c r="A7" s="112" t="s">
        <v>2089</v>
      </c>
      <c r="B7" s="347" t="s">
        <v>2208</v>
      </c>
      <c r="C7" s="56" t="s">
        <v>2209</v>
      </c>
      <c r="D7" s="130"/>
      <c r="E7" s="201"/>
      <c r="F7" s="332" t="s">
        <v>2210</v>
      </c>
      <c r="G7" s="99"/>
      <c r="K7" s="44"/>
      <c r="M7" s="44"/>
      <c r="O7" s="44"/>
      <c r="Q7" s="44"/>
    </row>
    <row r="8" spans="1:18" s="43" customFormat="1" ht="85.5" x14ac:dyDescent="0.2">
      <c r="A8" s="112" t="s">
        <v>2089</v>
      </c>
      <c r="B8" s="347" t="s">
        <v>2211</v>
      </c>
      <c r="C8" s="56" t="s">
        <v>2212</v>
      </c>
      <c r="D8" s="130"/>
      <c r="E8" s="201"/>
      <c r="F8" s="332" t="s">
        <v>2213</v>
      </c>
      <c r="G8" s="99"/>
      <c r="K8" s="44"/>
      <c r="M8" s="44"/>
      <c r="O8" s="44"/>
      <c r="Q8" s="44"/>
    </row>
    <row r="9" spans="1:18" s="43" customFormat="1" ht="71.25" x14ac:dyDescent="0.2">
      <c r="A9" s="112" t="s">
        <v>2089</v>
      </c>
      <c r="B9" s="347" t="s">
        <v>2214</v>
      </c>
      <c r="C9" s="56" t="s">
        <v>2215</v>
      </c>
      <c r="D9" s="130"/>
      <c r="E9" s="201"/>
      <c r="F9" s="332" t="s">
        <v>2216</v>
      </c>
      <c r="G9" s="99"/>
      <c r="K9" s="44"/>
      <c r="M9" s="44"/>
      <c r="O9" s="44"/>
      <c r="Q9" s="44"/>
    </row>
    <row r="10" spans="1:18" s="43" customFormat="1" ht="42" customHeight="1" x14ac:dyDescent="0.2">
      <c r="B10" s="344" t="s">
        <v>2217</v>
      </c>
      <c r="C10" s="97" t="s">
        <v>2218</v>
      </c>
      <c r="D10" s="74" t="str">
        <f>IF(COUNTIF(D12:D17,"NO CUMPLE")&gt;0,"NO CUMPLE CONDICIÓN",IF(COUNTIF(D12:D17,"CUMPLE")=0,"NO APLICA","CUMPLE"))</f>
        <v>NO APLICA</v>
      </c>
      <c r="E10" s="200" t="str">
        <f>CONCATENATE(IF(D12="NO CUMPLE",CONCATENATE(E12," / "),""),IF(D13="NO CUMPLE",CONCATENATE(E13," / "),""),IF(D14="NO CUMPLE",CONCATENATE(E14," / "),""),IF(D15="NO CUMPLE",CONCATENATE(E15," / "),""),IF(D16="NO CUMPLE",CONCATENATE(E16," / "),""),IF(D17="NO CUMPLE",CONCATENATE(E17," / "),""))</f>
        <v/>
      </c>
      <c r="F10" s="331" t="s">
        <v>2219</v>
      </c>
      <c r="G10" s="99">
        <f>IF(D10="CUMPLE",1,IF(D10="NO CUMPLE CONDICIÓN",2,3))</f>
        <v>3</v>
      </c>
      <c r="K10" s="44"/>
      <c r="M10" s="44"/>
      <c r="O10" s="44"/>
      <c r="Q10" s="44"/>
    </row>
    <row r="11" spans="1:18" s="43" customFormat="1" ht="40.5" customHeight="1" x14ac:dyDescent="0.2">
      <c r="B11" s="346"/>
      <c r="C11" s="91" t="s">
        <v>2207</v>
      </c>
      <c r="D11" s="119"/>
      <c r="E11" s="90"/>
      <c r="F11" s="332" t="s">
        <v>2145</v>
      </c>
      <c r="G11" s="99"/>
      <c r="K11" s="44"/>
      <c r="M11" s="44"/>
      <c r="O11" s="44"/>
      <c r="Q11" s="44"/>
    </row>
    <row r="12" spans="1:18" s="43" customFormat="1" ht="74.25" x14ac:dyDescent="0.2">
      <c r="A12" s="112" t="s">
        <v>2089</v>
      </c>
      <c r="B12" s="347" t="s">
        <v>2220</v>
      </c>
      <c r="C12" s="56" t="s">
        <v>2221</v>
      </c>
      <c r="D12" s="130"/>
      <c r="E12" s="201"/>
      <c r="F12" s="332" t="s">
        <v>2222</v>
      </c>
      <c r="G12" s="99"/>
      <c r="K12" s="44"/>
      <c r="M12" s="44"/>
      <c r="O12" s="44"/>
      <c r="Q12" s="44"/>
    </row>
    <row r="13" spans="1:18" s="43" customFormat="1" ht="74.25" x14ac:dyDescent="0.2">
      <c r="A13" s="112" t="s">
        <v>2089</v>
      </c>
      <c r="B13" s="347" t="s">
        <v>2223</v>
      </c>
      <c r="C13" s="56" t="s">
        <v>2224</v>
      </c>
      <c r="D13" s="130"/>
      <c r="E13" s="201"/>
      <c r="F13" s="332" t="s">
        <v>2222</v>
      </c>
      <c r="G13" s="99"/>
      <c r="K13" s="44"/>
      <c r="M13" s="44"/>
      <c r="O13" s="44"/>
      <c r="Q13" s="44"/>
    </row>
    <row r="14" spans="1:18" s="43" customFormat="1" ht="74.25" x14ac:dyDescent="0.2">
      <c r="A14" s="112" t="s">
        <v>2089</v>
      </c>
      <c r="B14" s="347" t="s">
        <v>2225</v>
      </c>
      <c r="C14" s="56" t="s">
        <v>2226</v>
      </c>
      <c r="D14" s="130"/>
      <c r="E14" s="201"/>
      <c r="F14" s="332" t="s">
        <v>2222</v>
      </c>
      <c r="G14" s="99"/>
      <c r="K14" s="44"/>
      <c r="M14" s="44"/>
      <c r="O14" s="44"/>
      <c r="Q14" s="44"/>
    </row>
    <row r="15" spans="1:18" s="45" customFormat="1" ht="74.25" x14ac:dyDescent="0.2">
      <c r="A15" s="112" t="s">
        <v>2089</v>
      </c>
      <c r="B15" s="347" t="s">
        <v>2227</v>
      </c>
      <c r="C15" s="56" t="s">
        <v>2228</v>
      </c>
      <c r="D15" s="130"/>
      <c r="E15" s="201"/>
      <c r="F15" s="332" t="s">
        <v>2229</v>
      </c>
      <c r="G15" s="99"/>
      <c r="H15" s="43"/>
      <c r="J15" s="43"/>
      <c r="K15" s="44"/>
      <c r="L15" s="43"/>
      <c r="M15" s="44"/>
      <c r="N15" s="43"/>
      <c r="O15" s="44"/>
      <c r="P15" s="43"/>
      <c r="Q15" s="44"/>
      <c r="R15" s="43"/>
    </row>
    <row r="16" spans="1:18" s="43" customFormat="1" ht="74.25" x14ac:dyDescent="0.2">
      <c r="A16" s="112" t="s">
        <v>2089</v>
      </c>
      <c r="B16" s="347" t="s">
        <v>2230</v>
      </c>
      <c r="C16" s="56" t="s">
        <v>2231</v>
      </c>
      <c r="D16" s="130"/>
      <c r="E16" s="201"/>
      <c r="F16" s="332" t="s">
        <v>2229</v>
      </c>
      <c r="G16" s="99"/>
      <c r="K16" s="44"/>
      <c r="M16" s="44"/>
      <c r="O16" s="44"/>
      <c r="Q16" s="44"/>
    </row>
    <row r="17" spans="1:18" s="43" customFormat="1" ht="74.25" x14ac:dyDescent="0.2">
      <c r="A17" s="112" t="s">
        <v>2089</v>
      </c>
      <c r="B17" s="347" t="s">
        <v>2232</v>
      </c>
      <c r="C17" s="56" t="s">
        <v>2233</v>
      </c>
      <c r="D17" s="130"/>
      <c r="E17" s="201"/>
      <c r="F17" s="332" t="s">
        <v>2229</v>
      </c>
      <c r="G17" s="99"/>
      <c r="K17" s="44"/>
      <c r="M17" s="44"/>
      <c r="O17" s="44"/>
      <c r="Q17" s="44"/>
    </row>
    <row r="18" spans="1:18" s="43" customFormat="1" ht="74.25" x14ac:dyDescent="0.2">
      <c r="B18" s="344" t="s">
        <v>2234</v>
      </c>
      <c r="C18" s="320" t="s">
        <v>2235</v>
      </c>
      <c r="D18" s="74" t="str">
        <f>IF(COUNTIF(D20:D30,"NO CUMPLE")&gt;0,"NO CUMPLE CONDICIÓN",IF(COUNTIF(D20:D30,"CUMPLE")=0,"NO APLICA","CUMPLE"))</f>
        <v>NO APLICA</v>
      </c>
      <c r="E18" s="200"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331" t="s">
        <v>2236</v>
      </c>
      <c r="G18" s="99">
        <f>IF(D18="CUMPLE",1,IF(D18="NO CUMPLE CONDICIÓN",2,3))</f>
        <v>3</v>
      </c>
      <c r="K18" s="44"/>
      <c r="M18" s="44"/>
      <c r="O18" s="44"/>
      <c r="Q18" s="44"/>
    </row>
    <row r="19" spans="1:18" s="43" customFormat="1" ht="42" customHeight="1" x14ac:dyDescent="0.2">
      <c r="B19" s="346"/>
      <c r="C19" s="91" t="s">
        <v>2207</v>
      </c>
      <c r="D19" s="119"/>
      <c r="E19" s="90"/>
      <c r="F19" s="332" t="s">
        <v>2145</v>
      </c>
      <c r="G19" s="99"/>
      <c r="K19" s="44"/>
      <c r="M19" s="44"/>
      <c r="O19" s="44"/>
      <c r="Q19" s="44"/>
    </row>
    <row r="20" spans="1:18" s="46" customFormat="1" ht="82.5" x14ac:dyDescent="0.2">
      <c r="A20" s="112" t="s">
        <v>2089</v>
      </c>
      <c r="B20" s="347" t="s">
        <v>2237</v>
      </c>
      <c r="C20" s="56" t="s">
        <v>2238</v>
      </c>
      <c r="D20" s="130"/>
      <c r="E20" s="201"/>
      <c r="F20" s="332" t="s">
        <v>2239</v>
      </c>
      <c r="G20" s="99"/>
      <c r="H20" s="43"/>
      <c r="J20" s="43"/>
      <c r="K20" s="44"/>
      <c r="L20" s="43"/>
      <c r="M20" s="44"/>
      <c r="N20" s="43"/>
      <c r="O20" s="44"/>
      <c r="P20" s="43"/>
      <c r="Q20" s="44"/>
      <c r="R20" s="43"/>
    </row>
    <row r="21" spans="1:18" s="43" customFormat="1" ht="82.5" x14ac:dyDescent="0.2">
      <c r="A21" s="112" t="s">
        <v>2089</v>
      </c>
      <c r="B21" s="347" t="s">
        <v>2240</v>
      </c>
      <c r="C21" s="56" t="s">
        <v>2241</v>
      </c>
      <c r="D21" s="130"/>
      <c r="E21" s="201"/>
      <c r="F21" s="332" t="s">
        <v>2239</v>
      </c>
      <c r="G21" s="99"/>
      <c r="K21" s="44"/>
      <c r="M21" s="44"/>
      <c r="O21" s="44"/>
      <c r="Q21" s="44"/>
    </row>
    <row r="22" spans="1:18" s="43" customFormat="1" ht="82.5" x14ac:dyDescent="0.2">
      <c r="A22" s="112" t="s">
        <v>2089</v>
      </c>
      <c r="B22" s="347" t="s">
        <v>2242</v>
      </c>
      <c r="C22" s="56" t="s">
        <v>2243</v>
      </c>
      <c r="D22" s="130"/>
      <c r="E22" s="201"/>
      <c r="F22" s="332" t="s">
        <v>2244</v>
      </c>
      <c r="G22" s="99"/>
      <c r="K22" s="44"/>
      <c r="M22" s="44"/>
      <c r="O22" s="44"/>
      <c r="Q22" s="44"/>
    </row>
    <row r="23" spans="1:18" s="43" customFormat="1" ht="82.5" x14ac:dyDescent="0.2">
      <c r="A23" s="112" t="s">
        <v>2089</v>
      </c>
      <c r="B23" s="347" t="s">
        <v>2245</v>
      </c>
      <c r="C23" s="56" t="s">
        <v>2246</v>
      </c>
      <c r="D23" s="130"/>
      <c r="E23" s="201"/>
      <c r="F23" s="332" t="s">
        <v>2247</v>
      </c>
      <c r="G23" s="99"/>
      <c r="K23" s="44"/>
      <c r="M23" s="44"/>
      <c r="O23" s="44"/>
      <c r="Q23" s="44"/>
    </row>
    <row r="24" spans="1:18" s="43" customFormat="1" ht="82.5" x14ac:dyDescent="0.2">
      <c r="A24" s="112" t="s">
        <v>2089</v>
      </c>
      <c r="B24" s="347" t="s">
        <v>2248</v>
      </c>
      <c r="C24" s="56" t="s">
        <v>2249</v>
      </c>
      <c r="D24" s="130"/>
      <c r="E24" s="201"/>
      <c r="F24" s="332" t="s">
        <v>2247</v>
      </c>
      <c r="G24" s="99"/>
      <c r="K24" s="44"/>
      <c r="M24" s="44"/>
      <c r="O24" s="44"/>
      <c r="Q24" s="44"/>
    </row>
    <row r="25" spans="1:18" s="43" customFormat="1" ht="82.5" x14ac:dyDescent="0.2">
      <c r="A25" s="112" t="s">
        <v>2089</v>
      </c>
      <c r="B25" s="347" t="s">
        <v>2250</v>
      </c>
      <c r="C25" s="56" t="s">
        <v>2251</v>
      </c>
      <c r="D25" s="130"/>
      <c r="E25" s="201"/>
      <c r="F25" s="332" t="s">
        <v>2247</v>
      </c>
      <c r="G25" s="99"/>
      <c r="K25" s="44"/>
      <c r="M25" s="44"/>
      <c r="O25" s="44"/>
      <c r="Q25" s="44"/>
    </row>
    <row r="26" spans="1:18" s="43" customFormat="1" ht="82.5" x14ac:dyDescent="0.2">
      <c r="A26" s="112" t="s">
        <v>2089</v>
      </c>
      <c r="B26" s="347" t="s">
        <v>2252</v>
      </c>
      <c r="C26" s="56" t="s">
        <v>2253</v>
      </c>
      <c r="D26" s="130"/>
      <c r="E26" s="201"/>
      <c r="F26" s="332" t="s">
        <v>2254</v>
      </c>
      <c r="G26" s="99"/>
      <c r="K26" s="44"/>
      <c r="M26" s="44"/>
      <c r="O26" s="44"/>
      <c r="Q26" s="44"/>
    </row>
    <row r="27" spans="1:18" s="46" customFormat="1" ht="82.5" x14ac:dyDescent="0.2">
      <c r="A27" s="112" t="s">
        <v>2089</v>
      </c>
      <c r="B27" s="347" t="s">
        <v>2255</v>
      </c>
      <c r="C27" s="56" t="s">
        <v>2256</v>
      </c>
      <c r="D27" s="130"/>
      <c r="E27" s="201"/>
      <c r="F27" s="332" t="s">
        <v>2254</v>
      </c>
      <c r="G27" s="99"/>
      <c r="H27" s="43"/>
      <c r="J27" s="43"/>
      <c r="K27" s="44"/>
      <c r="L27" s="43"/>
      <c r="M27" s="44"/>
      <c r="N27" s="43"/>
      <c r="O27" s="44"/>
      <c r="P27" s="43"/>
      <c r="Q27" s="44"/>
      <c r="R27" s="43"/>
    </row>
    <row r="28" spans="1:18" s="43" customFormat="1" ht="82.5" x14ac:dyDescent="0.2">
      <c r="A28" s="112" t="s">
        <v>2089</v>
      </c>
      <c r="B28" s="347" t="s">
        <v>2257</v>
      </c>
      <c r="C28" s="56" t="s">
        <v>2258</v>
      </c>
      <c r="D28" s="130"/>
      <c r="E28" s="201"/>
      <c r="F28" s="332" t="s">
        <v>2254</v>
      </c>
      <c r="G28" s="99"/>
      <c r="K28" s="44"/>
      <c r="M28" s="44"/>
      <c r="O28" s="44"/>
      <c r="Q28" s="44"/>
    </row>
    <row r="29" spans="1:18" s="43" customFormat="1" ht="82.5" x14ac:dyDescent="0.2">
      <c r="A29" s="112" t="s">
        <v>2089</v>
      </c>
      <c r="B29" s="347" t="s">
        <v>2259</v>
      </c>
      <c r="C29" s="56" t="s">
        <v>2260</v>
      </c>
      <c r="D29" s="130"/>
      <c r="E29" s="201"/>
      <c r="F29" s="332" t="s">
        <v>2261</v>
      </c>
      <c r="G29" s="99"/>
      <c r="K29" s="44"/>
      <c r="M29" s="44"/>
      <c r="O29" s="44"/>
      <c r="Q29" s="44"/>
    </row>
    <row r="30" spans="1:18" s="43" customFormat="1" ht="82.5" x14ac:dyDescent="0.2">
      <c r="A30" s="112" t="s">
        <v>2089</v>
      </c>
      <c r="B30" s="347" t="s">
        <v>2262</v>
      </c>
      <c r="C30" s="56" t="s">
        <v>2263</v>
      </c>
      <c r="D30" s="130"/>
      <c r="E30" s="201"/>
      <c r="F30" s="332" t="s">
        <v>2264</v>
      </c>
      <c r="G30" s="99"/>
      <c r="K30" s="44"/>
      <c r="M30" s="44"/>
      <c r="O30" s="44"/>
      <c r="Q30" s="44"/>
    </row>
    <row r="31" spans="1:18" s="43" customFormat="1" ht="74.25" x14ac:dyDescent="0.2">
      <c r="B31" s="344" t="s">
        <v>2265</v>
      </c>
      <c r="C31" s="320" t="s">
        <v>2266</v>
      </c>
      <c r="D31" s="74" t="str">
        <f>IF(COUNTIF(D34:D44,"NO CUMPLE")&gt;0,"NO CUMPLE CONDICIÓN",IF(COUNTIF(D34:D44,"CUMPLE")=0,"NO APLICA","CUMPLE"))</f>
        <v>NO APLICA</v>
      </c>
      <c r="E31" s="200" t="str">
        <f>CONCATENATE(IF(D34="NO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f>
        <v/>
      </c>
      <c r="F31" s="331" t="s">
        <v>2267</v>
      </c>
      <c r="G31" s="99">
        <f>IF(D31="CUMPLE",1,IF(D31="NO CUMPLE CONDICIÓN",2,3))</f>
        <v>3</v>
      </c>
      <c r="K31" s="44"/>
      <c r="M31" s="44"/>
      <c r="O31" s="44"/>
      <c r="Q31" s="44"/>
    </row>
    <row r="32" spans="1:18" s="43" customFormat="1" ht="74.25" x14ac:dyDescent="0.2">
      <c r="B32" s="344" t="s">
        <v>2265</v>
      </c>
      <c r="C32" s="320" t="s">
        <v>2266</v>
      </c>
      <c r="D32" s="74" t="str">
        <f>IF(COUNTIF(D45:D54,"NO CUMPLE")&gt;0,"NO CUMPLE CONDICIÓN",IF(COUNTIF(D45:D54,"CUMPLE")=0,"NO APLICA","CUMPLE"))</f>
        <v>NO APLICA</v>
      </c>
      <c r="E32" s="200" t="str">
        <f>CONCATENATE(IF(D44="NO CUMPLE",CONCATENATE(E44," / "),""),IF(D45="NO CUMPLE",CONCATENATE(E45," / "),""),CONCATENATE(IF(D46="NO CUMPLE",CONCATENATE(E46," / "),""),IF(D47="NO CUMPLE",CONCATENATE(E47," / "),""),IF(D48="NO CUMPLE",CONCATENATE(E48," / "),""),IF(D49="NO CUMPLE",CONCATENATE(E49," / "),""),IF(D50="NO CUMPLE",CONCATENATE(E50," / "),""),IF(D51="NO CUMPLE",CONCATENATE(E51," / "),""),IF(D52="NO CUMPLE",CONCATENATE(E52," / "),""),IF(D53="NO CUMPLE",CONCATENATE(E53," / "),""),IF(D54="NO CUMPLE",CONCATENATE(E54," / "),"")))</f>
        <v/>
      </c>
      <c r="F32" s="331" t="s">
        <v>2267</v>
      </c>
      <c r="G32" s="99">
        <f>IF(D32="CUMPLE",1,IF(D32="NO CUMPLE CONDICIÓN",2,3))</f>
        <v>3</v>
      </c>
      <c r="K32" s="44"/>
      <c r="M32" s="44"/>
      <c r="O32" s="44"/>
      <c r="Q32" s="44"/>
    </row>
    <row r="33" spans="1:18" s="43" customFormat="1" ht="42" customHeight="1" x14ac:dyDescent="0.2">
      <c r="B33" s="346"/>
      <c r="C33" s="91" t="s">
        <v>2207</v>
      </c>
      <c r="D33" s="119"/>
      <c r="E33" s="90"/>
      <c r="F33" s="332" t="s">
        <v>2145</v>
      </c>
      <c r="G33" s="99"/>
      <c r="K33" s="44"/>
      <c r="M33" s="44"/>
      <c r="O33" s="44"/>
      <c r="Q33" s="44"/>
    </row>
    <row r="34" spans="1:18" s="43" customFormat="1" ht="74.25" x14ac:dyDescent="0.2">
      <c r="A34" s="112" t="s">
        <v>2089</v>
      </c>
      <c r="B34" s="347" t="s">
        <v>2268</v>
      </c>
      <c r="C34" s="56" t="s">
        <v>2269</v>
      </c>
      <c r="D34" s="130"/>
      <c r="E34" s="201"/>
      <c r="F34" s="332" t="s">
        <v>2270</v>
      </c>
      <c r="G34" s="99"/>
      <c r="K34" s="44"/>
      <c r="M34" s="44"/>
      <c r="O34" s="44"/>
      <c r="Q34" s="44"/>
    </row>
    <row r="35" spans="1:18" s="43" customFormat="1" ht="74.25" x14ac:dyDescent="0.2">
      <c r="A35" s="112" t="s">
        <v>2089</v>
      </c>
      <c r="B35" s="347" t="s">
        <v>2271</v>
      </c>
      <c r="C35" s="56" t="s">
        <v>2272</v>
      </c>
      <c r="D35" s="130"/>
      <c r="E35" s="201"/>
      <c r="F35" s="332" t="s">
        <v>2273</v>
      </c>
      <c r="G35" s="99"/>
      <c r="K35" s="44"/>
      <c r="M35" s="44"/>
      <c r="O35" s="44"/>
      <c r="Q35" s="44"/>
    </row>
    <row r="36" spans="1:18" s="43" customFormat="1" ht="74.25" x14ac:dyDescent="0.2">
      <c r="A36" s="112" t="s">
        <v>2089</v>
      </c>
      <c r="B36" s="347" t="s">
        <v>2274</v>
      </c>
      <c r="C36" s="56" t="s">
        <v>2275</v>
      </c>
      <c r="D36" s="130"/>
      <c r="E36" s="201"/>
      <c r="F36" s="332" t="s">
        <v>2276</v>
      </c>
      <c r="G36" s="99"/>
      <c r="K36" s="44"/>
      <c r="M36" s="44"/>
      <c r="O36" s="44"/>
      <c r="Q36" s="44"/>
    </row>
    <row r="37" spans="1:18" s="43" customFormat="1" ht="82.5" x14ac:dyDescent="0.2">
      <c r="A37" s="112" t="s">
        <v>2089</v>
      </c>
      <c r="B37" s="347" t="s">
        <v>2277</v>
      </c>
      <c r="C37" s="59" t="s">
        <v>2278</v>
      </c>
      <c r="D37" s="130"/>
      <c r="E37" s="201"/>
      <c r="F37" s="332" t="s">
        <v>2279</v>
      </c>
      <c r="G37" s="99"/>
      <c r="K37" s="44"/>
      <c r="M37" s="44"/>
      <c r="O37" s="44"/>
      <c r="Q37" s="44"/>
    </row>
    <row r="38" spans="1:18" s="43" customFormat="1" ht="74.25" x14ac:dyDescent="0.2">
      <c r="A38" s="112" t="s">
        <v>2089</v>
      </c>
      <c r="B38" s="347" t="s">
        <v>2280</v>
      </c>
      <c r="C38" s="59" t="s">
        <v>2281</v>
      </c>
      <c r="D38" s="130"/>
      <c r="E38" s="201"/>
      <c r="F38" s="332" t="s">
        <v>2282</v>
      </c>
      <c r="G38" s="99"/>
      <c r="K38" s="44"/>
      <c r="M38" s="44"/>
      <c r="O38" s="44"/>
      <c r="Q38" s="44"/>
    </row>
    <row r="39" spans="1:18" s="43" customFormat="1" ht="74.25" x14ac:dyDescent="0.2">
      <c r="A39" s="112" t="s">
        <v>2089</v>
      </c>
      <c r="B39" s="347" t="s">
        <v>2283</v>
      </c>
      <c r="C39" s="59" t="s">
        <v>2284</v>
      </c>
      <c r="D39" s="130"/>
      <c r="E39" s="201"/>
      <c r="F39" s="332" t="s">
        <v>2282</v>
      </c>
      <c r="G39" s="99"/>
      <c r="K39" s="44"/>
      <c r="M39" s="44"/>
      <c r="O39" s="44"/>
      <c r="Q39" s="44"/>
    </row>
    <row r="40" spans="1:18" s="43" customFormat="1" ht="74.25" x14ac:dyDescent="0.2">
      <c r="A40" s="112" t="s">
        <v>2089</v>
      </c>
      <c r="B40" s="347" t="s">
        <v>2285</v>
      </c>
      <c r="C40" s="59" t="s">
        <v>2286</v>
      </c>
      <c r="D40" s="130"/>
      <c r="E40" s="201"/>
      <c r="F40" s="332" t="s">
        <v>2282</v>
      </c>
      <c r="G40" s="99"/>
      <c r="K40" s="44"/>
      <c r="M40" s="44"/>
      <c r="O40" s="44"/>
      <c r="Q40" s="44"/>
    </row>
    <row r="41" spans="1:18" s="46" customFormat="1" ht="74.25" x14ac:dyDescent="0.2">
      <c r="A41" s="112" t="s">
        <v>2089</v>
      </c>
      <c r="B41" s="347" t="s">
        <v>2287</v>
      </c>
      <c r="C41" s="59" t="s">
        <v>2288</v>
      </c>
      <c r="D41" s="130"/>
      <c r="E41" s="201"/>
      <c r="F41" s="332" t="s">
        <v>2282</v>
      </c>
      <c r="G41" s="99"/>
      <c r="H41" s="43"/>
      <c r="J41" s="43"/>
      <c r="K41" s="44"/>
      <c r="L41" s="43"/>
      <c r="M41" s="44"/>
      <c r="N41" s="43"/>
      <c r="O41" s="44"/>
      <c r="P41" s="43"/>
      <c r="Q41" s="44"/>
      <c r="R41" s="43"/>
    </row>
    <row r="42" spans="1:18" s="43" customFormat="1" ht="74.25" x14ac:dyDescent="0.2">
      <c r="A42" s="112" t="s">
        <v>2089</v>
      </c>
      <c r="B42" s="347" t="s">
        <v>2289</v>
      </c>
      <c r="C42" s="59" t="s">
        <v>2290</v>
      </c>
      <c r="D42" s="130"/>
      <c r="E42" s="201"/>
      <c r="F42" s="332" t="s">
        <v>2282</v>
      </c>
      <c r="G42" s="99"/>
      <c r="K42" s="44"/>
      <c r="M42" s="44"/>
      <c r="O42" s="44"/>
      <c r="Q42" s="44"/>
    </row>
    <row r="43" spans="1:18" s="43" customFormat="1" ht="74.25" x14ac:dyDescent="0.2">
      <c r="A43" s="112" t="s">
        <v>2089</v>
      </c>
      <c r="B43" s="347" t="s">
        <v>2291</v>
      </c>
      <c r="C43" s="59" t="s">
        <v>2292</v>
      </c>
      <c r="D43" s="130"/>
      <c r="E43" s="201"/>
      <c r="F43" s="332" t="s">
        <v>2282</v>
      </c>
      <c r="G43" s="99"/>
      <c r="K43" s="44"/>
      <c r="M43" s="44"/>
      <c r="O43" s="44"/>
      <c r="Q43" s="44"/>
    </row>
    <row r="44" spans="1:18" s="43" customFormat="1" ht="74.25" x14ac:dyDescent="0.2">
      <c r="A44" s="112" t="s">
        <v>2089</v>
      </c>
      <c r="B44" s="347" t="s">
        <v>2293</v>
      </c>
      <c r="C44" s="59" t="s">
        <v>2294</v>
      </c>
      <c r="D44" s="130"/>
      <c r="E44" s="201"/>
      <c r="F44" s="332" t="s">
        <v>2282</v>
      </c>
      <c r="G44" s="99"/>
      <c r="K44" s="44"/>
      <c r="M44" s="44"/>
      <c r="O44" s="44"/>
      <c r="Q44" s="44"/>
    </row>
    <row r="45" spans="1:18" s="43" customFormat="1" ht="74.25" x14ac:dyDescent="0.2">
      <c r="A45" s="112" t="s">
        <v>2089</v>
      </c>
      <c r="B45" s="347" t="s">
        <v>2295</v>
      </c>
      <c r="C45" s="59" t="s">
        <v>2296</v>
      </c>
      <c r="D45" s="130"/>
      <c r="E45" s="201"/>
      <c r="F45" s="332" t="s">
        <v>2282</v>
      </c>
      <c r="G45" s="99"/>
      <c r="K45" s="44"/>
      <c r="M45" s="44"/>
      <c r="O45" s="44"/>
      <c r="Q45" s="44"/>
    </row>
    <row r="46" spans="1:18" s="43" customFormat="1" ht="74.25" x14ac:dyDescent="0.2">
      <c r="A46" s="112" t="s">
        <v>2089</v>
      </c>
      <c r="B46" s="347" t="s">
        <v>2297</v>
      </c>
      <c r="C46" s="59" t="s">
        <v>2298</v>
      </c>
      <c r="D46" s="130"/>
      <c r="E46" s="201"/>
      <c r="F46" s="332" t="s">
        <v>2299</v>
      </c>
      <c r="G46" s="99"/>
      <c r="K46" s="44"/>
      <c r="M46" s="44"/>
      <c r="O46" s="44"/>
      <c r="Q46" s="44"/>
    </row>
    <row r="47" spans="1:18" s="43" customFormat="1" ht="74.25" x14ac:dyDescent="0.2">
      <c r="A47" s="112" t="s">
        <v>2089</v>
      </c>
      <c r="B47" s="347" t="s">
        <v>2300</v>
      </c>
      <c r="C47" s="59" t="s">
        <v>2301</v>
      </c>
      <c r="D47" s="130"/>
      <c r="E47" s="201"/>
      <c r="F47" s="332" t="s">
        <v>2299</v>
      </c>
      <c r="G47" s="99"/>
      <c r="K47" s="44"/>
      <c r="M47" s="44"/>
      <c r="O47" s="44"/>
      <c r="Q47" s="44"/>
    </row>
    <row r="48" spans="1:18" s="43" customFormat="1" ht="74.25" x14ac:dyDescent="0.2">
      <c r="A48" s="112" t="s">
        <v>2089</v>
      </c>
      <c r="B48" s="347" t="s">
        <v>2302</v>
      </c>
      <c r="C48" s="59" t="s">
        <v>2303</v>
      </c>
      <c r="D48" s="130"/>
      <c r="E48" s="201"/>
      <c r="F48" s="332" t="s">
        <v>2299</v>
      </c>
      <c r="G48" s="99"/>
      <c r="K48" s="44"/>
      <c r="M48" s="44"/>
      <c r="O48" s="44"/>
      <c r="Q48" s="44"/>
    </row>
    <row r="49" spans="1:17" s="43" customFormat="1" ht="74.25" x14ac:dyDescent="0.2">
      <c r="A49" s="112" t="s">
        <v>2089</v>
      </c>
      <c r="B49" s="347" t="s">
        <v>2304</v>
      </c>
      <c r="C49" s="59" t="s">
        <v>2305</v>
      </c>
      <c r="D49" s="130"/>
      <c r="E49" s="201"/>
      <c r="F49" s="332" t="s">
        <v>2299</v>
      </c>
      <c r="G49" s="99"/>
      <c r="K49" s="44"/>
      <c r="M49" s="44"/>
      <c r="O49" s="44"/>
      <c r="Q49" s="44"/>
    </row>
    <row r="50" spans="1:17" s="43" customFormat="1" ht="74.25" x14ac:dyDescent="0.2">
      <c r="A50" s="112" t="s">
        <v>2089</v>
      </c>
      <c r="B50" s="347" t="s">
        <v>2306</v>
      </c>
      <c r="C50" s="59" t="s">
        <v>2307</v>
      </c>
      <c r="D50" s="130"/>
      <c r="E50" s="201"/>
      <c r="F50" s="332" t="s">
        <v>2299</v>
      </c>
      <c r="G50" s="99"/>
      <c r="K50" s="44"/>
      <c r="M50" s="44"/>
      <c r="O50" s="44"/>
      <c r="Q50" s="44"/>
    </row>
    <row r="51" spans="1:17" s="43" customFormat="1" ht="74.25" x14ac:dyDescent="0.2">
      <c r="A51" s="112" t="s">
        <v>2089</v>
      </c>
      <c r="B51" s="347" t="s">
        <v>2308</v>
      </c>
      <c r="C51" s="59" t="s">
        <v>2309</v>
      </c>
      <c r="D51" s="130"/>
      <c r="E51" s="201"/>
      <c r="F51" s="332" t="s">
        <v>2310</v>
      </c>
      <c r="G51" s="99"/>
      <c r="K51" s="44"/>
      <c r="M51" s="44"/>
      <c r="O51" s="44"/>
      <c r="Q51" s="44"/>
    </row>
    <row r="52" spans="1:17" s="43" customFormat="1" ht="74.25" x14ac:dyDescent="0.2">
      <c r="A52" s="112" t="s">
        <v>2089</v>
      </c>
      <c r="B52" s="347" t="s">
        <v>2311</v>
      </c>
      <c r="C52" s="59" t="s">
        <v>2312</v>
      </c>
      <c r="D52" s="130"/>
      <c r="E52" s="201"/>
      <c r="F52" s="332" t="s">
        <v>2310</v>
      </c>
      <c r="G52" s="99"/>
      <c r="K52" s="44"/>
      <c r="M52" s="44"/>
      <c r="O52" s="44"/>
      <c r="Q52" s="44"/>
    </row>
    <row r="53" spans="1:17" s="43" customFormat="1" ht="114" x14ac:dyDescent="0.2">
      <c r="A53" s="112" t="s">
        <v>2089</v>
      </c>
      <c r="B53" s="347" t="s">
        <v>2313</v>
      </c>
      <c r="C53" s="59" t="s">
        <v>2314</v>
      </c>
      <c r="D53" s="130"/>
      <c r="E53" s="201"/>
      <c r="F53" s="332" t="s">
        <v>2315</v>
      </c>
      <c r="G53" s="99"/>
      <c r="K53" s="44"/>
      <c r="M53" s="44"/>
      <c r="O53" s="44"/>
      <c r="Q53" s="44"/>
    </row>
    <row r="54" spans="1:17" s="43" customFormat="1" ht="74.25" x14ac:dyDescent="0.2">
      <c r="A54" s="112" t="s">
        <v>2089</v>
      </c>
      <c r="B54" s="347" t="s">
        <v>2316</v>
      </c>
      <c r="C54" s="59" t="s">
        <v>2317</v>
      </c>
      <c r="D54" s="130"/>
      <c r="E54" s="201"/>
      <c r="F54" s="332" t="s">
        <v>2318</v>
      </c>
      <c r="G54" s="99"/>
      <c r="K54" s="44"/>
      <c r="M54" s="44"/>
      <c r="O54" s="44"/>
      <c r="Q54" s="44"/>
    </row>
    <row r="55" spans="1:17" s="43" customFormat="1" ht="53.45" customHeight="1" x14ac:dyDescent="0.2">
      <c r="B55" s="344" t="s">
        <v>2319</v>
      </c>
      <c r="C55" s="320" t="s">
        <v>2320</v>
      </c>
      <c r="D55" s="74" t="str">
        <f>IF(COUNTIF(D57:D62,"NO CUMPLE")&gt;0,"NO CUMPLE CONDICIÓN",IF(COUNTIF(D57:D62,"CUMPLE")=0,"NO APLICA","CUMPLE"))</f>
        <v>NO APLICA</v>
      </c>
      <c r="E55" s="200" t="str">
        <f>CONCATENATE(IF(D57="NO CUMPLE",CONCATENATE(E57," / "),""),IF(D58="NO CUMPLE",CONCATENATE(E58," / "),""),IF(D59="NO CUMPLE",CONCATENATE(E59," / "),""),IF(D60="NO CUMPLE",CONCATENATE(E60," / "),""),IF(D61="NO CUMPLE",CONCATENATE(E61," / "),""),IF(D62="NO CUMPLE",CONCATENATE(E62," / "),""))</f>
        <v/>
      </c>
      <c r="F55" s="331" t="s">
        <v>2321</v>
      </c>
      <c r="G55" s="99">
        <f>IF(D55="CUMPLE",1,IF(D55="NO CUMPLE CONDICIÓN",2,3))</f>
        <v>3</v>
      </c>
      <c r="K55" s="44"/>
      <c r="M55" s="44"/>
      <c r="O55" s="44"/>
      <c r="Q55" s="44"/>
    </row>
    <row r="56" spans="1:17" s="43" customFormat="1" ht="46.5" customHeight="1" x14ac:dyDescent="0.2">
      <c r="B56" s="346"/>
      <c r="C56" s="91" t="s">
        <v>2207</v>
      </c>
      <c r="D56" s="119"/>
      <c r="E56" s="90"/>
      <c r="F56" s="332" t="s">
        <v>2145</v>
      </c>
      <c r="G56" s="99"/>
      <c r="K56" s="44"/>
      <c r="M56" s="44"/>
      <c r="O56" s="44"/>
      <c r="Q56" s="44"/>
    </row>
    <row r="57" spans="1:17" s="43" customFormat="1" ht="66" x14ac:dyDescent="0.2">
      <c r="A57" s="112" t="s">
        <v>2089</v>
      </c>
      <c r="B57" s="347" t="s">
        <v>2322</v>
      </c>
      <c r="C57" s="59" t="s">
        <v>2323</v>
      </c>
      <c r="D57" s="130"/>
      <c r="E57" s="201"/>
      <c r="F57" s="332" t="s">
        <v>2324</v>
      </c>
      <c r="G57" s="99"/>
      <c r="K57" s="44"/>
      <c r="M57" s="44"/>
      <c r="O57" s="44"/>
      <c r="Q57" s="44"/>
    </row>
    <row r="58" spans="1:17" s="43" customFormat="1" ht="66" x14ac:dyDescent="0.2">
      <c r="A58" s="112" t="s">
        <v>2089</v>
      </c>
      <c r="B58" s="347" t="s">
        <v>2325</v>
      </c>
      <c r="C58" s="59" t="s">
        <v>2326</v>
      </c>
      <c r="D58" s="130"/>
      <c r="E58" s="201"/>
      <c r="F58" s="332" t="s">
        <v>2324</v>
      </c>
      <c r="G58" s="99"/>
      <c r="K58" s="44"/>
      <c r="M58" s="44"/>
      <c r="O58" s="44"/>
      <c r="Q58" s="44"/>
    </row>
    <row r="59" spans="1:17" s="43" customFormat="1" ht="66" x14ac:dyDescent="0.2">
      <c r="A59" s="112" t="s">
        <v>2089</v>
      </c>
      <c r="B59" s="347" t="s">
        <v>2327</v>
      </c>
      <c r="C59" s="59" t="s">
        <v>2328</v>
      </c>
      <c r="D59" s="130"/>
      <c r="E59" s="201"/>
      <c r="F59" s="332" t="s">
        <v>2324</v>
      </c>
      <c r="G59" s="99"/>
      <c r="K59" s="44"/>
      <c r="M59" s="44"/>
      <c r="O59" s="44"/>
      <c r="Q59" s="44"/>
    </row>
    <row r="60" spans="1:17" s="43" customFormat="1" ht="66" x14ac:dyDescent="0.2">
      <c r="A60" s="112" t="s">
        <v>2089</v>
      </c>
      <c r="B60" s="347" t="s">
        <v>2329</v>
      </c>
      <c r="C60" s="59" t="s">
        <v>2330</v>
      </c>
      <c r="D60" s="130"/>
      <c r="E60" s="201"/>
      <c r="F60" s="332" t="s">
        <v>2324</v>
      </c>
      <c r="G60" s="99"/>
      <c r="K60" s="44"/>
      <c r="M60" s="44"/>
      <c r="O60" s="44"/>
      <c r="Q60" s="44"/>
    </row>
    <row r="61" spans="1:17" s="43" customFormat="1" ht="66" x14ac:dyDescent="0.2">
      <c r="A61" s="112" t="s">
        <v>2089</v>
      </c>
      <c r="B61" s="347" t="s">
        <v>2331</v>
      </c>
      <c r="C61" s="59" t="s">
        <v>2332</v>
      </c>
      <c r="D61" s="130"/>
      <c r="E61" s="201"/>
      <c r="F61" s="332" t="s">
        <v>2324</v>
      </c>
      <c r="G61" s="99"/>
      <c r="K61" s="44"/>
      <c r="M61" s="44"/>
      <c r="O61" s="44"/>
      <c r="Q61" s="44"/>
    </row>
    <row r="62" spans="1:17" s="43" customFormat="1" ht="66" x14ac:dyDescent="0.2">
      <c r="A62" s="112" t="s">
        <v>2089</v>
      </c>
      <c r="B62" s="347" t="s">
        <v>2333</v>
      </c>
      <c r="C62" s="59" t="s">
        <v>2334</v>
      </c>
      <c r="D62" s="130"/>
      <c r="E62" s="201"/>
      <c r="F62" s="332" t="s">
        <v>2335</v>
      </c>
      <c r="G62" s="99"/>
      <c r="K62" s="44"/>
      <c r="M62" s="44"/>
      <c r="O62" s="44"/>
      <c r="Q62" s="44"/>
    </row>
    <row r="63" spans="1:17" s="43" customFormat="1" ht="53.1" customHeight="1" x14ac:dyDescent="0.2">
      <c r="B63" s="344" t="s">
        <v>2336</v>
      </c>
      <c r="C63" s="320" t="s">
        <v>2337</v>
      </c>
      <c r="D63" s="74" t="str">
        <f>IF(COUNTIF(D65:D65,"NO CUMPLE")&gt;0,"NO CUMPLE CONDICIÓN",IF(COUNTIF(D65:D65,"CUMPLE")=0,"NO APLICA","CUMPLE"))</f>
        <v>NO APLICA</v>
      </c>
      <c r="E63" s="200" t="str">
        <f>CONCATENATE(IF(D65="NO CUMPLE",CONCATENATE(E65," / "),""))</f>
        <v/>
      </c>
      <c r="F63" s="331" t="s">
        <v>2338</v>
      </c>
      <c r="G63" s="99">
        <f>IF(D63="CUMPLE",1,IF(D63="NO CUMPLE CONDICIÓN",2,3))</f>
        <v>3</v>
      </c>
      <c r="K63" s="44"/>
      <c r="M63" s="44"/>
      <c r="O63" s="44"/>
      <c r="Q63" s="44"/>
    </row>
    <row r="64" spans="1:17" s="43" customFormat="1" ht="43.5" customHeight="1" x14ac:dyDescent="0.2">
      <c r="B64" s="346"/>
      <c r="C64" s="91" t="s">
        <v>2207</v>
      </c>
      <c r="D64" s="119"/>
      <c r="E64" s="90"/>
      <c r="F64" s="332" t="s">
        <v>2145</v>
      </c>
      <c r="G64" s="99"/>
      <c r="K64" s="44"/>
      <c r="M64" s="44"/>
      <c r="O64" s="44"/>
      <c r="Q64" s="44"/>
    </row>
    <row r="65" spans="1:18" s="46" customFormat="1" ht="82.5" x14ac:dyDescent="0.2">
      <c r="A65" s="112" t="s">
        <v>2089</v>
      </c>
      <c r="B65" s="347" t="s">
        <v>2339</v>
      </c>
      <c r="C65" s="59" t="s">
        <v>2340</v>
      </c>
      <c r="D65" s="130"/>
      <c r="E65" s="201"/>
      <c r="F65" s="332" t="s">
        <v>2341</v>
      </c>
      <c r="G65" s="99"/>
      <c r="H65" s="43"/>
      <c r="J65" s="43"/>
      <c r="K65" s="44"/>
      <c r="L65" s="43"/>
      <c r="M65" s="44"/>
      <c r="N65" s="43"/>
      <c r="O65" s="44"/>
      <c r="P65" s="43"/>
      <c r="Q65" s="44"/>
      <c r="R65" s="43"/>
    </row>
    <row r="66" spans="1:18" s="43" customFormat="1" ht="74.25" x14ac:dyDescent="0.2">
      <c r="B66" s="344" t="s">
        <v>2342</v>
      </c>
      <c r="C66" s="320" t="s">
        <v>2343</v>
      </c>
      <c r="D66" s="74" t="str">
        <f>IF(COUNTIF(D68:D76,"NO CUMPLE")&gt;0,"NO CUMPLE CONDICIÓN",IF(COUNTIF(D68:D76,"CUMPLE")=0,"NO APLICA","CUMPLE"))</f>
        <v>NO APLICA</v>
      </c>
      <c r="E66" s="200" t="str">
        <f>CONCATENATE(IF(D68="NO CUMPLE",CONCATENATE(E68," / "),""),IF(D69="NO CUMPLE",CONCATENATE(E69," / "),""),IF(D70="NO CUMPLE",CONCATENATE(E70," / "),""),IF(D71="NO CUMPLE",CONCATENATE(E71," / "),""),IF(D72="NO CUMPLE",CONCATENATE(E72," / "),""),IF(D73="NO CUMPLE",CONCATENATE(E73," / "),""),IF(D74="NO CUMPLE",CONCATENATE(E74," / "),""),IF(D75="NO CUMPLE",CONCATENATE(E75," / "),""),IF(D76="NO CUMPLE",CONCATENATE(E76," / "),""))</f>
        <v/>
      </c>
      <c r="F66" s="331" t="s">
        <v>2344</v>
      </c>
      <c r="G66" s="99">
        <f>IF(D66="CUMPLE",1,IF(D66="NO CUMPLE CONDICIÓN",2,3))</f>
        <v>3</v>
      </c>
      <c r="K66" s="44"/>
      <c r="M66" s="44"/>
      <c r="O66" s="44"/>
      <c r="Q66" s="44"/>
    </row>
    <row r="67" spans="1:18" s="43" customFormat="1" ht="45" customHeight="1" x14ac:dyDescent="0.2">
      <c r="B67" s="346"/>
      <c r="C67" s="91" t="s">
        <v>2207</v>
      </c>
      <c r="D67" s="119"/>
      <c r="E67" s="90"/>
      <c r="F67" s="332" t="s">
        <v>2145</v>
      </c>
      <c r="G67" s="99"/>
      <c r="K67" s="44"/>
      <c r="M67" s="44"/>
      <c r="O67" s="44"/>
      <c r="Q67" s="44"/>
    </row>
    <row r="68" spans="1:18" s="43" customFormat="1" ht="74.25" x14ac:dyDescent="0.2">
      <c r="A68" s="112" t="s">
        <v>2089</v>
      </c>
      <c r="B68" s="347" t="s">
        <v>2345</v>
      </c>
      <c r="C68" s="59" t="s">
        <v>2346</v>
      </c>
      <c r="D68" s="130"/>
      <c r="E68" s="201"/>
      <c r="F68" s="332" t="s">
        <v>2347</v>
      </c>
      <c r="G68" s="99"/>
      <c r="K68" s="44"/>
      <c r="M68" s="44"/>
      <c r="O68" s="44"/>
      <c r="Q68" s="44"/>
    </row>
    <row r="69" spans="1:18" s="43" customFormat="1" ht="74.25" x14ac:dyDescent="0.2">
      <c r="A69" s="112" t="s">
        <v>2089</v>
      </c>
      <c r="B69" s="347" t="s">
        <v>2348</v>
      </c>
      <c r="C69" s="59" t="s">
        <v>2349</v>
      </c>
      <c r="D69" s="130"/>
      <c r="E69" s="201"/>
      <c r="F69" s="332" t="s">
        <v>2347</v>
      </c>
      <c r="G69" s="99"/>
      <c r="K69" s="44"/>
      <c r="M69" s="44"/>
      <c r="O69" s="44"/>
      <c r="Q69" s="44"/>
    </row>
    <row r="70" spans="1:18" s="43" customFormat="1" ht="74.25" x14ac:dyDescent="0.2">
      <c r="A70" s="112" t="s">
        <v>2089</v>
      </c>
      <c r="B70" s="347" t="s">
        <v>2350</v>
      </c>
      <c r="C70" s="59" t="s">
        <v>2351</v>
      </c>
      <c r="D70" s="130"/>
      <c r="E70" s="201"/>
      <c r="F70" s="332" t="s">
        <v>2347</v>
      </c>
      <c r="G70" s="99"/>
      <c r="K70" s="44"/>
      <c r="M70" s="44"/>
      <c r="O70" s="44"/>
      <c r="Q70" s="44"/>
    </row>
    <row r="71" spans="1:18" s="43" customFormat="1" ht="85.5" x14ac:dyDescent="0.2">
      <c r="A71" s="112" t="s">
        <v>2089</v>
      </c>
      <c r="B71" s="347" t="s">
        <v>2352</v>
      </c>
      <c r="C71" s="59" t="s">
        <v>2353</v>
      </c>
      <c r="D71" s="130"/>
      <c r="E71" s="201"/>
      <c r="F71" s="332" t="s">
        <v>2354</v>
      </c>
      <c r="G71" s="99"/>
      <c r="K71" s="44"/>
      <c r="M71" s="44"/>
      <c r="O71" s="44"/>
      <c r="Q71" s="44"/>
    </row>
    <row r="72" spans="1:18" s="43" customFormat="1" ht="74.25" x14ac:dyDescent="0.2">
      <c r="A72" s="112" t="s">
        <v>2089</v>
      </c>
      <c r="B72" s="347" t="s">
        <v>2355</v>
      </c>
      <c r="C72" s="59" t="s">
        <v>2356</v>
      </c>
      <c r="D72" s="130"/>
      <c r="E72" s="201"/>
      <c r="F72" s="332" t="s">
        <v>2354</v>
      </c>
      <c r="G72" s="99"/>
      <c r="K72" s="44"/>
      <c r="M72" s="44"/>
      <c r="O72" s="44"/>
      <c r="Q72" s="44"/>
    </row>
    <row r="73" spans="1:18" s="46" customFormat="1" ht="74.25" x14ac:dyDescent="0.2">
      <c r="A73" s="112" t="s">
        <v>2089</v>
      </c>
      <c r="B73" s="347" t="s">
        <v>2357</v>
      </c>
      <c r="C73" s="59" t="s">
        <v>2358</v>
      </c>
      <c r="D73" s="130"/>
      <c r="E73" s="201"/>
      <c r="F73" s="332" t="s">
        <v>2354</v>
      </c>
      <c r="G73" s="99"/>
      <c r="H73" s="43"/>
      <c r="J73" s="43"/>
      <c r="K73" s="44"/>
      <c r="L73" s="43"/>
      <c r="M73" s="44"/>
      <c r="N73" s="43"/>
      <c r="O73" s="44"/>
      <c r="P73" s="43"/>
      <c r="Q73" s="44"/>
      <c r="R73" s="43"/>
    </row>
    <row r="74" spans="1:18" s="43" customFormat="1" ht="74.25" x14ac:dyDescent="0.2">
      <c r="A74" s="112" t="s">
        <v>2089</v>
      </c>
      <c r="B74" s="347" t="s">
        <v>2359</v>
      </c>
      <c r="C74" s="59" t="s">
        <v>2360</v>
      </c>
      <c r="D74" s="130"/>
      <c r="E74" s="201"/>
      <c r="F74" s="332" t="s">
        <v>2354</v>
      </c>
      <c r="G74" s="99"/>
      <c r="K74" s="44"/>
      <c r="M74" s="44"/>
      <c r="O74" s="44"/>
      <c r="Q74" s="44"/>
    </row>
    <row r="75" spans="1:18" s="46" customFormat="1" ht="74.25" x14ac:dyDescent="0.2">
      <c r="A75" s="112" t="s">
        <v>2089</v>
      </c>
      <c r="B75" s="347" t="s">
        <v>2361</v>
      </c>
      <c r="C75" s="59" t="s">
        <v>2362</v>
      </c>
      <c r="D75" s="130"/>
      <c r="E75" s="201"/>
      <c r="F75" s="332" t="s">
        <v>2354</v>
      </c>
      <c r="G75" s="99"/>
      <c r="H75" s="43"/>
      <c r="J75" s="43"/>
      <c r="K75" s="44"/>
      <c r="L75" s="43"/>
      <c r="M75" s="44"/>
      <c r="N75" s="43"/>
      <c r="O75" s="44"/>
      <c r="P75" s="43"/>
      <c r="Q75" s="44"/>
      <c r="R75" s="43"/>
    </row>
    <row r="76" spans="1:18" s="43" customFormat="1" ht="74.25" x14ac:dyDescent="0.2">
      <c r="A76" s="112" t="s">
        <v>2089</v>
      </c>
      <c r="B76" s="347" t="s">
        <v>2363</v>
      </c>
      <c r="C76" s="59" t="s">
        <v>2364</v>
      </c>
      <c r="D76" s="130"/>
      <c r="E76" s="201"/>
      <c r="F76" s="332" t="s">
        <v>2354</v>
      </c>
      <c r="G76" s="99"/>
      <c r="K76" s="44"/>
      <c r="M76" s="44"/>
      <c r="O76" s="44"/>
      <c r="Q76" s="44"/>
    </row>
    <row r="77" spans="1:18" s="43" customFormat="1" ht="50.1" customHeight="1" x14ac:dyDescent="0.2">
      <c r="B77" s="344" t="s">
        <v>2365</v>
      </c>
      <c r="C77" s="320" t="s">
        <v>2366</v>
      </c>
      <c r="D77" s="74" t="str">
        <f>IF(COUNTIF(D79:D85,"NO CUMPLE")&gt;0,"NO CUMPLE CONDICIÓN",IF(COUNTIF(D79:D85,"CUMPLE")=0,"NO APLICA","CUMPLE"))</f>
        <v>NO APLICA</v>
      </c>
      <c r="E77" s="200" t="str">
        <f>CONCATENATE(IF(D79="NO CUMPLE",CONCATENATE(E79," / "),""),IF(D80="NO CUMPLE",CONCATENATE(E80," / "),""),IF(D81="NO CUMPLE",CONCATENATE(E81," / "),""),IF(D82="NO CUMPLE",CONCATENATE(E82," / "),""),IF(D83="NO CUMPLE",CONCATENATE(E83," / "),""),IF(D84="NO CUMPLE",CONCATENATE(E84," / "),""),IF(D85="NO CUMPLE",CONCATENATE(E85," / "),""))</f>
        <v/>
      </c>
      <c r="F77" s="331" t="s">
        <v>2367</v>
      </c>
      <c r="G77" s="99">
        <f t="shared" ref="G77:G102" si="0">IF(D77="CUMPLE",1,IF(D77="NO CUMPLE CONDICIÓN",2,3))</f>
        <v>3</v>
      </c>
      <c r="K77" s="44"/>
      <c r="M77" s="44"/>
      <c r="O77" s="44"/>
      <c r="Q77" s="44"/>
    </row>
    <row r="78" spans="1:18" s="43" customFormat="1" ht="42" customHeight="1" x14ac:dyDescent="0.2">
      <c r="B78" s="346"/>
      <c r="C78" s="91" t="s">
        <v>2207</v>
      </c>
      <c r="D78" s="119"/>
      <c r="E78" s="90"/>
      <c r="F78" s="332" t="s">
        <v>2145</v>
      </c>
      <c r="G78" s="99"/>
      <c r="K78" s="44"/>
      <c r="M78" s="44"/>
      <c r="O78" s="44"/>
      <c r="Q78" s="44"/>
    </row>
    <row r="79" spans="1:18" s="43" customFormat="1" ht="74.25" x14ac:dyDescent="0.2">
      <c r="A79" s="112" t="s">
        <v>2089</v>
      </c>
      <c r="B79" s="347" t="s">
        <v>2368</v>
      </c>
      <c r="C79" s="59" t="s">
        <v>2369</v>
      </c>
      <c r="D79" s="130"/>
      <c r="E79" s="201"/>
      <c r="F79" s="332" t="s">
        <v>2370</v>
      </c>
      <c r="G79" s="99"/>
      <c r="K79" s="44"/>
      <c r="M79" s="44"/>
      <c r="O79" s="44"/>
      <c r="Q79" s="44"/>
    </row>
    <row r="80" spans="1:18" s="43" customFormat="1" ht="74.25" x14ac:dyDescent="0.2">
      <c r="A80" s="112" t="s">
        <v>2089</v>
      </c>
      <c r="B80" s="347" t="s">
        <v>2371</v>
      </c>
      <c r="C80" s="59" t="s">
        <v>2372</v>
      </c>
      <c r="D80" s="130"/>
      <c r="E80" s="201"/>
      <c r="F80" s="332" t="s">
        <v>2370</v>
      </c>
      <c r="G80" s="99"/>
      <c r="K80" s="44"/>
      <c r="M80" s="44"/>
      <c r="O80" s="44"/>
      <c r="Q80" s="44"/>
    </row>
    <row r="81" spans="1:18" s="43" customFormat="1" ht="74.25" x14ac:dyDescent="0.2">
      <c r="A81" s="112" t="s">
        <v>2089</v>
      </c>
      <c r="B81" s="347" t="s">
        <v>2373</v>
      </c>
      <c r="C81" s="59" t="s">
        <v>2374</v>
      </c>
      <c r="D81" s="130"/>
      <c r="E81" s="201"/>
      <c r="F81" s="332" t="s">
        <v>2370</v>
      </c>
      <c r="G81" s="99"/>
      <c r="K81" s="44"/>
      <c r="M81" s="44"/>
      <c r="O81" s="44"/>
      <c r="Q81" s="44"/>
    </row>
    <row r="82" spans="1:18" s="43" customFormat="1" ht="74.25" x14ac:dyDescent="0.2">
      <c r="A82" s="112" t="s">
        <v>2089</v>
      </c>
      <c r="B82" s="347" t="s">
        <v>2375</v>
      </c>
      <c r="C82" s="59" t="s">
        <v>2376</v>
      </c>
      <c r="D82" s="130"/>
      <c r="E82" s="201"/>
      <c r="F82" s="332" t="s">
        <v>2370</v>
      </c>
      <c r="G82" s="99"/>
      <c r="K82" s="44"/>
      <c r="M82" s="44"/>
      <c r="O82" s="44"/>
      <c r="Q82" s="44"/>
    </row>
    <row r="83" spans="1:18" s="43" customFormat="1" ht="74.25" x14ac:dyDescent="0.2">
      <c r="A83" s="112" t="s">
        <v>2089</v>
      </c>
      <c r="B83" s="347" t="s">
        <v>2377</v>
      </c>
      <c r="C83" s="59" t="s">
        <v>2378</v>
      </c>
      <c r="D83" s="130"/>
      <c r="E83" s="201"/>
      <c r="F83" s="332" t="s">
        <v>2370</v>
      </c>
      <c r="G83" s="99"/>
      <c r="K83" s="44"/>
      <c r="M83" s="44"/>
      <c r="O83" s="44"/>
      <c r="Q83" s="44"/>
    </row>
    <row r="84" spans="1:18" s="43" customFormat="1" ht="74.25" x14ac:dyDescent="0.2">
      <c r="A84" s="112" t="s">
        <v>2089</v>
      </c>
      <c r="B84" s="347" t="s">
        <v>2379</v>
      </c>
      <c r="C84" s="59" t="s">
        <v>2380</v>
      </c>
      <c r="D84" s="130"/>
      <c r="E84" s="201"/>
      <c r="F84" s="332" t="s">
        <v>2370</v>
      </c>
      <c r="G84" s="99"/>
      <c r="K84" s="44"/>
      <c r="M84" s="44"/>
      <c r="O84" s="44"/>
      <c r="Q84" s="44"/>
    </row>
    <row r="85" spans="1:18" s="43" customFormat="1" ht="74.25" x14ac:dyDescent="0.2">
      <c r="A85" s="112" t="s">
        <v>2089</v>
      </c>
      <c r="B85" s="347" t="s">
        <v>2381</v>
      </c>
      <c r="C85" s="59" t="s">
        <v>2228</v>
      </c>
      <c r="D85" s="130"/>
      <c r="E85" s="201"/>
      <c r="F85" s="332" t="s">
        <v>2382</v>
      </c>
      <c r="G85" s="99"/>
      <c r="K85" s="44"/>
      <c r="M85" s="44"/>
      <c r="O85" s="44"/>
      <c r="Q85" s="44"/>
    </row>
    <row r="86" spans="1:18" s="46" customFormat="1" ht="48.6" customHeight="1" x14ac:dyDescent="0.2">
      <c r="B86" s="344" t="s">
        <v>2383</v>
      </c>
      <c r="C86" s="320" t="s">
        <v>2384</v>
      </c>
      <c r="D86" s="74" t="str">
        <f>IF(COUNTIF(D88:D93,"NO CUMPLE")&gt;0,"NO CUMPLE CONDICIÓN",IF(COUNTIF(D88:D93,"CUMPLE")=0,"NO APLICA","CUMPLE"))</f>
        <v>NO APLICA</v>
      </c>
      <c r="E86" s="200" t="str">
        <f>CONCATENATE(IF(D88="NO CUMPLE",CONCATENATE(E88," / "),""),IF(D89="NO CUMPLE",CONCATENATE(E89," / "),""),IF(D90="NO CUMPLE",CONCATENATE(E90," / "),""),IF(D91="NO CUMPLE",CONCATENATE(E91," / "),""),IF(D92="NO CUMPLE",CONCATENATE(E92," / "),""),IF(D93="NO CUMPLE",CONCATENATE(E93," / "),""))</f>
        <v/>
      </c>
      <c r="F86" s="331" t="s">
        <v>2385</v>
      </c>
      <c r="G86" s="99">
        <f t="shared" si="0"/>
        <v>3</v>
      </c>
      <c r="H86" s="43"/>
      <c r="J86" s="43"/>
      <c r="K86" s="44"/>
      <c r="L86" s="43"/>
      <c r="M86" s="44"/>
      <c r="N86" s="43"/>
      <c r="O86" s="44"/>
      <c r="P86" s="43"/>
      <c r="Q86" s="44"/>
      <c r="R86" s="43"/>
    </row>
    <row r="87" spans="1:18" s="43" customFormat="1" ht="43.5" customHeight="1" x14ac:dyDescent="0.2">
      <c r="B87" s="346"/>
      <c r="C87" s="91" t="s">
        <v>2207</v>
      </c>
      <c r="D87" s="119"/>
      <c r="E87" s="90"/>
      <c r="F87" s="332" t="s">
        <v>2145</v>
      </c>
      <c r="G87" s="99"/>
      <c r="K87" s="44"/>
      <c r="M87" s="44"/>
      <c r="O87" s="44"/>
      <c r="Q87" s="44"/>
    </row>
    <row r="88" spans="1:18" s="43" customFormat="1" ht="74.25" x14ac:dyDescent="0.2">
      <c r="A88" s="112" t="s">
        <v>2089</v>
      </c>
      <c r="B88" s="347" t="s">
        <v>2386</v>
      </c>
      <c r="C88" s="59" t="s">
        <v>2387</v>
      </c>
      <c r="D88" s="130"/>
      <c r="E88" s="201"/>
      <c r="F88" s="332" t="s">
        <v>2388</v>
      </c>
      <c r="G88" s="99"/>
      <c r="K88" s="44"/>
      <c r="M88" s="44"/>
      <c r="O88" s="44"/>
      <c r="Q88" s="44"/>
    </row>
    <row r="89" spans="1:18" s="43" customFormat="1" ht="74.25" x14ac:dyDescent="0.2">
      <c r="A89" s="112" t="s">
        <v>2089</v>
      </c>
      <c r="B89" s="347" t="s">
        <v>2389</v>
      </c>
      <c r="C89" s="59" t="s">
        <v>2390</v>
      </c>
      <c r="D89" s="130"/>
      <c r="E89" s="201"/>
      <c r="F89" s="332" t="s">
        <v>2391</v>
      </c>
      <c r="G89" s="99"/>
      <c r="K89" s="44"/>
      <c r="M89" s="44"/>
      <c r="O89" s="44"/>
      <c r="Q89" s="44"/>
    </row>
    <row r="90" spans="1:18" s="43" customFormat="1" ht="74.25" x14ac:dyDescent="0.2">
      <c r="A90" s="112" t="s">
        <v>2089</v>
      </c>
      <c r="B90" s="347" t="s">
        <v>2392</v>
      </c>
      <c r="C90" s="59" t="s">
        <v>2393</v>
      </c>
      <c r="D90" s="130"/>
      <c r="E90" s="201"/>
      <c r="F90" s="332" t="s">
        <v>2394</v>
      </c>
      <c r="G90" s="99"/>
      <c r="K90" s="44"/>
      <c r="M90" s="44"/>
      <c r="O90" s="44"/>
      <c r="Q90" s="44"/>
    </row>
    <row r="91" spans="1:18" s="43" customFormat="1" ht="74.25" x14ac:dyDescent="0.2">
      <c r="A91" s="112" t="s">
        <v>2089</v>
      </c>
      <c r="B91" s="347" t="s">
        <v>2395</v>
      </c>
      <c r="C91" s="59" t="s">
        <v>2396</v>
      </c>
      <c r="D91" s="130"/>
      <c r="E91" s="201"/>
      <c r="F91" s="332" t="s">
        <v>2397</v>
      </c>
      <c r="G91" s="99"/>
      <c r="K91" s="44"/>
      <c r="M91" s="44"/>
      <c r="O91" s="44"/>
      <c r="Q91" s="44"/>
    </row>
    <row r="92" spans="1:18" s="43" customFormat="1" ht="74.25" x14ac:dyDescent="0.2">
      <c r="A92" s="112" t="s">
        <v>2089</v>
      </c>
      <c r="B92" s="347" t="s">
        <v>2398</v>
      </c>
      <c r="C92" s="59" t="s">
        <v>2399</v>
      </c>
      <c r="D92" s="130"/>
      <c r="E92" s="201"/>
      <c r="F92" s="332" t="s">
        <v>2397</v>
      </c>
      <c r="G92" s="99"/>
      <c r="K92" s="44"/>
      <c r="M92" s="44"/>
      <c r="O92" s="44"/>
      <c r="Q92" s="44"/>
    </row>
    <row r="93" spans="1:18" s="43" customFormat="1" ht="74.25" x14ac:dyDescent="0.2">
      <c r="A93" s="112" t="s">
        <v>2089</v>
      </c>
      <c r="B93" s="347" t="s">
        <v>2400</v>
      </c>
      <c r="C93" s="59" t="s">
        <v>2401</v>
      </c>
      <c r="D93" s="130"/>
      <c r="E93" s="201"/>
      <c r="F93" s="332" t="s">
        <v>2397</v>
      </c>
      <c r="G93" s="99"/>
      <c r="K93" s="44"/>
      <c r="M93" s="44"/>
      <c r="O93" s="44"/>
      <c r="Q93" s="44"/>
    </row>
    <row r="94" spans="1:18" s="43" customFormat="1" ht="74.25" x14ac:dyDescent="0.2">
      <c r="B94" s="344" t="s">
        <v>2402</v>
      </c>
      <c r="C94" s="320" t="s">
        <v>2403</v>
      </c>
      <c r="D94" s="74" t="str">
        <f>IF(COUNTIF(D96:D101,"NO CUMPLE")&gt;0,"NO CUMPLE CONDICIÓN",IF(COUNTIF(D96:D101,"CUMPLE")=0,"NO APLICA","CUMPLE"))</f>
        <v>NO APLICA</v>
      </c>
      <c r="E94" s="200" t="str">
        <f>CONCATENATE(IF(D96="NO CUMPLE",CONCATENATE(E96," / "),""),IF(D97="NO CUMPLE",CONCATENATE(E97," / "),""),IF(D98="NO CUMPLE",CONCATENATE(E98," / "),""),IF(D99="NO CUMPLE",CONCATENATE(E99," / "),""),IF(D100="NO CUMPLE",CONCATENATE(E100," / "),""),IF(D101="NO CUMPLE",CONCATENATE(E101," / "),""))</f>
        <v/>
      </c>
      <c r="F94" s="331" t="s">
        <v>2404</v>
      </c>
      <c r="G94" s="99">
        <f t="shared" si="0"/>
        <v>3</v>
      </c>
      <c r="K94" s="44"/>
      <c r="M94" s="44"/>
      <c r="O94" s="44"/>
      <c r="Q94" s="44"/>
    </row>
    <row r="95" spans="1:18" s="43" customFormat="1" ht="42" customHeight="1" x14ac:dyDescent="0.2">
      <c r="B95" s="346"/>
      <c r="C95" s="91" t="s">
        <v>2207</v>
      </c>
      <c r="D95" s="119"/>
      <c r="E95" s="90"/>
      <c r="F95" s="332" t="s">
        <v>2145</v>
      </c>
      <c r="G95" s="99"/>
      <c r="K95" s="44"/>
      <c r="M95" s="44"/>
      <c r="O95" s="44"/>
      <c r="Q95" s="44"/>
    </row>
    <row r="96" spans="1:18" s="46" customFormat="1" ht="90.75" x14ac:dyDescent="0.2">
      <c r="A96" s="112" t="s">
        <v>2089</v>
      </c>
      <c r="B96" s="347" t="s">
        <v>2405</v>
      </c>
      <c r="C96" s="59" t="s">
        <v>2406</v>
      </c>
      <c r="D96" s="130"/>
      <c r="E96" s="201"/>
      <c r="F96" s="332" t="s">
        <v>2407</v>
      </c>
      <c r="G96" s="99"/>
      <c r="H96" s="43"/>
      <c r="J96" s="43"/>
      <c r="K96" s="44"/>
      <c r="L96" s="43"/>
      <c r="M96" s="44"/>
      <c r="N96" s="43"/>
      <c r="O96" s="44"/>
      <c r="P96" s="43"/>
      <c r="Q96" s="44"/>
      <c r="R96" s="43"/>
    </row>
    <row r="97" spans="1:18" s="43" customFormat="1" ht="90.75" x14ac:dyDescent="0.2">
      <c r="A97" s="112" t="s">
        <v>2089</v>
      </c>
      <c r="B97" s="347" t="s">
        <v>2408</v>
      </c>
      <c r="C97" s="59" t="s">
        <v>2409</v>
      </c>
      <c r="D97" s="130"/>
      <c r="E97" s="201"/>
      <c r="F97" s="332" t="s">
        <v>2407</v>
      </c>
      <c r="G97" s="99"/>
      <c r="K97" s="44"/>
      <c r="M97" s="44"/>
      <c r="O97" s="44"/>
      <c r="Q97" s="44"/>
    </row>
    <row r="98" spans="1:18" s="43" customFormat="1" ht="90.75" x14ac:dyDescent="0.2">
      <c r="A98" s="112" t="s">
        <v>2089</v>
      </c>
      <c r="B98" s="347" t="s">
        <v>2410</v>
      </c>
      <c r="C98" s="59" t="s">
        <v>2411</v>
      </c>
      <c r="D98" s="130"/>
      <c r="E98" s="201"/>
      <c r="F98" s="332" t="s">
        <v>2407</v>
      </c>
      <c r="G98" s="99"/>
      <c r="K98" s="44"/>
      <c r="M98" s="44"/>
      <c r="O98" s="44"/>
      <c r="Q98" s="44"/>
    </row>
    <row r="99" spans="1:18" s="43" customFormat="1" ht="90.75" x14ac:dyDescent="0.2">
      <c r="A99" s="112" t="s">
        <v>2089</v>
      </c>
      <c r="B99" s="347" t="s">
        <v>2412</v>
      </c>
      <c r="C99" s="59" t="s">
        <v>2413</v>
      </c>
      <c r="D99" s="130"/>
      <c r="E99" s="201"/>
      <c r="F99" s="332" t="s">
        <v>2407</v>
      </c>
      <c r="G99" s="99"/>
      <c r="K99" s="44"/>
      <c r="M99" s="44"/>
      <c r="O99" s="44"/>
      <c r="Q99" s="44"/>
    </row>
    <row r="100" spans="1:18" s="43" customFormat="1" ht="90.75" x14ac:dyDescent="0.2">
      <c r="A100" s="112" t="s">
        <v>2089</v>
      </c>
      <c r="B100" s="347" t="s">
        <v>2414</v>
      </c>
      <c r="C100" s="59" t="s">
        <v>2415</v>
      </c>
      <c r="D100" s="130"/>
      <c r="E100" s="201"/>
      <c r="F100" s="332" t="s">
        <v>2407</v>
      </c>
      <c r="G100" s="99"/>
      <c r="K100" s="44"/>
      <c r="M100" s="44"/>
      <c r="O100" s="44"/>
      <c r="Q100" s="44"/>
    </row>
    <row r="101" spans="1:18" s="43" customFormat="1" ht="90.75" x14ac:dyDescent="0.2">
      <c r="A101" s="112" t="s">
        <v>2089</v>
      </c>
      <c r="B101" s="347" t="s">
        <v>2416</v>
      </c>
      <c r="C101" s="59" t="s">
        <v>2417</v>
      </c>
      <c r="D101" s="130"/>
      <c r="E101" s="201"/>
      <c r="F101" s="332" t="s">
        <v>2407</v>
      </c>
      <c r="G101" s="99"/>
      <c r="K101" s="44"/>
      <c r="M101" s="44"/>
      <c r="O101" s="44"/>
      <c r="Q101" s="44"/>
    </row>
    <row r="102" spans="1:18" s="43" customFormat="1" ht="51" customHeight="1" x14ac:dyDescent="0.2">
      <c r="B102" s="344" t="s">
        <v>2418</v>
      </c>
      <c r="C102" s="320" t="s">
        <v>2419</v>
      </c>
      <c r="D102" s="74" t="str">
        <f>IF(COUNTIF(D104:D110,"NO CUMPLE")&gt;0,"NO CUMPLE CONDICIÓN",IF(COUNTIF(D104:D110,"CUMPLE")=0,"NO APLICA","CUMPLE"))</f>
        <v>NO APLICA</v>
      </c>
      <c r="E102" s="200" t="str">
        <f>CONCATENATE(IF(D104="NO CUMPLE",CONCATENATE(E104," / "),""),IF(D105="NO CUMPLE",CONCATENATE(E105," / "),""),IF(D106="NO CUMPLE",CONCATENATE(E106," / "),""),IF(D107="NO CUMPLE",CONCATENATE(E107," / "),""),IF(D108="NO CUMPLE",CONCATENATE(E108," / "),""),IF(D109="NO CUMPLE",CONCATENATE(E109," / "),""),IF(D110="NO CUMPLE",CONCATENATE(E110," / "),""))</f>
        <v/>
      </c>
      <c r="F102" s="331" t="s">
        <v>2420</v>
      </c>
      <c r="G102" s="99">
        <f t="shared" si="0"/>
        <v>3</v>
      </c>
      <c r="K102" s="44"/>
      <c r="M102" s="44"/>
      <c r="O102" s="44"/>
      <c r="Q102" s="44"/>
    </row>
    <row r="103" spans="1:18" s="43" customFormat="1" ht="46.5" customHeight="1" x14ac:dyDescent="0.2">
      <c r="B103" s="346"/>
      <c r="C103" s="91" t="s">
        <v>2207</v>
      </c>
      <c r="D103" s="119"/>
      <c r="E103" s="90"/>
      <c r="F103" s="332" t="s">
        <v>2145</v>
      </c>
      <c r="G103" s="99"/>
      <c r="K103" s="44"/>
      <c r="M103" s="44"/>
      <c r="O103" s="44"/>
      <c r="Q103" s="44"/>
    </row>
    <row r="104" spans="1:18" s="46" customFormat="1" ht="90.75" x14ac:dyDescent="0.2">
      <c r="A104" s="112" t="s">
        <v>2089</v>
      </c>
      <c r="B104" s="347" t="s">
        <v>2421</v>
      </c>
      <c r="C104" s="59" t="s">
        <v>2422</v>
      </c>
      <c r="D104" s="130"/>
      <c r="E104" s="201"/>
      <c r="F104" s="332" t="s">
        <v>2423</v>
      </c>
      <c r="G104" s="99"/>
      <c r="H104" s="43"/>
      <c r="J104" s="43"/>
      <c r="K104" s="44"/>
      <c r="L104" s="43"/>
      <c r="M104" s="44"/>
      <c r="N104" s="43"/>
      <c r="O104" s="44"/>
      <c r="P104" s="43"/>
      <c r="Q104" s="44"/>
      <c r="R104" s="43"/>
    </row>
    <row r="105" spans="1:18" s="43" customFormat="1" ht="90.75" x14ac:dyDescent="0.2">
      <c r="A105" s="112" t="s">
        <v>2089</v>
      </c>
      <c r="B105" s="347" t="s">
        <v>2424</v>
      </c>
      <c r="C105" s="59" t="s">
        <v>2425</v>
      </c>
      <c r="D105" s="130"/>
      <c r="E105" s="201"/>
      <c r="F105" s="332" t="s">
        <v>2423</v>
      </c>
      <c r="G105" s="99"/>
      <c r="K105" s="44"/>
      <c r="M105" s="44"/>
      <c r="O105" s="44"/>
      <c r="Q105" s="44"/>
    </row>
    <row r="106" spans="1:18" s="43" customFormat="1" ht="90.75" x14ac:dyDescent="0.2">
      <c r="A106" s="112" t="s">
        <v>2089</v>
      </c>
      <c r="B106" s="347" t="s">
        <v>2426</v>
      </c>
      <c r="C106" s="59" t="s">
        <v>2427</v>
      </c>
      <c r="D106" s="130"/>
      <c r="E106" s="201"/>
      <c r="F106" s="332" t="s">
        <v>2423</v>
      </c>
      <c r="G106" s="99"/>
      <c r="K106" s="44"/>
      <c r="M106" s="44"/>
      <c r="O106" s="44"/>
      <c r="Q106" s="44"/>
    </row>
    <row r="107" spans="1:18" s="43" customFormat="1" ht="90.75" x14ac:dyDescent="0.2">
      <c r="A107" s="112" t="s">
        <v>2089</v>
      </c>
      <c r="B107" s="347" t="s">
        <v>2428</v>
      </c>
      <c r="C107" s="59" t="s">
        <v>2429</v>
      </c>
      <c r="D107" s="130"/>
      <c r="E107" s="201"/>
      <c r="F107" s="332" t="s">
        <v>2423</v>
      </c>
      <c r="G107" s="99"/>
      <c r="K107" s="44"/>
      <c r="M107" s="44"/>
      <c r="O107" s="44"/>
      <c r="Q107" s="44"/>
    </row>
    <row r="108" spans="1:18" s="43" customFormat="1" ht="90.75" x14ac:dyDescent="0.2">
      <c r="A108" s="112" t="s">
        <v>2089</v>
      </c>
      <c r="B108" s="347" t="s">
        <v>2430</v>
      </c>
      <c r="C108" s="59" t="s">
        <v>2431</v>
      </c>
      <c r="D108" s="130"/>
      <c r="E108" s="201"/>
      <c r="F108" s="332" t="s">
        <v>2432</v>
      </c>
      <c r="G108" s="99"/>
      <c r="K108" s="44"/>
      <c r="M108" s="44"/>
      <c r="O108" s="44"/>
      <c r="Q108" s="44"/>
    </row>
    <row r="109" spans="1:18" s="43" customFormat="1" ht="140.25" x14ac:dyDescent="0.2">
      <c r="A109" s="112" t="s">
        <v>2089</v>
      </c>
      <c r="B109" s="347" t="s">
        <v>2433</v>
      </c>
      <c r="C109" s="59" t="s">
        <v>2434</v>
      </c>
      <c r="D109" s="130"/>
      <c r="E109" s="201"/>
      <c r="F109" s="332" t="s">
        <v>2435</v>
      </c>
      <c r="G109" s="99"/>
      <c r="K109" s="44"/>
      <c r="M109" s="44"/>
      <c r="O109" s="44"/>
      <c r="Q109" s="44"/>
    </row>
    <row r="110" spans="1:18" s="43" customFormat="1" ht="91.5" thickBot="1" x14ac:dyDescent="0.25">
      <c r="A110" s="112" t="s">
        <v>2089</v>
      </c>
      <c r="B110" s="399" t="s">
        <v>2436</v>
      </c>
      <c r="C110" s="95" t="s">
        <v>2437</v>
      </c>
      <c r="D110" s="171"/>
      <c r="E110" s="202"/>
      <c r="F110" s="333" t="s">
        <v>2438</v>
      </c>
      <c r="G110" s="99"/>
      <c r="K110" s="44"/>
      <c r="M110" s="44"/>
      <c r="O110" s="44"/>
      <c r="Q110" s="44"/>
    </row>
    <row r="112" spans="1:18" x14ac:dyDescent="0.25">
      <c r="E112" s="98"/>
    </row>
    <row r="113" spans="3:5" x14ac:dyDescent="0.25">
      <c r="E113" s="98"/>
    </row>
    <row r="114" spans="3:5" hidden="1" x14ac:dyDescent="0.25">
      <c r="C114" s="98" t="s">
        <v>1876</v>
      </c>
      <c r="D114">
        <f>COUNTIF(G3:G110,1)</f>
        <v>0</v>
      </c>
      <c r="E114" s="98"/>
    </row>
    <row r="115" spans="3:5" hidden="1" x14ac:dyDescent="0.25">
      <c r="C115" s="98" t="s">
        <v>1877</v>
      </c>
      <c r="D115">
        <f>COUNTIF(G3:G110,2)</f>
        <v>0</v>
      </c>
    </row>
    <row r="116" spans="3:5" hidden="1" x14ac:dyDescent="0.25">
      <c r="C116" s="98" t="s">
        <v>1878</v>
      </c>
      <c r="D116">
        <f>COUNTIF(G3:G110,3)</f>
        <v>13</v>
      </c>
    </row>
    <row r="144" spans="2:3" x14ac:dyDescent="0.25">
      <c r="B144" s="348"/>
      <c r="C144" s="349"/>
    </row>
    <row r="145" spans="2:3" x14ac:dyDescent="0.25">
      <c r="B145" s="348"/>
      <c r="C145" s="349"/>
    </row>
    <row r="146" spans="2:3" x14ac:dyDescent="0.25">
      <c r="B146" s="348"/>
      <c r="C146" s="349"/>
    </row>
    <row r="147" spans="2:3" x14ac:dyDescent="0.25">
      <c r="B147" s="348"/>
      <c r="C147" s="349"/>
    </row>
    <row r="148" spans="2:3" x14ac:dyDescent="0.25">
      <c r="B148" s="348"/>
      <c r="C148" s="349"/>
    </row>
    <row r="149" spans="2:3" x14ac:dyDescent="0.25">
      <c r="B149" s="348"/>
      <c r="C149" s="349"/>
    </row>
    <row r="150" spans="2:3" x14ac:dyDescent="0.25">
      <c r="B150" s="348"/>
      <c r="C150" s="349"/>
    </row>
    <row r="151" spans="2:3" x14ac:dyDescent="0.25">
      <c r="B151" s="348"/>
      <c r="C151" s="349"/>
    </row>
    <row r="152" spans="2:3" x14ac:dyDescent="0.25">
      <c r="B152" s="348"/>
      <c r="C152" s="349"/>
    </row>
    <row r="153" spans="2:3" x14ac:dyDescent="0.25">
      <c r="B153" s="348"/>
      <c r="C153" s="349"/>
    </row>
    <row r="154" spans="2:3" x14ac:dyDescent="0.25">
      <c r="B154" s="348"/>
      <c r="C154" s="349"/>
    </row>
    <row r="155" spans="2:3" x14ac:dyDescent="0.25">
      <c r="B155" s="348"/>
      <c r="C155" s="349"/>
    </row>
    <row r="156" spans="2:3" x14ac:dyDescent="0.25">
      <c r="B156" s="348"/>
      <c r="C156" s="349"/>
    </row>
    <row r="157" spans="2:3" x14ac:dyDescent="0.25">
      <c r="B157" s="348"/>
      <c r="C157" s="349"/>
    </row>
    <row r="158" spans="2:3" x14ac:dyDescent="0.25">
      <c r="B158" s="348"/>
      <c r="C158" s="349"/>
    </row>
    <row r="159" spans="2:3" x14ac:dyDescent="0.25">
      <c r="B159" s="348"/>
      <c r="C159" s="349"/>
    </row>
    <row r="160" spans="2:3" x14ac:dyDescent="0.25">
      <c r="B160" s="348"/>
      <c r="C160" s="349"/>
    </row>
    <row r="161" spans="2:3" x14ac:dyDescent="0.25">
      <c r="B161" s="348"/>
      <c r="C161" s="349"/>
    </row>
    <row r="162" spans="2:3" x14ac:dyDescent="0.25">
      <c r="B162" s="348"/>
      <c r="C162" s="349"/>
    </row>
    <row r="163" spans="2:3" x14ac:dyDescent="0.25">
      <c r="B163" s="348"/>
      <c r="C163" s="349"/>
    </row>
    <row r="164" spans="2:3" x14ac:dyDescent="0.25">
      <c r="B164" s="348"/>
      <c r="C164" s="349"/>
    </row>
    <row r="165" spans="2:3" x14ac:dyDescent="0.25">
      <c r="B165" s="348"/>
      <c r="C165" s="349"/>
    </row>
    <row r="166" spans="2:3" x14ac:dyDescent="0.25">
      <c r="B166" s="348"/>
      <c r="C166" s="349"/>
    </row>
    <row r="167" spans="2:3" x14ac:dyDescent="0.25">
      <c r="B167" s="348"/>
      <c r="C167" s="349"/>
    </row>
    <row r="168" spans="2:3" x14ac:dyDescent="0.25">
      <c r="B168" s="348"/>
      <c r="C168" s="349"/>
    </row>
    <row r="169" spans="2:3" x14ac:dyDescent="0.25">
      <c r="B169" s="348"/>
      <c r="C169" s="349"/>
    </row>
    <row r="170" spans="2:3" x14ac:dyDescent="0.25">
      <c r="B170" s="348"/>
      <c r="C170" s="349"/>
    </row>
    <row r="171" spans="2:3" x14ac:dyDescent="0.25">
      <c r="B171" s="348"/>
      <c r="C171" s="349"/>
    </row>
    <row r="172" spans="2:3" x14ac:dyDescent="0.25">
      <c r="B172" s="348"/>
      <c r="C172" s="349"/>
    </row>
    <row r="173" spans="2:3" x14ac:dyDescent="0.25">
      <c r="B173" s="348"/>
      <c r="C173" s="349"/>
    </row>
    <row r="174" spans="2:3" x14ac:dyDescent="0.25">
      <c r="B174" s="348"/>
      <c r="C174" s="349"/>
    </row>
    <row r="175" spans="2:3" x14ac:dyDescent="0.25">
      <c r="B175" s="348"/>
      <c r="C175" s="349"/>
    </row>
    <row r="176" spans="2:3" x14ac:dyDescent="0.25">
      <c r="B176" s="348"/>
      <c r="C176" s="349"/>
    </row>
    <row r="177" spans="2:3" x14ac:dyDescent="0.25">
      <c r="B177" s="348"/>
      <c r="C177" s="349"/>
    </row>
    <row r="178" spans="2:3" x14ac:dyDescent="0.25">
      <c r="B178" s="348"/>
      <c r="C178" s="349"/>
    </row>
    <row r="179" spans="2:3" x14ac:dyDescent="0.25">
      <c r="B179" s="348"/>
      <c r="C179" s="349"/>
    </row>
    <row r="180" spans="2:3" x14ac:dyDescent="0.25">
      <c r="B180" s="348"/>
      <c r="C180" s="349"/>
    </row>
    <row r="181" spans="2:3" x14ac:dyDescent="0.25">
      <c r="B181" s="348"/>
      <c r="C181" s="349"/>
    </row>
    <row r="182" spans="2:3" x14ac:dyDescent="0.25">
      <c r="B182" s="348"/>
      <c r="C182" s="349"/>
    </row>
    <row r="183" spans="2:3" x14ac:dyDescent="0.25">
      <c r="B183" s="348"/>
      <c r="C183" s="349"/>
    </row>
    <row r="184" spans="2:3" x14ac:dyDescent="0.25">
      <c r="B184" s="348"/>
      <c r="C184" s="349"/>
    </row>
    <row r="185" spans="2:3" x14ac:dyDescent="0.25">
      <c r="B185" s="348"/>
      <c r="C185" s="349"/>
    </row>
    <row r="186" spans="2:3" x14ac:dyDescent="0.25">
      <c r="B186" s="348"/>
      <c r="C186" s="349"/>
    </row>
    <row r="187" spans="2:3" x14ac:dyDescent="0.25">
      <c r="B187" s="348"/>
      <c r="C187" s="349"/>
    </row>
    <row r="188" spans="2:3" x14ac:dyDescent="0.25">
      <c r="B188" s="348"/>
      <c r="C188" s="349"/>
    </row>
    <row r="189" spans="2:3" x14ac:dyDescent="0.25">
      <c r="B189" s="348"/>
      <c r="C189" s="349"/>
    </row>
    <row r="190" spans="2:3" x14ac:dyDescent="0.25">
      <c r="B190" s="348"/>
      <c r="C190" s="349"/>
    </row>
    <row r="191" spans="2:3" x14ac:dyDescent="0.25">
      <c r="B191" s="348"/>
      <c r="C191" s="349"/>
    </row>
    <row r="192" spans="2:3" x14ac:dyDescent="0.25">
      <c r="B192" s="348"/>
      <c r="C192" s="349"/>
    </row>
    <row r="193" spans="2:3" x14ac:dyDescent="0.25">
      <c r="B193" s="348"/>
      <c r="C193" s="349"/>
    </row>
    <row r="194" spans="2:3" x14ac:dyDescent="0.25">
      <c r="B194" s="348"/>
      <c r="C194" s="349"/>
    </row>
    <row r="195" spans="2:3" x14ac:dyDescent="0.25">
      <c r="B195" s="348"/>
      <c r="C195" s="349"/>
    </row>
    <row r="196" spans="2:3" x14ac:dyDescent="0.25">
      <c r="B196" s="348"/>
      <c r="C196" s="349"/>
    </row>
    <row r="197" spans="2:3" x14ac:dyDescent="0.25">
      <c r="B197" s="348"/>
      <c r="C197" s="349"/>
    </row>
    <row r="198" spans="2:3" x14ac:dyDescent="0.25">
      <c r="B198" s="348"/>
      <c r="C198" s="349"/>
    </row>
    <row r="199" spans="2:3" x14ac:dyDescent="0.25">
      <c r="B199" s="348"/>
      <c r="C199" s="349"/>
    </row>
    <row r="200" spans="2:3" x14ac:dyDescent="0.25">
      <c r="B200" s="348"/>
      <c r="C200" s="349"/>
    </row>
    <row r="201" spans="2:3" x14ac:dyDescent="0.25">
      <c r="B201" s="348"/>
      <c r="C201" s="349"/>
    </row>
    <row r="202" spans="2:3" x14ac:dyDescent="0.25">
      <c r="B202" s="348"/>
      <c r="C202" s="349"/>
    </row>
    <row r="203" spans="2:3" x14ac:dyDescent="0.25">
      <c r="B203" s="348"/>
      <c r="C203" s="349"/>
    </row>
    <row r="204" spans="2:3" x14ac:dyDescent="0.25">
      <c r="B204" s="348"/>
      <c r="C204" s="349"/>
    </row>
    <row r="205" spans="2:3" x14ac:dyDescent="0.25">
      <c r="B205" s="348"/>
      <c r="C205" s="349"/>
    </row>
    <row r="206" spans="2:3" x14ac:dyDescent="0.25">
      <c r="B206" s="348"/>
      <c r="C206" s="349"/>
    </row>
    <row r="207" spans="2:3" x14ac:dyDescent="0.25">
      <c r="B207" s="348"/>
      <c r="C207" s="349"/>
    </row>
    <row r="208" spans="2:3" x14ac:dyDescent="0.25">
      <c r="B208" s="348"/>
      <c r="C208" s="349"/>
    </row>
    <row r="209" spans="2:3" x14ac:dyDescent="0.25">
      <c r="B209" s="348"/>
      <c r="C209" s="349"/>
    </row>
    <row r="210" spans="2:3" x14ac:dyDescent="0.25">
      <c r="B210" s="348"/>
      <c r="C210" s="349"/>
    </row>
    <row r="211" spans="2:3" x14ac:dyDescent="0.25">
      <c r="B211" s="348"/>
      <c r="C211" s="349"/>
    </row>
    <row r="212" spans="2:3" x14ac:dyDescent="0.25">
      <c r="B212" s="348"/>
      <c r="C212" s="349"/>
    </row>
    <row r="213" spans="2:3" x14ac:dyDescent="0.25">
      <c r="B213" s="348"/>
      <c r="C213" s="349"/>
    </row>
    <row r="214" spans="2:3" x14ac:dyDescent="0.25">
      <c r="B214" s="348"/>
      <c r="C214" s="349"/>
    </row>
    <row r="215" spans="2:3" x14ac:dyDescent="0.25">
      <c r="B215" s="348"/>
      <c r="C215" s="349"/>
    </row>
    <row r="216" spans="2:3" x14ac:dyDescent="0.25">
      <c r="B216" s="348"/>
      <c r="C216" s="349"/>
    </row>
    <row r="217" spans="2:3" x14ac:dyDescent="0.25">
      <c r="B217" s="348"/>
      <c r="C217" s="349"/>
    </row>
    <row r="218" spans="2:3" x14ac:dyDescent="0.25">
      <c r="B218" s="348"/>
      <c r="C218" s="349"/>
    </row>
    <row r="219" spans="2:3" x14ac:dyDescent="0.25">
      <c r="B219" s="348"/>
      <c r="C219" s="349"/>
    </row>
    <row r="220" spans="2:3" x14ac:dyDescent="0.25">
      <c r="B220" s="348"/>
      <c r="C220" s="349"/>
    </row>
    <row r="221" spans="2:3" x14ac:dyDescent="0.25">
      <c r="B221" s="348"/>
      <c r="C221" s="349"/>
    </row>
    <row r="222" spans="2:3" x14ac:dyDescent="0.25">
      <c r="B222" s="348"/>
      <c r="C222" s="349"/>
    </row>
    <row r="223" spans="2:3" x14ac:dyDescent="0.25">
      <c r="B223" s="348"/>
      <c r="C223" s="349"/>
    </row>
    <row r="224" spans="2:3" x14ac:dyDescent="0.25">
      <c r="B224" s="348"/>
      <c r="C224" s="349"/>
    </row>
    <row r="225" spans="2:3" x14ac:dyDescent="0.25">
      <c r="B225" s="348"/>
      <c r="C225" s="349"/>
    </row>
    <row r="226" spans="2:3" x14ac:dyDescent="0.25">
      <c r="B226" s="348"/>
      <c r="C226" s="349"/>
    </row>
    <row r="227" spans="2:3" x14ac:dyDescent="0.25">
      <c r="B227" s="348"/>
      <c r="C227" s="349"/>
    </row>
    <row r="228" spans="2:3" x14ac:dyDescent="0.25">
      <c r="B228" s="348"/>
      <c r="C228" s="349"/>
    </row>
    <row r="229" spans="2:3" x14ac:dyDescent="0.25">
      <c r="B229" s="348"/>
      <c r="C229" s="349"/>
    </row>
    <row r="230" spans="2:3" x14ac:dyDescent="0.25">
      <c r="B230" s="348"/>
      <c r="C230" s="349"/>
    </row>
    <row r="231" spans="2:3" x14ac:dyDescent="0.25">
      <c r="B231" s="348"/>
      <c r="C231" s="349"/>
    </row>
    <row r="232" spans="2:3" x14ac:dyDescent="0.25">
      <c r="B232" s="348"/>
      <c r="C232" s="349"/>
    </row>
    <row r="233" spans="2:3" x14ac:dyDescent="0.25">
      <c r="B233" s="348"/>
      <c r="C233" s="349"/>
    </row>
    <row r="234" spans="2:3" x14ac:dyDescent="0.25">
      <c r="B234" s="348"/>
      <c r="C234" s="349"/>
    </row>
    <row r="235" spans="2:3" x14ac:dyDescent="0.25">
      <c r="B235" s="348"/>
      <c r="C235" s="349"/>
    </row>
    <row r="236" spans="2:3" x14ac:dyDescent="0.25">
      <c r="B236" s="348"/>
      <c r="C236" s="349"/>
    </row>
    <row r="237" spans="2:3" x14ac:dyDescent="0.25">
      <c r="B237" s="348"/>
      <c r="C237" s="349"/>
    </row>
    <row r="238" spans="2:3" x14ac:dyDescent="0.25">
      <c r="B238" s="348"/>
      <c r="C238" s="349"/>
    </row>
    <row r="239" spans="2:3" x14ac:dyDescent="0.25">
      <c r="B239" s="348"/>
      <c r="C239" s="349"/>
    </row>
    <row r="240" spans="2:3" x14ac:dyDescent="0.25">
      <c r="B240" s="348"/>
      <c r="C240" s="349"/>
    </row>
    <row r="241" spans="2:3" x14ac:dyDescent="0.25">
      <c r="B241" s="348"/>
      <c r="C241" s="349"/>
    </row>
    <row r="242" spans="2:3" x14ac:dyDescent="0.25">
      <c r="B242" s="348"/>
      <c r="C242" s="349"/>
    </row>
    <row r="243" spans="2:3" x14ac:dyDescent="0.25">
      <c r="B243" s="348"/>
      <c r="C243" s="349"/>
    </row>
    <row r="244" spans="2:3" x14ac:dyDescent="0.25">
      <c r="B244" s="348"/>
      <c r="C244" s="349"/>
    </row>
    <row r="245" spans="2:3" x14ac:dyDescent="0.25">
      <c r="B245" s="348"/>
      <c r="C245" s="349"/>
    </row>
    <row r="246" spans="2:3" x14ac:dyDescent="0.25">
      <c r="B246" s="348"/>
      <c r="C246" s="349"/>
    </row>
    <row r="247" spans="2:3" x14ac:dyDescent="0.25">
      <c r="B247" s="348"/>
      <c r="C247" s="349"/>
    </row>
    <row r="248" spans="2:3" x14ac:dyDescent="0.25">
      <c r="B248" s="348"/>
      <c r="C248" s="349"/>
    </row>
    <row r="249" spans="2:3" x14ac:dyDescent="0.25">
      <c r="B249" s="348"/>
      <c r="C249" s="349"/>
    </row>
    <row r="250" spans="2:3" x14ac:dyDescent="0.25">
      <c r="B250" s="348"/>
      <c r="C250" s="349"/>
    </row>
    <row r="251" spans="2:3" x14ac:dyDescent="0.25">
      <c r="B251" s="348"/>
      <c r="C251" s="349"/>
    </row>
    <row r="252" spans="2:3" x14ac:dyDescent="0.25">
      <c r="B252" s="348"/>
      <c r="C252" s="349"/>
    </row>
    <row r="253" spans="2:3" x14ac:dyDescent="0.25">
      <c r="B253" s="348"/>
      <c r="C253" s="349"/>
    </row>
    <row r="254" spans="2:3" x14ac:dyDescent="0.25">
      <c r="B254" s="348"/>
      <c r="C254" s="349"/>
    </row>
    <row r="255" spans="2:3" x14ac:dyDescent="0.25">
      <c r="B255" s="348"/>
      <c r="C255" s="349"/>
    </row>
    <row r="256" spans="2:3" x14ac:dyDescent="0.25">
      <c r="B256" s="348"/>
      <c r="C256" s="349"/>
    </row>
    <row r="257" spans="2:3" x14ac:dyDescent="0.25">
      <c r="B257" s="348"/>
      <c r="C257" s="349"/>
    </row>
    <row r="258" spans="2:3" x14ac:dyDescent="0.25">
      <c r="B258" s="348"/>
      <c r="C258" s="349"/>
    </row>
    <row r="259" spans="2:3" x14ac:dyDescent="0.25">
      <c r="B259" s="348"/>
      <c r="C259" s="349"/>
    </row>
    <row r="260" spans="2:3" x14ac:dyDescent="0.25">
      <c r="B260" s="348"/>
      <c r="C260" s="349"/>
    </row>
    <row r="261" spans="2:3" x14ac:dyDescent="0.25">
      <c r="B261" s="348"/>
      <c r="C261" s="349"/>
    </row>
    <row r="262" spans="2:3" x14ac:dyDescent="0.25">
      <c r="B262" s="348"/>
      <c r="C262" s="349"/>
    </row>
    <row r="263" spans="2:3" x14ac:dyDescent="0.25">
      <c r="B263" s="348"/>
      <c r="C263" s="349"/>
    </row>
    <row r="264" spans="2:3" x14ac:dyDescent="0.25">
      <c r="B264" s="348"/>
      <c r="C264" s="349"/>
    </row>
    <row r="265" spans="2:3" x14ac:dyDescent="0.25">
      <c r="B265" s="348"/>
      <c r="C265" s="349"/>
    </row>
    <row r="266" spans="2:3" x14ac:dyDescent="0.25">
      <c r="B266" s="348"/>
      <c r="C266" s="349"/>
    </row>
    <row r="267" spans="2:3" x14ac:dyDescent="0.25">
      <c r="B267" s="348"/>
      <c r="C267" s="349"/>
    </row>
    <row r="268" spans="2:3" x14ac:dyDescent="0.25">
      <c r="B268" s="348"/>
      <c r="C268" s="349"/>
    </row>
    <row r="269" spans="2:3" x14ac:dyDescent="0.25">
      <c r="B269" s="348"/>
      <c r="C269" s="349"/>
    </row>
    <row r="270" spans="2:3" x14ac:dyDescent="0.25">
      <c r="B270" s="348"/>
      <c r="C270" s="349"/>
    </row>
    <row r="271" spans="2:3" x14ac:dyDescent="0.25">
      <c r="B271" s="348"/>
      <c r="C271" s="349"/>
    </row>
    <row r="272" spans="2:3" x14ac:dyDescent="0.25">
      <c r="B272" s="348"/>
      <c r="C272" s="349"/>
    </row>
    <row r="273" spans="2:3" x14ac:dyDescent="0.25">
      <c r="B273" s="348"/>
      <c r="C273" s="349"/>
    </row>
    <row r="274" spans="2:3" x14ac:dyDescent="0.25">
      <c r="B274" s="348"/>
      <c r="C274" s="349"/>
    </row>
    <row r="275" spans="2:3" x14ac:dyDescent="0.25">
      <c r="B275" s="348"/>
      <c r="C275" s="349"/>
    </row>
    <row r="276" spans="2:3" x14ac:dyDescent="0.25">
      <c r="B276" s="348"/>
      <c r="C276" s="349"/>
    </row>
    <row r="277" spans="2:3" x14ac:dyDescent="0.25">
      <c r="B277" s="348"/>
      <c r="C277" s="349"/>
    </row>
    <row r="278" spans="2:3" x14ac:dyDescent="0.25">
      <c r="B278" s="348"/>
      <c r="C278" s="349"/>
    </row>
    <row r="279" spans="2:3" x14ac:dyDescent="0.25">
      <c r="B279" s="348"/>
      <c r="C279" s="349"/>
    </row>
    <row r="280" spans="2:3" x14ac:dyDescent="0.25">
      <c r="B280" s="348"/>
      <c r="C280" s="349"/>
    </row>
    <row r="281" spans="2:3" x14ac:dyDescent="0.25">
      <c r="B281" s="348"/>
      <c r="C281" s="349"/>
    </row>
    <row r="282" spans="2:3" x14ac:dyDescent="0.25">
      <c r="B282" s="348"/>
      <c r="C282" s="349"/>
    </row>
    <row r="283" spans="2:3" x14ac:dyDescent="0.25">
      <c r="B283" s="348"/>
      <c r="C283" s="349"/>
    </row>
    <row r="284" spans="2:3" x14ac:dyDescent="0.25">
      <c r="B284" s="348"/>
      <c r="C284" s="349"/>
    </row>
  </sheetData>
  <sheetProtection algorithmName="SHA-512" hashValue="jDjin0kxyiRMu7FQ0AEKKWjgC5KR3Ph0uzig9mlLAR/fAVSjZQLhNOdKe6lszWBAVUTYHTGz9S+TJmeFgD53aw==" saltValue="AFWU9M6LaXUF2u2iE1m+hA==" spinCount="100000" sheet="1" formatRows="0" autoFilter="0"/>
  <mergeCells count="1">
    <mergeCell ref="B1:E1"/>
  </mergeCells>
  <phoneticPr fontId="36" type="noConversion"/>
  <conditionalFormatting sqref="D3">
    <cfRule type="cellIs" dxfId="56" priority="1" operator="equal">
      <formula>"NO CUMPLE CONDICIÓN"</formula>
    </cfRule>
    <cfRule type="cellIs" dxfId="55" priority="2" operator="equal">
      <formula>"No Cumple"</formula>
    </cfRule>
  </conditionalFormatting>
  <conditionalFormatting sqref="D5">
    <cfRule type="cellIs" dxfId="54" priority="23" operator="equal">
      <formula>"NO CUMPLE CONDICIÓN"</formula>
    </cfRule>
    <cfRule type="cellIs" dxfId="53" priority="24" operator="equal">
      <formula>"No Cumple"</formula>
    </cfRule>
  </conditionalFormatting>
  <conditionalFormatting sqref="D10">
    <cfRule type="cellIs" dxfId="52" priority="21" operator="equal">
      <formula>"NO CUMPLE CONDICIÓN"</formula>
    </cfRule>
    <cfRule type="cellIs" dxfId="51" priority="22" operator="equal">
      <formula>"No Cumple"</formula>
    </cfRule>
  </conditionalFormatting>
  <conditionalFormatting sqref="D18">
    <cfRule type="cellIs" dxfId="50" priority="19" operator="equal">
      <formula>"NO CUMPLE CONDICIÓN"</formula>
    </cfRule>
    <cfRule type="cellIs" dxfId="49" priority="20" operator="equal">
      <formula>"No Cumple"</formula>
    </cfRule>
  </conditionalFormatting>
  <conditionalFormatting sqref="D31:D32">
    <cfRule type="cellIs" dxfId="48" priority="17" operator="equal">
      <formula>"NO CUMPLE CONDICIÓN"</formula>
    </cfRule>
    <cfRule type="cellIs" dxfId="47" priority="18" operator="equal">
      <formula>"No Cumple"</formula>
    </cfRule>
  </conditionalFormatting>
  <conditionalFormatting sqref="D55">
    <cfRule type="cellIs" dxfId="46" priority="15" operator="equal">
      <formula>"NO CUMPLE CONDICIÓN"</formula>
    </cfRule>
    <cfRule type="cellIs" dxfId="45" priority="16" operator="equal">
      <formula>"No Cumple"</formula>
    </cfRule>
  </conditionalFormatting>
  <conditionalFormatting sqref="D63">
    <cfRule type="cellIs" dxfId="44" priority="13" operator="equal">
      <formula>"NO CUMPLE CONDICIÓN"</formula>
    </cfRule>
    <cfRule type="cellIs" dxfId="43" priority="14" operator="equal">
      <formula>"No Cumple"</formula>
    </cfRule>
  </conditionalFormatting>
  <conditionalFormatting sqref="D66">
    <cfRule type="cellIs" dxfId="42" priority="11" operator="equal">
      <formula>"NO CUMPLE CONDICIÓN"</formula>
    </cfRule>
    <cfRule type="cellIs" dxfId="41" priority="12" operator="equal">
      <formula>"No Cumple"</formula>
    </cfRule>
  </conditionalFormatting>
  <conditionalFormatting sqref="D77">
    <cfRule type="cellIs" dxfId="40" priority="9" operator="equal">
      <formula>"NO CUMPLE CONDICIÓN"</formula>
    </cfRule>
    <cfRule type="cellIs" dxfId="39" priority="10" operator="equal">
      <formula>"No Cumple"</formula>
    </cfRule>
  </conditionalFormatting>
  <conditionalFormatting sqref="D86">
    <cfRule type="cellIs" dxfId="38" priority="7" operator="equal">
      <formula>"NO CUMPLE CONDICIÓN"</formula>
    </cfRule>
    <cfRule type="cellIs" dxfId="37" priority="8" operator="equal">
      <formula>"No Cumple"</formula>
    </cfRule>
  </conditionalFormatting>
  <conditionalFormatting sqref="D94">
    <cfRule type="cellIs" dxfId="36" priority="5" operator="equal">
      <formula>"NO CUMPLE CONDICIÓN"</formula>
    </cfRule>
    <cfRule type="cellIs" dxfId="35" priority="6" operator="equal">
      <formula>"No Cumple"</formula>
    </cfRule>
  </conditionalFormatting>
  <conditionalFormatting sqref="D102">
    <cfRule type="cellIs" dxfId="34" priority="3" operator="equal">
      <formula>"NO CUMPLE CONDICIÓN"</formula>
    </cfRule>
    <cfRule type="cellIs" dxfId="33" priority="4" operator="equal">
      <formula>"No Cumple"</formula>
    </cfRule>
  </conditionalFormatting>
  <dataValidations count="2">
    <dataValidation type="list" allowBlank="1" showInputMessage="1" showErrorMessage="1" sqref="D4" xr:uid="{A9E95FE3-580B-47F3-A524-7E53FA2B72C5}">
      <formula1>"CUMPLE,NO CUMPLE"</formula1>
    </dataValidation>
    <dataValidation type="list" allowBlank="1" showInputMessage="1" showErrorMessage="1" sqref="D12:D17 D20:D30 D34:D54 D57:D62 D65 D68:D76 D79:D85 D88:D93 D96:D101 D104:D110 D7:D9" xr:uid="{F88A2B19-6271-445F-8502-CF4C890FD7FF}">
      <formula1>"CUMPLE,NO CUMPLE,NO APLICA"</formula1>
    </dataValidation>
  </dataValidations>
  <hyperlinks>
    <hyperlink ref="A1" location="PORTADA!A1" display="Portada" xr:uid="{58E818A1-9A7D-4BC0-B19F-8DC579FEE576}"/>
  </hyperlinks>
  <printOptions horizontalCentered="1"/>
  <pageMargins left="0.31496062992125984" right="0.31496062992125984" top="1.1417322834645669" bottom="0.74803149606299213" header="0.31496062992125984" footer="0.31496062992125984"/>
  <pageSetup scale="69"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FE4EC-D726-4B85-8EF8-223142BBEDBF}">
  <sheetPr>
    <tabColor rgb="FFFFCCCC"/>
    <pageSetUpPr fitToPage="1"/>
  </sheetPr>
  <dimension ref="A1:H38"/>
  <sheetViews>
    <sheetView topLeftCell="A33" zoomScale="80" zoomScaleNormal="80" workbookViewId="0">
      <selection activeCell="B10" sqref="B10"/>
    </sheetView>
  </sheetViews>
  <sheetFormatPr baseColWidth="10" defaultColWidth="11.42578125" defaultRowHeight="15" x14ac:dyDescent="0.25"/>
  <cols>
    <col min="1" max="1" width="9.140625" style="31" customWidth="1"/>
    <col min="2" max="2" width="9.85546875" style="36" customWidth="1"/>
    <col min="3" max="3" width="89.42578125" style="32" customWidth="1"/>
    <col min="4" max="4" width="19.85546875" style="34" customWidth="1"/>
    <col min="5" max="5" width="99.28515625" style="34" customWidth="1"/>
    <col min="6" max="6" width="45" style="261" customWidth="1"/>
    <col min="7" max="7" width="16.140625" style="30" hidden="1" customWidth="1"/>
    <col min="8" max="16384" width="11.42578125" style="34"/>
  </cols>
  <sheetData>
    <row r="1" spans="1:7" ht="21" customHeight="1" thickBot="1" x14ac:dyDescent="0.3">
      <c r="A1" s="372" t="s">
        <v>1674</v>
      </c>
      <c r="B1" s="454" t="s">
        <v>2439</v>
      </c>
      <c r="C1" s="455"/>
      <c r="D1" s="455"/>
      <c r="E1" s="456"/>
      <c r="F1" s="114"/>
    </row>
    <row r="2" spans="1:7" ht="74.25" customHeight="1" thickBot="1" x14ac:dyDescent="0.3">
      <c r="A2" s="110" t="s">
        <v>1676</v>
      </c>
      <c r="B2" s="76" t="s">
        <v>1677</v>
      </c>
      <c r="C2" s="77" t="s">
        <v>1678</v>
      </c>
      <c r="D2" s="78" t="s">
        <v>1679</v>
      </c>
      <c r="E2" s="79" t="s">
        <v>1680</v>
      </c>
      <c r="F2" s="35" t="s">
        <v>1681</v>
      </c>
    </row>
    <row r="3" spans="1:7" ht="50.25" customHeight="1" x14ac:dyDescent="0.25">
      <c r="B3" s="57" t="s">
        <v>2440</v>
      </c>
      <c r="C3" s="66" t="s">
        <v>2162</v>
      </c>
      <c r="D3" s="389" t="str">
        <f>IF(COUNTIF(D6:D15,"NO CUMPLE")&gt;0,"NO CUMPLE CONDICIÓN",IF(COUNTIF(D6:D15,"CUMPLE")=0,"NO APLICA","CUMPLE"))</f>
        <v>NO APLICA</v>
      </c>
      <c r="E3" s="390" t="str">
        <f>CONCATENATE(IF(D6="NO CUMPLE",CONCATENATE(E6," / "),""),IF(D7="NO CUMPLE",CONCATENATE(E7," / "),""),IF(D9="NO CUMPLE",CONCATENATE(E9," / "),""),IF(D10="NO CUMPLE",CONCATENATE(E10," / "),""),IF(D11="NO CUMPLE",CONCATENATE(E11," / "),""),IF(D12="NO CUMPLE",CONCATENATE(E12," / "),""),IF(D13="NO CUMPLE",CONCATENATE(E13," / "),""),IF(D14="NO CUMPLE",CONCATENATE(E14," / "),""),IF(D15="NO CUMPLE",CONCATENATE(E15," / "),""))</f>
        <v/>
      </c>
      <c r="F3" s="48" t="s">
        <v>2441</v>
      </c>
      <c r="G3" s="254">
        <f>IF(D3="CUMPLE",1,IF(D3="NO CUMPLE CONDICIÓN",2,3))</f>
        <v>3</v>
      </c>
    </row>
    <row r="4" spans="1:7" ht="50.25" customHeight="1" x14ac:dyDescent="0.25">
      <c r="B4" s="57" t="s">
        <v>2440</v>
      </c>
      <c r="C4" s="66" t="s">
        <v>2162</v>
      </c>
      <c r="D4" s="303" t="str">
        <f>IF(COUNTIF(D16:D24,"NO CUMPLE")&gt;0,"NO CUMPLE CONDICIÓN",IF(COUNTIF(D16:D24,"CUMPLE")=0,"NO APLICA","CUMPLE"))</f>
        <v>NO APLICA</v>
      </c>
      <c r="E4" s="200" t="str">
        <f>CONCATENATE(IF(D16="NO CUMPLE",CONCATENATE(E16," / "),""),IF(D17="NO CUMPLE",CONCATENATE(E17," / "),""),IF(D18="NO CUMPLE",CONCATENATE(E18," / "),""),IF(D19="NO CUMPLE",CONCATENATE(E19," / "),""),IF(D20="NO CUMPLE",CONCATENATE(E20," / "),""),IF(D21="NO CUMPLE",CONCATENATE(E21," / "),""),IF(D22="NO CUMPLE",CONCATENATE(E22," / "),""),IF(D23="NO CUMPLE",CONCATENATE(E23," / "),""),IF(D24="NO CUMPLE",CONCATENATE(E24," / "),""))</f>
        <v/>
      </c>
      <c r="F4" s="48" t="s">
        <v>2441</v>
      </c>
      <c r="G4" s="254">
        <f t="shared" ref="G4:G5" si="0">IF(D4="CUMPLE",1,IF(D4="NO CUMPLE CONDICIÓN",2,3))</f>
        <v>3</v>
      </c>
    </row>
    <row r="5" spans="1:7" ht="50.25" customHeight="1" x14ac:dyDescent="0.25">
      <c r="B5" s="57" t="s">
        <v>2440</v>
      </c>
      <c r="C5" s="66" t="s">
        <v>2162</v>
      </c>
      <c r="D5" s="303" t="str">
        <f>IF(COUNTIF(D25:D34,"NO CUMPLE")&gt;0,"NO CUMPLE CONDICIÓN",IF(COUNTIF(D25:D34,"CUMPLE")=0,"NO APLICA","CUMPLE"))</f>
        <v>NO APLICA</v>
      </c>
      <c r="E5" s="200" t="str">
        <f>CONCATENATE(IF(D25="NO CUMPLE",CONCATENATE(E25," / "),""),IF(D26="NO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5" s="48" t="s">
        <v>2441</v>
      </c>
      <c r="G5" s="254">
        <f t="shared" si="0"/>
        <v>3</v>
      </c>
    </row>
    <row r="6" spans="1:7" ht="85.5" x14ac:dyDescent="0.25">
      <c r="A6" s="112" t="s">
        <v>2089</v>
      </c>
      <c r="B6" s="55" t="s">
        <v>2442</v>
      </c>
      <c r="C6" s="258" t="s">
        <v>2163</v>
      </c>
      <c r="D6" s="127"/>
      <c r="E6" s="350"/>
      <c r="F6" s="48" t="s">
        <v>2441</v>
      </c>
      <c r="G6" s="254"/>
    </row>
    <row r="7" spans="1:7" ht="74.25" customHeight="1" x14ac:dyDescent="0.25">
      <c r="A7" s="184" t="s">
        <v>2164</v>
      </c>
      <c r="B7" s="55" t="s">
        <v>2443</v>
      </c>
      <c r="C7" s="59" t="s">
        <v>2733</v>
      </c>
      <c r="D7" s="127"/>
      <c r="E7" s="350"/>
      <c r="F7" s="353" t="s">
        <v>2730</v>
      </c>
      <c r="G7" s="254"/>
    </row>
    <row r="8" spans="1:7" ht="52.5" customHeight="1" x14ac:dyDescent="0.25">
      <c r="B8" s="259"/>
      <c r="C8" s="255" t="s">
        <v>2165</v>
      </c>
      <c r="D8" s="256"/>
      <c r="E8" s="351"/>
      <c r="F8" s="48" t="s">
        <v>2145</v>
      </c>
      <c r="G8" s="254"/>
    </row>
    <row r="9" spans="1:7" ht="156.75" x14ac:dyDescent="0.25">
      <c r="A9" s="112" t="s">
        <v>2089</v>
      </c>
      <c r="B9" s="55" t="s">
        <v>2444</v>
      </c>
      <c r="C9" s="257" t="s">
        <v>2166</v>
      </c>
      <c r="D9" s="127"/>
      <c r="E9" s="350"/>
      <c r="F9" s="48" t="s">
        <v>2193</v>
      </c>
      <c r="G9" s="254"/>
    </row>
    <row r="10" spans="1:7" ht="115.5" x14ac:dyDescent="0.25">
      <c r="A10" s="112" t="s">
        <v>2089</v>
      </c>
      <c r="B10" s="55" t="s">
        <v>2445</v>
      </c>
      <c r="C10" s="59" t="s">
        <v>2167</v>
      </c>
      <c r="D10" s="127"/>
      <c r="E10" s="350"/>
      <c r="F10" s="48" t="s">
        <v>2193</v>
      </c>
      <c r="G10" s="254"/>
    </row>
    <row r="11" spans="1:7" ht="115.5" x14ac:dyDescent="0.25">
      <c r="A11" s="112" t="s">
        <v>2089</v>
      </c>
      <c r="B11" s="55" t="s">
        <v>2446</v>
      </c>
      <c r="C11" s="59" t="s">
        <v>2168</v>
      </c>
      <c r="D11" s="127"/>
      <c r="E11" s="350"/>
      <c r="F11" s="48" t="s">
        <v>2193</v>
      </c>
      <c r="G11" s="254"/>
    </row>
    <row r="12" spans="1:7" ht="115.5" x14ac:dyDescent="0.25">
      <c r="A12" s="112" t="s">
        <v>2089</v>
      </c>
      <c r="B12" s="55" t="s">
        <v>2447</v>
      </c>
      <c r="C12" s="59" t="s">
        <v>2169</v>
      </c>
      <c r="D12" s="127"/>
      <c r="E12" s="350"/>
      <c r="F12" s="48" t="s">
        <v>2193</v>
      </c>
      <c r="G12" s="254"/>
    </row>
    <row r="13" spans="1:7" ht="75" customHeight="1" x14ac:dyDescent="0.25">
      <c r="A13" s="112" t="s">
        <v>2089</v>
      </c>
      <c r="B13" s="55" t="s">
        <v>2448</v>
      </c>
      <c r="C13" s="59" t="s">
        <v>2170</v>
      </c>
      <c r="D13" s="127"/>
      <c r="E13" s="350"/>
      <c r="F13" s="48" t="s">
        <v>2193</v>
      </c>
      <c r="G13" s="254"/>
    </row>
    <row r="14" spans="1:7" ht="56.25" customHeight="1" x14ac:dyDescent="0.25">
      <c r="A14" s="112" t="s">
        <v>2089</v>
      </c>
      <c r="B14" s="55" t="s">
        <v>2449</v>
      </c>
      <c r="C14" s="59" t="s">
        <v>2171</v>
      </c>
      <c r="D14" s="127"/>
      <c r="E14" s="350"/>
      <c r="F14" s="48" t="s">
        <v>2193</v>
      </c>
      <c r="G14" s="254"/>
    </row>
    <row r="15" spans="1:7" ht="60.75" customHeight="1" x14ac:dyDescent="0.25">
      <c r="A15" s="112" t="s">
        <v>2089</v>
      </c>
      <c r="B15" s="55" t="s">
        <v>2450</v>
      </c>
      <c r="C15" s="59" t="s">
        <v>2172</v>
      </c>
      <c r="D15" s="127"/>
      <c r="E15" s="350"/>
      <c r="F15" s="48" t="s">
        <v>2193</v>
      </c>
      <c r="G15" s="254"/>
    </row>
    <row r="16" spans="1:7" ht="115.5" x14ac:dyDescent="0.25">
      <c r="A16" s="112" t="s">
        <v>2089</v>
      </c>
      <c r="B16" s="55" t="s">
        <v>2451</v>
      </c>
      <c r="C16" s="59" t="s">
        <v>2173</v>
      </c>
      <c r="D16" s="127"/>
      <c r="E16" s="350"/>
      <c r="F16" s="48" t="s">
        <v>2193</v>
      </c>
      <c r="G16" s="254"/>
    </row>
    <row r="17" spans="1:8" ht="115.5" x14ac:dyDescent="0.25">
      <c r="A17" s="112" t="s">
        <v>2089</v>
      </c>
      <c r="B17" s="55" t="s">
        <v>2452</v>
      </c>
      <c r="C17" s="59" t="s">
        <v>2174</v>
      </c>
      <c r="D17" s="127"/>
      <c r="E17" s="350"/>
      <c r="F17" s="48" t="s">
        <v>2193</v>
      </c>
      <c r="G17" s="254"/>
    </row>
    <row r="18" spans="1:8" ht="115.5" x14ac:dyDescent="0.25">
      <c r="A18" s="112" t="s">
        <v>2089</v>
      </c>
      <c r="B18" s="55" t="s">
        <v>2453</v>
      </c>
      <c r="C18" s="59" t="s">
        <v>2175</v>
      </c>
      <c r="D18" s="127"/>
      <c r="E18" s="350"/>
      <c r="F18" s="48" t="s">
        <v>2193</v>
      </c>
      <c r="G18" s="254"/>
    </row>
    <row r="19" spans="1:8" ht="115.5" x14ac:dyDescent="0.25">
      <c r="A19" s="112" t="s">
        <v>2089</v>
      </c>
      <c r="B19" s="55" t="s">
        <v>2454</v>
      </c>
      <c r="C19" s="59" t="s">
        <v>2176</v>
      </c>
      <c r="D19" s="127"/>
      <c r="E19" s="350"/>
      <c r="F19" s="48" t="s">
        <v>2193</v>
      </c>
      <c r="G19" s="254"/>
    </row>
    <row r="20" spans="1:8" ht="115.5" x14ac:dyDescent="0.25">
      <c r="A20" s="112" t="s">
        <v>2089</v>
      </c>
      <c r="B20" s="55" t="s">
        <v>2455</v>
      </c>
      <c r="C20" s="59" t="s">
        <v>2177</v>
      </c>
      <c r="D20" s="127"/>
      <c r="E20" s="350"/>
      <c r="F20" s="48" t="s">
        <v>2193</v>
      </c>
      <c r="G20" s="254"/>
    </row>
    <row r="21" spans="1:8" ht="115.5" x14ac:dyDescent="0.25">
      <c r="A21" s="112" t="s">
        <v>2089</v>
      </c>
      <c r="B21" s="55" t="s">
        <v>2456</v>
      </c>
      <c r="C21" s="59" t="s">
        <v>2178</v>
      </c>
      <c r="D21" s="127"/>
      <c r="E21" s="350"/>
      <c r="F21" s="48" t="s">
        <v>2193</v>
      </c>
      <c r="G21" s="254"/>
    </row>
    <row r="22" spans="1:8" ht="115.5" x14ac:dyDescent="0.25">
      <c r="A22" s="112" t="s">
        <v>2089</v>
      </c>
      <c r="B22" s="55" t="s">
        <v>2457</v>
      </c>
      <c r="C22" s="59" t="s">
        <v>2179</v>
      </c>
      <c r="D22" s="127"/>
      <c r="E22" s="350"/>
      <c r="F22" s="48" t="s">
        <v>2193</v>
      </c>
      <c r="G22" s="254"/>
    </row>
    <row r="23" spans="1:8" ht="115.5" x14ac:dyDescent="0.25">
      <c r="A23" s="112" t="s">
        <v>2089</v>
      </c>
      <c r="B23" s="55" t="s">
        <v>2458</v>
      </c>
      <c r="C23" s="59" t="s">
        <v>2180</v>
      </c>
      <c r="D23" s="127"/>
      <c r="E23" s="350"/>
      <c r="F23" s="48" t="s">
        <v>2193</v>
      </c>
      <c r="G23" s="254"/>
    </row>
    <row r="24" spans="1:8" ht="115.5" x14ac:dyDescent="0.25">
      <c r="A24" s="112" t="s">
        <v>2089</v>
      </c>
      <c r="B24" s="55" t="s">
        <v>2459</v>
      </c>
      <c r="C24" s="59" t="s">
        <v>2181</v>
      </c>
      <c r="D24" s="127"/>
      <c r="E24" s="350"/>
      <c r="F24" s="48" t="s">
        <v>2193</v>
      </c>
      <c r="G24" s="254"/>
      <c r="H24" s="260"/>
    </row>
    <row r="25" spans="1:8" ht="285" x14ac:dyDescent="0.25">
      <c r="A25" s="112" t="s">
        <v>2089</v>
      </c>
      <c r="B25" s="55" t="s">
        <v>2460</v>
      </c>
      <c r="C25" s="59" t="s">
        <v>2182</v>
      </c>
      <c r="D25" s="127"/>
      <c r="E25" s="350"/>
      <c r="F25" s="48" t="s">
        <v>2193</v>
      </c>
      <c r="G25" s="254"/>
    </row>
    <row r="26" spans="1:8" ht="115.5" x14ac:dyDescent="0.25">
      <c r="A26" s="112" t="s">
        <v>2089</v>
      </c>
      <c r="B26" s="55" t="s">
        <v>2461</v>
      </c>
      <c r="C26" s="59" t="s">
        <v>2183</v>
      </c>
      <c r="D26" s="127"/>
      <c r="E26" s="350"/>
      <c r="F26" s="48" t="s">
        <v>2193</v>
      </c>
      <c r="G26" s="254"/>
    </row>
    <row r="27" spans="1:8" ht="115.5" x14ac:dyDescent="0.25">
      <c r="A27" s="112" t="s">
        <v>2089</v>
      </c>
      <c r="B27" s="55" t="s">
        <v>2462</v>
      </c>
      <c r="C27" s="59" t="s">
        <v>2184</v>
      </c>
      <c r="D27" s="127"/>
      <c r="E27" s="350"/>
      <c r="F27" s="48" t="s">
        <v>2193</v>
      </c>
      <c r="G27" s="254"/>
    </row>
    <row r="28" spans="1:8" ht="123.75" x14ac:dyDescent="0.25">
      <c r="A28" s="111" t="s">
        <v>1883</v>
      </c>
      <c r="B28" s="55" t="s">
        <v>2463</v>
      </c>
      <c r="C28" s="59" t="s">
        <v>2185</v>
      </c>
      <c r="D28" s="127"/>
      <c r="E28" s="350"/>
      <c r="F28" s="48" t="s">
        <v>2186</v>
      </c>
      <c r="G28" s="254"/>
    </row>
    <row r="29" spans="1:8" ht="123.75" x14ac:dyDescent="0.25">
      <c r="A29" s="111" t="s">
        <v>1883</v>
      </c>
      <c r="B29" s="55" t="s">
        <v>2464</v>
      </c>
      <c r="C29" s="59" t="s">
        <v>2187</v>
      </c>
      <c r="D29" s="127"/>
      <c r="E29" s="350"/>
      <c r="F29" s="48" t="s">
        <v>2186</v>
      </c>
      <c r="G29" s="254"/>
    </row>
    <row r="30" spans="1:8" ht="123.75" x14ac:dyDescent="0.25">
      <c r="A30" s="112"/>
      <c r="B30" s="55" t="s">
        <v>2465</v>
      </c>
      <c r="C30" s="59" t="s">
        <v>2188</v>
      </c>
      <c r="D30" s="127"/>
      <c r="E30" s="350"/>
      <c r="F30" s="48" t="s">
        <v>2186</v>
      </c>
      <c r="G30" s="254"/>
    </row>
    <row r="31" spans="1:8" ht="123.75" x14ac:dyDescent="0.25">
      <c r="A31" s="112"/>
      <c r="B31" s="55" t="s">
        <v>2466</v>
      </c>
      <c r="C31" s="59" t="s">
        <v>2189</v>
      </c>
      <c r="D31" s="127"/>
      <c r="E31" s="350"/>
      <c r="F31" s="48" t="s">
        <v>2467</v>
      </c>
      <c r="G31" s="254"/>
    </row>
    <row r="32" spans="1:8" ht="123.75" x14ac:dyDescent="0.25">
      <c r="A32" s="112"/>
      <c r="B32" s="55" t="s">
        <v>2468</v>
      </c>
      <c r="C32" s="59" t="s">
        <v>2190</v>
      </c>
      <c r="D32" s="127"/>
      <c r="E32" s="350"/>
      <c r="F32" s="48" t="s">
        <v>2186</v>
      </c>
      <c r="G32" s="254"/>
    </row>
    <row r="33" spans="1:7" ht="123.75" x14ac:dyDescent="0.25">
      <c r="A33" s="108" t="s">
        <v>1685</v>
      </c>
      <c r="B33" s="55" t="s">
        <v>2469</v>
      </c>
      <c r="C33" s="59" t="s">
        <v>2191</v>
      </c>
      <c r="D33" s="127"/>
      <c r="E33" s="350"/>
      <c r="F33" s="48" t="s">
        <v>2186</v>
      </c>
      <c r="G33" s="254"/>
    </row>
    <row r="34" spans="1:7" ht="186.75" customHeight="1" thickBot="1" x14ac:dyDescent="0.3">
      <c r="A34" s="184" t="s">
        <v>2164</v>
      </c>
      <c r="B34" s="60" t="s">
        <v>2470</v>
      </c>
      <c r="C34" s="95" t="s">
        <v>2192</v>
      </c>
      <c r="D34" s="128"/>
      <c r="E34" s="391"/>
      <c r="F34" s="48" t="s">
        <v>2193</v>
      </c>
      <c r="G34" s="254"/>
    </row>
    <row r="36" spans="1:7" hidden="1" x14ac:dyDescent="0.25">
      <c r="C36" s="98" t="s">
        <v>1876</v>
      </c>
      <c r="D36">
        <f>COUNTIF(G3:G34,1)</f>
        <v>0</v>
      </c>
    </row>
    <row r="37" spans="1:7" hidden="1" x14ac:dyDescent="0.25">
      <c r="C37" s="98" t="s">
        <v>1877</v>
      </c>
      <c r="D37">
        <f>COUNTIF(G3:G34,2)</f>
        <v>0</v>
      </c>
    </row>
    <row r="38" spans="1:7" hidden="1" x14ac:dyDescent="0.25">
      <c r="C38" s="98" t="s">
        <v>1878</v>
      </c>
      <c r="D38">
        <f>COUNTIF(G3:G34,3)</f>
        <v>3</v>
      </c>
    </row>
  </sheetData>
  <sheetProtection algorithmName="SHA-512" hashValue="VVXUtW2KtsiQt8VVNJ8UjL0Qa3yiaSLRbePeVlHprTNWtAWHrEQvFEnjYpxLXcN1zxIGsrVrzdBidPw7e3QXZw==" saltValue="IK9G7T+In7M6a4i0wQS8HA==" spinCount="100000" sheet="1" formatRows="0" autoFilter="0"/>
  <mergeCells count="1">
    <mergeCell ref="B1:E1"/>
  </mergeCells>
  <conditionalFormatting sqref="D3:D5">
    <cfRule type="cellIs" dxfId="32" priority="1" operator="equal">
      <formula>"NO CUMPLE CONDICIÓN"</formula>
    </cfRule>
    <cfRule type="cellIs" dxfId="31" priority="2" operator="equal">
      <formula>"No Cumple"</formula>
    </cfRule>
  </conditionalFormatting>
  <dataValidations count="1">
    <dataValidation type="list" allowBlank="1" showInputMessage="1" showErrorMessage="1" sqref="D9:D34 D6:D7" xr:uid="{9078FEAA-F900-4E8F-BACF-78A66BBCFE5B}">
      <formula1>"CUMPLE,NO CUMPLE"</formula1>
    </dataValidation>
  </dataValidations>
  <hyperlinks>
    <hyperlink ref="A1" location="PORTADA!A1" display="Portada" xr:uid="{1FFFF2A8-6C18-482D-840C-B4866F51D363}"/>
  </hyperlinks>
  <printOptions horizontalCentered="1"/>
  <pageMargins left="0.31496062992125984" right="0.31496062992125984" top="1.1417322834645669" bottom="0.74803149606299213" header="0.31496062992125984" footer="0.31496062992125984"/>
  <pageSetup scale="60" fitToHeight="0" orientation="landscape" r:id="rId1"/>
  <headerFooter>
    <oddHeader xml:space="preserve">&amp;L&amp;G&amp;C"PROCESO DE INSPECCIÓN, VIGILANCIA Y CONTROL
FORMATO INSTRUMENTO IV
EXTERNADO MEDIA JORNADA SRD"  
&amp;R"IN97.IVC
Versión 1
28/07/2026
Clasificación de la Información
CLASIFICADA"
</oddHeader>
    <oddFooter>&amp;C&amp;G</oddFooter>
  </headerFooter>
  <legacyDrawingHF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18</vt:i4>
      </vt:variant>
    </vt:vector>
  </HeadingPairs>
  <TitlesOfParts>
    <vt:vector size="40" baseType="lpstr">
      <vt:lpstr>LISTAS</vt:lpstr>
      <vt:lpstr>PORTADA</vt:lpstr>
      <vt:lpstr>INSTRUCTIVO</vt:lpstr>
      <vt:lpstr>1. Información General</vt:lpstr>
      <vt:lpstr>2.Ambientes Adecuados y Seguros</vt:lpstr>
      <vt:lpstr>3. Alimentacion y Nutrición</vt:lpstr>
      <vt:lpstr>4. Modelo de Atencion</vt:lpstr>
      <vt:lpstr>5. Situaciones de Riesgo</vt:lpstr>
      <vt:lpstr>6. Código de Etica</vt:lpstr>
      <vt:lpstr>7. Talento Humano</vt:lpstr>
      <vt:lpstr>8. Financiero</vt:lpstr>
      <vt:lpstr>9. Dotacion</vt:lpstr>
      <vt:lpstr>Anexo 1 Violencias</vt:lpstr>
      <vt:lpstr>Anexo 2. Discapacidad</vt:lpstr>
      <vt:lpstr>Anexo 3. Gestantes y Lactantes</vt:lpstr>
      <vt:lpstr>Tabla 1 Evid. no cumpl M.A.</vt:lpstr>
      <vt:lpstr>Tabla 2. Talento Humano</vt:lpstr>
      <vt:lpstr>Tabla 3. Amb Adec y Seg - Á</vt:lpstr>
      <vt:lpstr>TEMP</vt:lpstr>
      <vt:lpstr>Condiciones NO cumplimiento</vt:lpstr>
      <vt:lpstr>Acta_Cierre</vt:lpstr>
      <vt:lpstr>Oculto </vt:lpstr>
      <vt:lpstr>'2.Ambientes Adecuados y Seguros'!Área_de_impresión</vt:lpstr>
      <vt:lpstr>'3. Alimentacion y Nutrición'!Área_de_impresión</vt:lpstr>
      <vt:lpstr>'4. Modelo de Atencion'!Área_de_impresión</vt:lpstr>
      <vt:lpstr>'5. Situaciones de Riesgo'!Área_de_impresión</vt:lpstr>
      <vt:lpstr>'6. Código de Etica'!Área_de_impresión</vt:lpstr>
      <vt:lpstr>'7. Talento Humano'!Área_de_impresión</vt:lpstr>
      <vt:lpstr>'8. Financiero'!Área_de_impresión</vt:lpstr>
      <vt:lpstr>'9. Dotacion'!Área_de_impresión</vt:lpstr>
      <vt:lpstr>Acta_Cierre!Área_de_impresión</vt:lpstr>
      <vt:lpstr>'Anexo 1 Violencias'!Área_de_impresión</vt:lpstr>
      <vt:lpstr>'Anexo 2. Discapacidad'!Área_de_impresión</vt:lpstr>
      <vt:lpstr>'Anexo 3. Gestantes y Lactantes'!Área_de_impresión</vt:lpstr>
      <vt:lpstr>'Condiciones NO cumplimiento'!Área_de_impresión</vt:lpstr>
      <vt:lpstr>INSTRUCTIVO!Área_de_impresión</vt:lpstr>
      <vt:lpstr>PORTADA!Área_de_impresión</vt:lpstr>
      <vt:lpstr>'Tabla 2. Talento Humano'!Área_de_impresión</vt:lpstr>
      <vt:lpstr>'Tabla 3. Amb Adec y Seg - Á'!Área_de_impresión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2026-07-28T15:47:56Z</cp:lastPrinted>
  <dcterms:created xsi:type="dcterms:W3CDTF">2025-06-13T16:00:54Z</dcterms:created>
  <dcterms:modified xsi:type="dcterms:W3CDTF">2026-07-28T15:48:13Z</dcterms:modified>
  <cp:category/>
  <cp:contentStatus/>
</cp:coreProperties>
</file>