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F18C3A80-294E-6F40-BF89-FD3D7444157C}" xr6:coauthVersionLast="47" xr6:coauthVersionMax="47" xr10:uidLastSave="{077EF554-DD7B-42DD-90E8-DE63364FE48F}"/>
  <bookViews>
    <workbookView xWindow="-120" yWindow="-120" windowWidth="29040" windowHeight="15720" activeTab="1" xr2:uid="{00000000-000D-0000-FFFF-FFFF00000000}"/>
  </bookViews>
  <sheets>
    <sheet name="LISTAS" sheetId="2" state="hidden" r:id="rId1"/>
    <sheet name="PORTADA" sheetId="47" r:id="rId2"/>
    <sheet name="INSTRUCTIVO" sheetId="68" r:id="rId3"/>
    <sheet name="1. Información General" sheetId="69" r:id="rId4"/>
    <sheet name="2.Ambientes Edu. y Protectores" sheetId="95" r:id="rId5"/>
    <sheet name="3. Salud y Nutrición" sheetId="96" r:id="rId6"/>
    <sheet name="4. Familia,Comunidades y Redes" sheetId="91" r:id="rId7"/>
    <sheet name="5. Proceso Pedagógico" sheetId="93" r:id="rId8"/>
    <sheet name="6. AdministrativoyGestión" sheetId="94" r:id="rId9"/>
    <sheet name="7. Financiero" sheetId="98" r:id="rId10"/>
    <sheet name="8, Talento Humano " sheetId="76" r:id="rId11"/>
    <sheet name="Tabla 1. Áreas y Baños" sheetId="77" r:id="rId12"/>
    <sheet name="Tabla 2 Evid. no cumpl P.I." sheetId="78" r:id="rId13"/>
    <sheet name="Tabla 3 Estructura del TH" sheetId="97" r:id="rId14"/>
    <sheet name="Tabla 4 Registro Muestra TH" sheetId="80" r:id="rId15"/>
    <sheet name="Anexo 1. Doc. Inscripcion" sheetId="82" r:id="rId16"/>
    <sheet name="TEMP" sheetId="38" state="hidden" r:id="rId17"/>
    <sheet name="Condiciones NO cumplimiento" sheetId="32" r:id="rId18"/>
    <sheet name="Acta_Cierre" sheetId="14" r:id="rId19"/>
    <sheet name="Oculto" sheetId="99" state="hidden" r:id="rId20"/>
  </sheets>
  <externalReferences>
    <externalReference r:id="rId21"/>
    <externalReference r:id="rId22"/>
    <externalReference r:id="rId23"/>
  </externalReferences>
  <definedNames>
    <definedName name="_xlnm._FilterDatabase" localSheetId="4" hidden="1">'2.Ambientes Edu. y Protectores'!$A$2:$G$72</definedName>
    <definedName name="_xlnm._FilterDatabase" localSheetId="5" hidden="1">'3. Salud y Nutrición'!$A$2:$G$2</definedName>
    <definedName name="_xlnm._FilterDatabase" localSheetId="6" hidden="1">'4. Familia,Comunidades y Redes'!$A$2:$H$25</definedName>
    <definedName name="_xlnm._FilterDatabase" localSheetId="7" hidden="1">'5. Proceso Pedagógico'!$A$2:$H$26</definedName>
    <definedName name="_xlnm._FilterDatabase" localSheetId="8" hidden="1">'6. AdministrativoyGestión'!$A$2:$H$18</definedName>
    <definedName name="_xlnm._FilterDatabase" localSheetId="10" hidden="1">'8, Talento Humano '!$B$2:$E$2</definedName>
    <definedName name="_xlnm._FilterDatabase" localSheetId="17" hidden="1">'Condiciones NO cumplimiento'!$A$2:$G$2</definedName>
    <definedName name="_xlnm.Print_Area" localSheetId="3">'1. Información General'!$A$1:$F$41</definedName>
    <definedName name="_xlnm.Print_Area" localSheetId="4">'2.Ambientes Edu. y Protectores'!$B$1:$E$72</definedName>
    <definedName name="_xlnm.Print_Area" localSheetId="5">'3. Salud y Nutrición'!$B$1:$E$100</definedName>
    <definedName name="_xlnm.Print_Area" localSheetId="6">'4. Familia,Comunidades y Redes'!$B$1:$E$25</definedName>
    <definedName name="_xlnm.Print_Area" localSheetId="7">'5. Proceso Pedagógico'!$B$1:$E$26</definedName>
    <definedName name="_xlnm.Print_Area" localSheetId="8">'6. AdministrativoyGestión'!$B$1:$E$18</definedName>
    <definedName name="_xlnm.Print_Area" localSheetId="9">'7. Financiero'!$B$1:$E$18</definedName>
    <definedName name="_xlnm.Print_Area" localSheetId="10">'8, Talento Humano '!$B$1:$E$22</definedName>
    <definedName name="_xlnm.Print_Area" localSheetId="18">Acta_Cierre!$A$1:$F$45</definedName>
    <definedName name="_xlnm.Print_Area" localSheetId="15">'Anexo 1. Doc. Inscripcion'!$B$1:$D$20</definedName>
    <definedName name="_xlnm.Print_Area" localSheetId="17">'Condiciones NO cumplimiento'!$A$2:$G$40</definedName>
    <definedName name="_xlnm.Print_Area" localSheetId="2">INSTRUCTIVO!$A$1:$B$98</definedName>
    <definedName name="_xlnm.Print_Area" localSheetId="1">PORTADA!$A$1:$E$39</definedName>
    <definedName name="_xlnm.Print_Area" localSheetId="11">'Tabla 1. Áreas y Baños'!$A$1:$I$55</definedName>
    <definedName name="_xlnm.Print_Area" localSheetId="12">'Tabla 2 Evid. no cumpl P.I.'!$B$1:$N$12</definedName>
    <definedName name="_xlnm.Print_Area" localSheetId="13">'Tabla 3 Estructura del TH'!$A$1:$B$18</definedName>
    <definedName name="_xlnm.Print_Area" localSheetId="14">'Tabla 4 Registro Muestra TH'!$A$1:$AO$15</definedName>
    <definedName name="_xlnm.Print_Area" localSheetId="16">TEMP!#REF!</definedName>
    <definedName name="Auditoría" localSheetId="2">#REF!</definedName>
    <definedName name="Auditoría">[1]!Acciones[Auditoría]</definedName>
    <definedName name="b" localSheetId="9">'[1]Verificables Comp. Legal'!$D$40</definedName>
    <definedName name="b" localSheetId="2">#REF!</definedName>
    <definedName name="b" localSheetId="11">'[1]Verificables Comp. Legal'!$D$40</definedName>
    <definedName name="b" localSheetId="14">'[2]Verificables Comp. Legal'!$D$40</definedName>
    <definedName name="b">'[1]Verificables Comp. Legal'!$D$40</definedName>
    <definedName name="ca" localSheetId="9">'[1]Verificables Comp. Legal'!$K$19</definedName>
    <definedName name="ca" localSheetId="2">#REF!</definedName>
    <definedName name="ca" localSheetId="11">'[1]Verificables Comp. Legal'!$K$19</definedName>
    <definedName name="ca" localSheetId="14">'[2]Verificables Comp. Legal'!$K$19</definedName>
    <definedName name="ca">'[1]Verificables Comp. Legal'!$K$19</definedName>
    <definedName name="camp" localSheetId="9">'[1]Verificables Comp. Legal'!$U$16</definedName>
    <definedName name="camp" localSheetId="2">#REF!</definedName>
    <definedName name="camp" localSheetId="11">'[1]Verificables Comp. Legal'!$U$16</definedName>
    <definedName name="camp" localSheetId="14">'[2]Verificables Comp. Legal'!$U$16</definedName>
    <definedName name="camp">'[1]Verificables Comp. Legal'!$U$16</definedName>
    <definedName name="cap" localSheetId="9">'[1]Verificables Comp. Legal'!$O$29</definedName>
    <definedName name="cap" localSheetId="2">#REF!</definedName>
    <definedName name="cap" localSheetId="11">'[1]Verificables Comp. Legal'!$O$29</definedName>
    <definedName name="cap" localSheetId="14">'[2]Verificables Comp. Legal'!$O$29</definedName>
    <definedName name="cap">'[1]Verificables Comp. Legal'!$O$29</definedName>
    <definedName name="car" localSheetId="9">'[1]Verificables Comp. Legal'!$K$16</definedName>
    <definedName name="car" localSheetId="2">#REF!</definedName>
    <definedName name="car" localSheetId="11">'[1]Verificables Comp. Legal'!$K$16</definedName>
    <definedName name="car" localSheetId="14">'[2]Verificables Comp. Legal'!$K$16</definedName>
    <definedName name="car">'[1]Verificables Comp. Legal'!$K$16</definedName>
    <definedName name="carg" localSheetId="9">'[1]Verificables Comp. Legal'!$K$17</definedName>
    <definedName name="carg" localSheetId="2">#REF!</definedName>
    <definedName name="carg" localSheetId="11">'[1]Verificables Comp. Legal'!$K$17</definedName>
    <definedName name="carg" localSheetId="14">'[2]Verificables Comp. Legal'!$K$17</definedName>
    <definedName name="carg">'[1]Verificables Comp. Legal'!$K$17</definedName>
    <definedName name="cargo" localSheetId="9">'[1]Verificables Comp. Legal'!$K$18</definedName>
    <definedName name="cargo" localSheetId="2">#REF!</definedName>
    <definedName name="cargo" localSheetId="11">'[1]Verificables Comp. Legal'!$K$18</definedName>
    <definedName name="cargo" localSheetId="14">'[2]Verificables Comp. Legal'!$K$18</definedName>
    <definedName name="cargo">'[1]Verificables Comp. Legal'!$K$18</definedName>
    <definedName name="cargoo" localSheetId="9">'[1]Verificables Comp. Legal'!$J$38</definedName>
    <definedName name="cargoo" localSheetId="2">#REF!</definedName>
    <definedName name="cargoo" localSheetId="11">'[1]Verificables Comp. Legal'!$J$38</definedName>
    <definedName name="cargoo" localSheetId="14">'[2]Verificables Comp. Legal'!$J$38</definedName>
    <definedName name="cargoo">'[1]Verificables Comp. Legal'!$J$38</definedName>
    <definedName name="cargooo" localSheetId="9">'[1]Verificables Comp. Legal'!$J$37</definedName>
    <definedName name="cargooo" localSheetId="2">#REF!</definedName>
    <definedName name="cargooo" localSheetId="11">'[1]Verificables Comp. Legal'!$J$37</definedName>
    <definedName name="cargooo" localSheetId="14">'[2]Verificables Comp. Legal'!$J$37</definedName>
    <definedName name="cargooo">'[1]Verificables Comp. Legal'!$J$37</definedName>
    <definedName name="carrr" localSheetId="9">'[1]Verificables Comp. Legal'!$J$39</definedName>
    <definedName name="carrr" localSheetId="2">#REF!</definedName>
    <definedName name="carrr" localSheetId="11">'[1]Verificables Comp. Legal'!$J$39</definedName>
    <definedName name="carrr" localSheetId="14">'[2]Verificables Comp. Legal'!$J$39</definedName>
    <definedName name="carrr">'[1]Verificables Comp. Legal'!$J$39</definedName>
    <definedName name="carrrr" localSheetId="9">'[1]Verificables Comp. Legal'!$J$40</definedName>
    <definedName name="carrrr" localSheetId="2">#REF!</definedName>
    <definedName name="carrrr" localSheetId="11">'[1]Verificables Comp. Legal'!$J$40</definedName>
    <definedName name="carrrr" localSheetId="14">'[2]Verificables Comp. Legal'!$J$40</definedName>
    <definedName name="carrrr">'[1]Verificables Comp. Legal'!$J$40</definedName>
    <definedName name="codpo" localSheetId="9">'[1]Verificables Comp. Legal'!$B$34</definedName>
    <definedName name="codpo" localSheetId="2">#REF!</definedName>
    <definedName name="codpo" localSheetId="11">'[1]Verificables Comp. Legal'!$B$34</definedName>
    <definedName name="codpo" localSheetId="14">'[2]Verificables Comp. Legal'!$B$34</definedName>
    <definedName name="codpo">'[1]Verificables Comp. Legal'!$B$34</definedName>
    <definedName name="com" localSheetId="9">'[1]Verificables Comp. Legal'!$U$17</definedName>
    <definedName name="com" localSheetId="2">#REF!</definedName>
    <definedName name="com" localSheetId="11">'[1]Verificables Comp. Legal'!$U$17</definedName>
    <definedName name="com" localSheetId="14">'[2]Verificables Comp. Legal'!$U$17</definedName>
    <definedName name="com">'[1]Verificables Comp. Legal'!$U$17</definedName>
    <definedName name="com´p" localSheetId="9">'[1]Verificables Comp. Legal'!$U$18</definedName>
    <definedName name="com´p" localSheetId="2">#REF!</definedName>
    <definedName name="com´p" localSheetId="11">'[1]Verificables Comp. Legal'!$U$18</definedName>
    <definedName name="com´p" localSheetId="14">'[2]Verificables Comp. Legal'!$U$18</definedName>
    <definedName name="com´p">'[1]Verificables Comp. Legal'!$U$18</definedName>
    <definedName name="compel" localSheetId="9">'[1]Verificables Comp. Legal'!$Q$38</definedName>
    <definedName name="compel" localSheetId="2">#REF!</definedName>
    <definedName name="compel" localSheetId="11">'[1]Verificables Comp. Legal'!$Q$38</definedName>
    <definedName name="compel" localSheetId="14">'[2]Verificables Comp. Legal'!$Q$38</definedName>
    <definedName name="compel">'[1]Verificables Comp. Legal'!$Q$38</definedName>
    <definedName name="compen" localSheetId="9">'[1]Verificables Comp. Legal'!$Q$37</definedName>
    <definedName name="compen" localSheetId="2">#REF!</definedName>
    <definedName name="compen" localSheetId="11">'[1]Verificables Comp. Legal'!$Q$37</definedName>
    <definedName name="compen" localSheetId="14">'[2]Verificables Comp. Legal'!$Q$37</definedName>
    <definedName name="compen">'[1]Verificables Comp. Legal'!$Q$37</definedName>
    <definedName name="compo" localSheetId="9">'[1]Verificables Comp. Legal'!$U$19</definedName>
    <definedName name="compo" localSheetId="2">#REF!</definedName>
    <definedName name="compo" localSheetId="11">'[1]Verificables Comp. Legal'!$U$19</definedName>
    <definedName name="compo" localSheetId="14">'[2]Verificables Comp. Legal'!$U$19</definedName>
    <definedName name="compo">'[1]Verificables Comp. Legal'!$U$19</definedName>
    <definedName name="comppa" localSheetId="9">'[1]Verificables Comp. Legal'!$Q$39</definedName>
    <definedName name="comppa" localSheetId="2">#REF!</definedName>
    <definedName name="comppa" localSheetId="11">'[1]Verificables Comp. Legal'!$Q$39</definedName>
    <definedName name="comppa" localSheetId="14">'[2]Verificables Comp. Legal'!$Q$39</definedName>
    <definedName name="comppa">'[1]Verificables Comp. Legal'!$Q$39</definedName>
    <definedName name="comppar" localSheetId="9">'[1]Verificables Comp. Legal'!$Q$40</definedName>
    <definedName name="comppar" localSheetId="2">#REF!</definedName>
    <definedName name="comppar" localSheetId="11">'[1]Verificables Comp. Legal'!$Q$40</definedName>
    <definedName name="comppar" localSheetId="14">'[2]Verificables Comp. Legal'!$Q$40</definedName>
    <definedName name="comppar">'[1]Verificables Comp. Legal'!$Q$40</definedName>
    <definedName name="correo" localSheetId="9">'[1]Verificables Comp. Legal'!$U$23</definedName>
    <definedName name="correo" localSheetId="2">#REF!</definedName>
    <definedName name="correo" localSheetId="11">'[1]Verificables Comp. Legal'!$U$23</definedName>
    <definedName name="correo" localSheetId="14">'[2]Verificables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9">'[1]Verificables Comp. Legal'!$Q$29</definedName>
    <definedName name="cupo" localSheetId="2">#REF!</definedName>
    <definedName name="cupo" localSheetId="11">'[1]Verificables Comp. Legal'!$Q$29</definedName>
    <definedName name="cupo" localSheetId="14">'[2]Verificables Comp. Legal'!$Q$29</definedName>
    <definedName name="cupo">'[1]Verificables Comp. Legal'!$Q$29</definedName>
    <definedName name="cz" localSheetId="9">'[1]Verificables Comp. Legal'!$O$22</definedName>
    <definedName name="cz" localSheetId="2">#REF!</definedName>
    <definedName name="cz" localSheetId="11">'[1]Verificables Comp. Legal'!$O$22</definedName>
    <definedName name="cz" localSheetId="14">'[2]Verificables Comp. Legal'!$O$22</definedName>
    <definedName name="cz">'[1]Verificables Comp. Legal'!$O$22</definedName>
    <definedName name="desp" localSheetId="9">'[1]Verificables Comp. Legal'!$M$30</definedName>
    <definedName name="desp" localSheetId="2">#REF!</definedName>
    <definedName name="desp" localSheetId="11">'[1]Verificables Comp. Legal'!$M$30</definedName>
    <definedName name="desp" localSheetId="14">'[2]Verificables Comp. Legal'!$M$30</definedName>
    <definedName name="desp">'[1]Verificables Comp. Legal'!$M$30</definedName>
    <definedName name="dir" localSheetId="9">'[1]Verificables Comp. Legal'!$D$25</definedName>
    <definedName name="dir" localSheetId="2">#REF!</definedName>
    <definedName name="dir" localSheetId="11">'[1]Verificables Comp. Legal'!$D$25</definedName>
    <definedName name="dir" localSheetId="14">'[2]Verificables Comp. Legal'!$D$25</definedName>
    <definedName name="dir">'[1]Verificables Comp. Legal'!$D$25</definedName>
    <definedName name="dirse" localSheetId="9">'[1]Verificables Comp. Legal'!$D$32</definedName>
    <definedName name="dirse" localSheetId="2">#REF!</definedName>
    <definedName name="dirse" localSheetId="11">'[1]Verificables Comp. Legal'!$D$32</definedName>
    <definedName name="dirse" localSheetId="14">'[2]Verificables Comp. Legal'!$D$32</definedName>
    <definedName name="dirse">'[1]Verificables Comp. Legal'!$D$32</definedName>
    <definedName name="dr" localSheetId="9">'[1]Verificables Comp. Legal'!$K$28</definedName>
    <definedName name="dr" localSheetId="2">#REF!</definedName>
    <definedName name="dr" localSheetId="11">'[1]Verificables Comp. Legal'!$K$28</definedName>
    <definedName name="dr" localSheetId="14">'[2]Verificables Comp. Legal'!$K$28</definedName>
    <definedName name="dr">'[1]Verificables Comp. Legal'!$K$28</definedName>
    <definedName name="email" localSheetId="9">'[1]Verificables Comp. Legal'!$S$28</definedName>
    <definedName name="email" localSheetId="2">#REF!</definedName>
    <definedName name="email" localSheetId="11">'[1]Verificables Comp. Legal'!$S$28</definedName>
    <definedName name="email" localSheetId="14">'[2]Verificables Comp. Legal'!$S$28</definedName>
    <definedName name="email">'[1]Verificables Comp. Legal'!$S$28</definedName>
    <definedName name="fal" localSheetId="9">'[1]Verificables Comp. Legal'!$C$30</definedName>
    <definedName name="fal" localSheetId="2">#REF!</definedName>
    <definedName name="fal" localSheetId="11">'[1]Verificables Comp. Legal'!$C$30</definedName>
    <definedName name="fal" localSheetId="14">'[2]Verificables Comp. Legal'!$C$30</definedName>
    <definedName name="fal">'[1]Verificables Comp. Legal'!$C$30</definedName>
    <definedName name="fecha" localSheetId="9">'[1]Verificables Comp. Legal'!$D$11</definedName>
    <definedName name="fecha" localSheetId="2">#REF!</definedName>
    <definedName name="fecha" localSheetId="11">'[1]Verificables Comp. Legal'!$D$11</definedName>
    <definedName name="fecha" localSheetId="14">'[2]Verificables Comp. Legal'!$D$11</definedName>
    <definedName name="fecha">'[1]Verificables Comp. Legal'!$D$11</definedName>
    <definedName name="fechaa" localSheetId="9">'[1]Verificables Comp. Legal'!$D$13</definedName>
    <definedName name="fechaa" localSheetId="2">#REF!</definedName>
    <definedName name="fechaa" localSheetId="11">'[1]Verificables Comp. Legal'!$D$13</definedName>
    <definedName name="fechaa" localSheetId="14">'[2]Verificables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9">'[1]Verificables Comp. Legal'!$M$26</definedName>
    <definedName name="lf" localSheetId="2">#REF!</definedName>
    <definedName name="lf" localSheetId="11">'[1]Verificables Comp. Legal'!$M$26</definedName>
    <definedName name="lf" localSheetId="14">'[2]Verificables Comp. Legal'!$M$26</definedName>
    <definedName name="lf">'[1]Verificables Comp. Legal'!$M$26</definedName>
    <definedName name="m" localSheetId="9">'[1]Verificables Comp. Legal'!$D$39</definedName>
    <definedName name="m" localSheetId="2">#REF!</definedName>
    <definedName name="m" localSheetId="11">'[1]Verificables Comp. Legal'!$D$39</definedName>
    <definedName name="m" localSheetId="14">'[2]Verificables Comp. Legal'!$D$39</definedName>
    <definedName name="m">'[1]Verificables Comp. Legal'!$D$39</definedName>
    <definedName name="mun" localSheetId="9">'[1]Verificables Comp. Legal'!$O$23</definedName>
    <definedName name="mun" localSheetId="2">#REF!</definedName>
    <definedName name="mun" localSheetId="11">'[1]Verificables Comp. Legal'!$O$23</definedName>
    <definedName name="mun" localSheetId="14">'[2]Verificables Comp. Legal'!$O$23</definedName>
    <definedName name="mun">'[1]Verificables Comp. Legal'!$O$23</definedName>
    <definedName name="muni" localSheetId="9">'[1]Verificables Comp. Legal'!$O$28</definedName>
    <definedName name="muni" localSheetId="2">#REF!</definedName>
    <definedName name="muni" localSheetId="11">'[1]Verificables Comp. Legal'!$O$28</definedName>
    <definedName name="muni" localSheetId="14">'[2]Verificables Comp. Legal'!$O$28</definedName>
    <definedName name="muni">'[1]Verificables Comp. Legal'!$O$28</definedName>
    <definedName name="n" localSheetId="9">'[1]Verificables Comp. Legal'!$D$37</definedName>
    <definedName name="n" localSheetId="2">#REF!</definedName>
    <definedName name="n" localSheetId="11">'[1]Verificables Comp. Legal'!$D$37</definedName>
    <definedName name="n" localSheetId="14">'[2]Verificables Comp. Legal'!$D$37</definedName>
    <definedName name="n">'[1]Verificables Comp. Legal'!$D$37</definedName>
    <definedName name="nit" localSheetId="9">'[1]Verificables Comp. Legal'!$J$23</definedName>
    <definedName name="nit" localSheetId="2">#REF!</definedName>
    <definedName name="nit" localSheetId="11">'[1]Verificables Comp. Legal'!$J$23</definedName>
    <definedName name="nit" localSheetId="14">'[2]Verificables Comp. Legal'!$J$23</definedName>
    <definedName name="nit">'[1]Verificables Comp. Legal'!$J$23</definedName>
    <definedName name="no" localSheetId="9">'[1]Verificables Comp. Legal'!$F$31</definedName>
    <definedName name="no" localSheetId="2">#REF!</definedName>
    <definedName name="no" localSheetId="11">'[1]Verificables Comp. Legal'!$F$31</definedName>
    <definedName name="no" localSheetId="14">'[2]Verificables Comp. Legal'!$F$31</definedName>
    <definedName name="no">'[1]Verificables Comp. Legal'!$F$31</definedName>
    <definedName name="noaplica" localSheetId="11">#REF!</definedName>
    <definedName name="noaplica">#REF!</definedName>
    <definedName name="nomb" localSheetId="9">'[1]Verificables Comp. Legal'!$D$23</definedName>
    <definedName name="nomb" localSheetId="2">#REF!</definedName>
    <definedName name="nomb" localSheetId="11">'[1]Verificables Comp. Legal'!$D$23</definedName>
    <definedName name="nomb" localSheetId="14">'[2]Verificables Comp. Legal'!$D$23</definedName>
    <definedName name="nomb">'[1]Verificables Comp. Legal'!$D$23</definedName>
    <definedName name="nombrep" localSheetId="9">'[1]Verificables Comp. Legal'!$D$24</definedName>
    <definedName name="nombrep" localSheetId="2">#REF!</definedName>
    <definedName name="nombrep" localSheetId="11">'[1]Verificables Comp. Legal'!$D$24</definedName>
    <definedName name="nombrep" localSheetId="14">'[2]Verificables Comp. Legal'!$D$24</definedName>
    <definedName name="nombrep">'[1]Verificables Comp. Legal'!$D$24</definedName>
    <definedName name="nomrep" localSheetId="9">'[1]Verificables Comp. Legal'!$D$29</definedName>
    <definedName name="nomrep" localSheetId="2">#REF!</definedName>
    <definedName name="nomrep" localSheetId="11">'[1]Verificables Comp. Legal'!$D$29</definedName>
    <definedName name="nomrep" localSheetId="14">'[2]Verificables Comp. Legal'!$D$29</definedName>
    <definedName name="nomrep">'[1]Verificables Comp. Legal'!$D$29</definedName>
    <definedName name="nomun" localSheetId="9">'[1]Verificables Comp. Legal'!$D$28</definedName>
    <definedName name="nomun" localSheetId="2">#REF!</definedName>
    <definedName name="nomun" localSheetId="11">'[1]Verificables Comp. Legal'!$D$28</definedName>
    <definedName name="nomun" localSheetId="14">'[2]Verificables Comp. Legal'!$D$28</definedName>
    <definedName name="nomun">'[1]Verificables Comp. Legal'!$D$28</definedName>
    <definedName name="numbe" localSheetId="9">'[1]Verificables Comp. Legal'!$S$29</definedName>
    <definedName name="numbe" localSheetId="2">#REF!</definedName>
    <definedName name="numbe" localSheetId="11">'[1]Verificables Comp. Legal'!$S$29</definedName>
    <definedName name="numbe" localSheetId="14">'[2]Verificables Comp. Legal'!$S$29</definedName>
    <definedName name="numbe">'[1]Verificables Comp. Legal'!$S$29</definedName>
    <definedName name="numbea" localSheetId="9">'[1]Verificables Comp. Legal'!$W$29</definedName>
    <definedName name="numbea" localSheetId="2">#REF!</definedName>
    <definedName name="numbea" localSheetId="11">'[1]Verificables Comp. Legal'!$W$29</definedName>
    <definedName name="numbea" localSheetId="14">'[2]Verificables Comp. Legal'!$W$29</definedName>
    <definedName name="numbea">'[1]Verificables Comp. Legal'!$W$29</definedName>
    <definedName name="numero" localSheetId="9">'[1]Verificables Comp. Legal'!$D$12</definedName>
    <definedName name="numero" localSheetId="2">#REF!</definedName>
    <definedName name="numero" localSheetId="11">'[1]Verificables Comp. Legal'!$D$12</definedName>
    <definedName name="numero" localSheetId="14">'[2]Verificables Comp. Legal'!$D$12</definedName>
    <definedName name="numero">'[1]Verificables Comp. Legal'!$D$12</definedName>
    <definedName name="numid" localSheetId="9">'[1]Verificables Comp. Legal'!$O$24</definedName>
    <definedName name="numid" localSheetId="2">#REF!</definedName>
    <definedName name="numid" localSheetId="11">'[1]Verificables Comp. Legal'!$O$24</definedName>
    <definedName name="numid" localSheetId="14">'[2]Verificables Comp. Legal'!$O$24</definedName>
    <definedName name="numid">'[1]Verificables Comp. Legal'!$O$24</definedName>
    <definedName name="o" localSheetId="9">'[1]Verificables Comp. Legal'!$D$38</definedName>
    <definedName name="o" localSheetId="2">#REF!</definedName>
    <definedName name="o" localSheetId="11">'[1]Verificables Comp. Legal'!$D$38</definedName>
    <definedName name="o" localSheetId="14">'[2]Verificables Comp. Legal'!$D$38</definedName>
    <definedName name="o">'[1]Verificables Comp. Legal'!$D$38</definedName>
    <definedName name="obj" localSheetId="9">'[1]Verificables Comp. Legal'!$D$14</definedName>
    <definedName name="obj" localSheetId="2">#REF!</definedName>
    <definedName name="obj" localSheetId="11">'[1]Verificables Comp. Legal'!$D$14</definedName>
    <definedName name="obj" localSheetId="14">'[2]Verificables Comp. Legal'!$D$14</definedName>
    <definedName name="obj">'[1]Verificables Comp. Legal'!$D$14</definedName>
    <definedName name="piyc" localSheetId="9">'[1]Verificables Comp. Legal'!$I$35</definedName>
    <definedName name="piyc" localSheetId="2">#REF!</definedName>
    <definedName name="piyc" localSheetId="11">'[1]Verificables Comp. Legal'!$I$35</definedName>
    <definedName name="piyc" localSheetId="14">'[2]Verificables Comp. Legal'!$I$35</definedName>
    <definedName name="piyc">'[1]Verificables Comp. Legal'!$I$35</definedName>
    <definedName name="pj" localSheetId="9">'[1]Verificables Comp. Legal'!$D$26</definedName>
    <definedName name="pj" localSheetId="2">#REF!</definedName>
    <definedName name="pj" localSheetId="11">'[1]Verificables Comp. Legal'!$D$26</definedName>
    <definedName name="pj" localSheetId="14">'[2]Verificables Comp. Legal'!$D$26</definedName>
    <definedName name="pj">'[1]Verificables Comp. Legal'!$D$26</definedName>
    <definedName name="porfe" localSheetId="9">'[1]Verificables Comp. Legal'!$D$19</definedName>
    <definedName name="porfe" localSheetId="2">#REF!</definedName>
    <definedName name="porfe" localSheetId="11">'[1]Verificables Comp. Legal'!$D$19</definedName>
    <definedName name="porfe" localSheetId="14">'[2]Verificables Comp. Legal'!$D$19</definedName>
    <definedName name="porfe">'[1]Verificables Comp. Legal'!$D$19</definedName>
    <definedName name="pro" localSheetId="9">'[1]Verificables Comp. Legal'!$D$17</definedName>
    <definedName name="pro" localSheetId="2">#REF!</definedName>
    <definedName name="pro" localSheetId="11">'[1]Verificables Comp. Legal'!$D$17</definedName>
    <definedName name="pro" localSheetId="14">'[2]Verificables Comp. Legal'!$D$17</definedName>
    <definedName name="pro">'[1]Verificables Comp. Legal'!$D$17</definedName>
    <definedName name="prof" localSheetId="9">'[1]Verificables Comp. Legal'!$D$18</definedName>
    <definedName name="prof" localSheetId="2">#REF!</definedName>
    <definedName name="prof" localSheetId="11">'[1]Verificables Comp. Legal'!$D$18</definedName>
    <definedName name="prof" localSheetId="14">'[2]Verificables Comp. Legal'!$D$18</definedName>
    <definedName name="prof">'[1]Verificables Comp. Legal'!$D$18</definedName>
    <definedName name="reg" localSheetId="9">'[1]Verificables Comp. Legal'!$D$22</definedName>
    <definedName name="reg" localSheetId="2">#REF!</definedName>
    <definedName name="reg" localSheetId="11">'[1]Verificables Comp. Legal'!$D$22</definedName>
    <definedName name="reg" localSheetId="14">'[2]Verificables Comp. Legal'!$D$22</definedName>
    <definedName name="reg">'[1]Verificables Comp. Legal'!$D$22</definedName>
    <definedName name="Renovación" localSheetId="2">#REF!</definedName>
    <definedName name="Renovación">[1]!Acciones[Renovación]</definedName>
    <definedName name="respli" localSheetId="9">'[1]Verificables Comp. Legal'!$D$16</definedName>
    <definedName name="respli" localSheetId="2">#REF!</definedName>
    <definedName name="respli" localSheetId="11">'[1]Verificables Comp. Legal'!$D$16</definedName>
    <definedName name="respli" localSheetId="14">'[2]Verificables Comp. Legal'!$D$16</definedName>
    <definedName name="respli">'[1]Verificables Comp. Legal'!$D$16</definedName>
    <definedName name="si" localSheetId="9">'[1]Verificables Comp. Legal'!$D$31</definedName>
    <definedName name="si" localSheetId="2">#REF!</definedName>
    <definedName name="si" localSheetId="11">'[1]Verificables Comp. Legal'!$D$31</definedName>
    <definedName name="si" localSheetId="14">'[2]Verificables Comp. Legal'!$D$31</definedName>
    <definedName name="si">'[1]Verificables Comp. Legal'!$D$31</definedName>
    <definedName name="te" localSheetId="9">'[1]Verificables Comp. Legal'!$K$29</definedName>
    <definedName name="te" localSheetId="2">#REF!</definedName>
    <definedName name="te" localSheetId="11">'[1]Verificables Comp. Legal'!$K$29</definedName>
    <definedName name="te" localSheetId="14">'[2]Verificables Comp. Legal'!$K$29</definedName>
    <definedName name="te">'[1]Verificables Comp. Legal'!$K$29</definedName>
    <definedName name="tel" localSheetId="9">'[1]Verificables Comp. Legal'!$W$24</definedName>
    <definedName name="tel" localSheetId="2">#REF!</definedName>
    <definedName name="tel" localSheetId="11">'[1]Verificables Comp. Legal'!$W$24</definedName>
    <definedName name="tel" localSheetId="14">'[2]Verificables Comp. Legal'!$W$24</definedName>
    <definedName name="tel">'[1]Verificables Comp. Legal'!$W$24</definedName>
    <definedName name="telad" localSheetId="9">'[1]Verificables Comp. Legal'!$O$25</definedName>
    <definedName name="telad" localSheetId="2">#REF!</definedName>
    <definedName name="telad" localSheetId="11">'[1]Verificables Comp. Legal'!$O$25</definedName>
    <definedName name="telad" localSheetId="14">'[2]Verificables Comp. Legal'!$O$25</definedName>
    <definedName name="telad">'[1]Verificables Comp. Legal'!$O$25</definedName>
    <definedName name="telun" localSheetId="9">'[1]Verificables Comp. Legal'!$W$28</definedName>
    <definedName name="telun" localSheetId="2">#REF!</definedName>
    <definedName name="telun" localSheetId="11">'[1]Verificables Comp. Legal'!$W$28</definedName>
    <definedName name="telun" localSheetId="14">'[2]Verificables Comp. Legal'!$W$28</definedName>
    <definedName name="telun">'[1]Verificables Comp. Legal'!$W$28</definedName>
    <definedName name="tipo" localSheetId="9">'[1]Lista Información'!$J$5:$K$5</definedName>
    <definedName name="tipo" localSheetId="2">#REF!</definedName>
    <definedName name="tipo" localSheetId="11">'[1]Lista Información'!$J$5:$K$5</definedName>
    <definedName name="tipo" localSheetId="14">'[2]Lista Información'!$J$5:$K$5</definedName>
    <definedName name="tipo">'[1]Lista Información'!$J$5:$K$5</definedName>
    <definedName name="tipoa" localSheetId="9">'[1]Verificables Comp. Legal'!$D$10</definedName>
    <definedName name="tipoa" localSheetId="2">#REF!</definedName>
    <definedName name="tipoa" localSheetId="11">'[1]Verificables Comp. Legal'!$D$10</definedName>
    <definedName name="tipoa" localSheetId="14">'[2]Verificables Comp. Legal'!$D$10</definedName>
    <definedName name="tipoa">'[1]Verificables Comp. Legal'!$D$10</definedName>
    <definedName name="tipoa2" localSheetId="9">'[1]Verificables Comp. Legal'!$P$10</definedName>
    <definedName name="tipoa2" localSheetId="2">#REF!</definedName>
    <definedName name="tipoa2" localSheetId="11">'[1]Verificables Comp. Legal'!$P$10</definedName>
    <definedName name="tipoa2" localSheetId="14">'[2]Verificables Comp. Legal'!$P$10</definedName>
    <definedName name="tipoa2">'[1]Verificables Comp. Legal'!$P$10</definedName>
    <definedName name="_xlnm.Print_Titles" localSheetId="17">'Condiciones NO cumplimiento'!$1:$2</definedName>
    <definedName name="verificacion" localSheetId="9">'[1]Verificables Comp. Legal'!$V$12</definedName>
    <definedName name="verificacion" localSheetId="2">#REF!</definedName>
    <definedName name="verificacion" localSheetId="11">'[1]Verificables Comp. Legal'!$V$12</definedName>
    <definedName name="verificacion" localSheetId="14">'[2]Verificables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U4" i="99" l="1"/>
  <c r="MT4" i="99"/>
  <c r="MR4" i="99"/>
  <c r="MQ4" i="99"/>
  <c r="MP4" i="99"/>
  <c r="MO4" i="99"/>
  <c r="MN4" i="99"/>
  <c r="MM4" i="99"/>
  <c r="ML4" i="99"/>
  <c r="MK4" i="99"/>
  <c r="MJ4" i="99"/>
  <c r="MI4" i="99"/>
  <c r="MH4" i="99"/>
  <c r="MG4" i="99"/>
  <c r="MF4" i="99"/>
  <c r="ME4" i="99"/>
  <c r="MD4" i="99"/>
  <c r="MC4" i="99"/>
  <c r="MB4" i="99"/>
  <c r="MA4" i="99"/>
  <c r="LZ4" i="99"/>
  <c r="LY4" i="99"/>
  <c r="LX4" i="99"/>
  <c r="LW4" i="99"/>
  <c r="LV4" i="99"/>
  <c r="LU4" i="99"/>
  <c r="LT4" i="99"/>
  <c r="LS4" i="99"/>
  <c r="LR4" i="99"/>
  <c r="LQ4" i="99"/>
  <c r="LP4" i="99"/>
  <c r="LO4" i="99"/>
  <c r="LM4" i="99"/>
  <c r="LL4" i="99"/>
  <c r="LK4" i="99"/>
  <c r="LJ4" i="99"/>
  <c r="LI4" i="99"/>
  <c r="LH4" i="99"/>
  <c r="LG4" i="99"/>
  <c r="LF4" i="99"/>
  <c r="LE4" i="99"/>
  <c r="LD4" i="99"/>
  <c r="LB4" i="99"/>
  <c r="LA4" i="99"/>
  <c r="KZ4" i="99"/>
  <c r="KY4" i="99"/>
  <c r="KX4" i="99"/>
  <c r="KW4" i="99"/>
  <c r="KV4" i="99"/>
  <c r="KU4" i="99"/>
  <c r="KT4" i="99"/>
  <c r="KS4" i="99"/>
  <c r="KR4" i="99"/>
  <c r="KQ4" i="99"/>
  <c r="KP4" i="99"/>
  <c r="KO4" i="99"/>
  <c r="KN4" i="99"/>
  <c r="KM4" i="99"/>
  <c r="KK4" i="99"/>
  <c r="KJ4" i="99"/>
  <c r="KI4" i="99"/>
  <c r="KH4" i="99"/>
  <c r="KG4" i="99"/>
  <c r="KF4" i="99"/>
  <c r="KE4" i="99"/>
  <c r="KD4" i="99"/>
  <c r="KC4" i="99"/>
  <c r="KB4" i="99"/>
  <c r="KA4" i="99"/>
  <c r="JZ4" i="99"/>
  <c r="JY4" i="99"/>
  <c r="JX4" i="99"/>
  <c r="JW4" i="99"/>
  <c r="JV4" i="99"/>
  <c r="JU4" i="99"/>
  <c r="JT4" i="99"/>
  <c r="JS4" i="99"/>
  <c r="JR4" i="99"/>
  <c r="JQ4" i="99"/>
  <c r="JP4" i="99"/>
  <c r="JO4" i="99"/>
  <c r="JN4" i="99"/>
  <c r="JM4" i="99"/>
  <c r="JL4" i="99"/>
  <c r="JK4" i="99"/>
  <c r="JJ4" i="99"/>
  <c r="JI4" i="99"/>
  <c r="JH4" i="99"/>
  <c r="JF4" i="99"/>
  <c r="JE4" i="99"/>
  <c r="JD4" i="99"/>
  <c r="JC4" i="99"/>
  <c r="JB4" i="99"/>
  <c r="JA4" i="99"/>
  <c r="IZ4" i="99"/>
  <c r="IY4" i="99"/>
  <c r="IX4" i="99"/>
  <c r="IW4" i="99"/>
  <c r="IV4" i="99"/>
  <c r="IU4" i="99"/>
  <c r="IT4" i="99"/>
  <c r="IS4" i="99"/>
  <c r="IR4" i="99"/>
  <c r="IQ4" i="99"/>
  <c r="IP4" i="99"/>
  <c r="IO4" i="99"/>
  <c r="IN4" i="99"/>
  <c r="IM4" i="99"/>
  <c r="IL4" i="99"/>
  <c r="IK4" i="99"/>
  <c r="IJ4" i="99"/>
  <c r="II4" i="99"/>
  <c r="IH4" i="99"/>
  <c r="IG4" i="99"/>
  <c r="IF4" i="99"/>
  <c r="IE4" i="99"/>
  <c r="ID4" i="99"/>
  <c r="IC4" i="99"/>
  <c r="IB4" i="99"/>
  <c r="IA4" i="99"/>
  <c r="HZ4" i="99"/>
  <c r="HY4" i="99"/>
  <c r="HX4" i="99"/>
  <c r="HW4" i="99"/>
  <c r="HV4" i="99"/>
  <c r="HT4" i="99"/>
  <c r="HS4" i="99"/>
  <c r="HR4" i="99"/>
  <c r="HQ4" i="99"/>
  <c r="HP4" i="99"/>
  <c r="HO4" i="99"/>
  <c r="HN4" i="99"/>
  <c r="HM4" i="99"/>
  <c r="HL4" i="99"/>
  <c r="HK4" i="99"/>
  <c r="HJ4" i="99"/>
  <c r="HI4" i="99"/>
  <c r="HH4" i="99"/>
  <c r="HG4" i="99"/>
  <c r="HF4" i="99"/>
  <c r="HE4" i="99"/>
  <c r="HD4" i="99"/>
  <c r="HC4" i="99"/>
  <c r="HB4" i="99"/>
  <c r="HA4" i="99"/>
  <c r="GZ4" i="99"/>
  <c r="GY4" i="99"/>
  <c r="GX4" i="99"/>
  <c r="GW4" i="99"/>
  <c r="GV4" i="99"/>
  <c r="GU4" i="99"/>
  <c r="GT4" i="99"/>
  <c r="GS4" i="99"/>
  <c r="GR4" i="99"/>
  <c r="GQ4" i="99"/>
  <c r="GP4" i="99"/>
  <c r="GO4" i="99"/>
  <c r="GN4" i="99"/>
  <c r="GM4" i="99"/>
  <c r="GL4" i="99"/>
  <c r="GK4" i="99"/>
  <c r="GJ4" i="99"/>
  <c r="GI4" i="99"/>
  <c r="GH4" i="99"/>
  <c r="GG4" i="99"/>
  <c r="GF4" i="99"/>
  <c r="GE4" i="99"/>
  <c r="GD4" i="99"/>
  <c r="GC4" i="99"/>
  <c r="GB4" i="99"/>
  <c r="GA4" i="99"/>
  <c r="FZ4" i="99"/>
  <c r="FY4" i="99"/>
  <c r="FX4" i="99"/>
  <c r="FW4" i="99"/>
  <c r="FV4" i="99"/>
  <c r="FU4" i="99"/>
  <c r="FT4" i="99"/>
  <c r="FS4" i="99"/>
  <c r="FR4" i="99"/>
  <c r="FQ4" i="99"/>
  <c r="FP4" i="99"/>
  <c r="FO4" i="99"/>
  <c r="FN4" i="99"/>
  <c r="FM4" i="99"/>
  <c r="FL4" i="99"/>
  <c r="FK4" i="99"/>
  <c r="FJ4" i="99"/>
  <c r="FI4" i="99"/>
  <c r="FH4" i="99"/>
  <c r="FG4" i="99"/>
  <c r="FF4" i="99"/>
  <c r="FE4" i="99"/>
  <c r="FD4" i="99"/>
  <c r="FC4" i="99"/>
  <c r="FB4" i="99"/>
  <c r="FA4" i="99"/>
  <c r="EZ4" i="99"/>
  <c r="EY4" i="99"/>
  <c r="EX4" i="99"/>
  <c r="EW4" i="99"/>
  <c r="EV4" i="99"/>
  <c r="EU4" i="99"/>
  <c r="ET4" i="99"/>
  <c r="ES4" i="99"/>
  <c r="ER4" i="99"/>
  <c r="EQ4" i="99"/>
  <c r="EP4" i="99"/>
  <c r="EO4" i="99"/>
  <c r="EN4" i="99"/>
  <c r="EM4" i="99"/>
  <c r="EL4" i="99"/>
  <c r="EK4" i="99"/>
  <c r="EJ4" i="99"/>
  <c r="EI4" i="99"/>
  <c r="EH4" i="99"/>
  <c r="EG4" i="99"/>
  <c r="EE4" i="99"/>
  <c r="ED4" i="99"/>
  <c r="EB4" i="99"/>
  <c r="EA4" i="99"/>
  <c r="DZ4" i="99"/>
  <c r="DY4" i="99"/>
  <c r="DW4" i="99"/>
  <c r="DV4" i="99"/>
  <c r="DU4" i="99"/>
  <c r="DT4" i="99"/>
  <c r="DS4" i="99"/>
  <c r="DQ4" i="99"/>
  <c r="DP4" i="99"/>
  <c r="DO4" i="99"/>
  <c r="DN4" i="99"/>
  <c r="DM4" i="99"/>
  <c r="DL4" i="99"/>
  <c r="DK4" i="99"/>
  <c r="DJ4" i="99"/>
  <c r="DI4" i="99"/>
  <c r="DH4" i="99"/>
  <c r="DG4" i="99"/>
  <c r="DF4" i="99"/>
  <c r="DE4" i="99"/>
  <c r="DD4" i="99"/>
  <c r="DC4" i="99"/>
  <c r="DB4" i="99"/>
  <c r="DA4" i="99"/>
  <c r="CZ4" i="99"/>
  <c r="CY4" i="99"/>
  <c r="CX4" i="99"/>
  <c r="CW4" i="99"/>
  <c r="CV4" i="99"/>
  <c r="CU4" i="99"/>
  <c r="CQ4" i="99"/>
  <c r="CP4" i="99"/>
  <c r="CN4" i="99"/>
  <c r="CM4" i="99"/>
  <c r="CL4" i="99"/>
  <c r="CJ4" i="99"/>
  <c r="CI4" i="99"/>
  <c r="CG4" i="99"/>
  <c r="CE4" i="99"/>
  <c r="CD4" i="99"/>
  <c r="CC4" i="99"/>
  <c r="CB4" i="99"/>
  <c r="CA4" i="99"/>
  <c r="BZ4" i="99"/>
  <c r="BY4" i="99"/>
  <c r="BW4" i="99"/>
  <c r="BV4" i="99"/>
  <c r="BU4" i="99"/>
  <c r="BS4" i="99"/>
  <c r="BQ4" i="99"/>
  <c r="BO4" i="99"/>
  <c r="BN4" i="99"/>
  <c r="BM4" i="99"/>
  <c r="BL4" i="99"/>
  <c r="BK4" i="99"/>
  <c r="BJ4" i="99"/>
  <c r="BI4" i="99"/>
  <c r="BH4" i="99"/>
  <c r="BG4" i="99"/>
  <c r="BF4" i="99"/>
  <c r="BE4" i="99"/>
  <c r="BD4" i="99"/>
  <c r="BC4" i="99"/>
  <c r="BB4" i="99"/>
  <c r="BA4" i="99"/>
  <c r="AZ4" i="99"/>
  <c r="AY4" i="99"/>
  <c r="AX4" i="99"/>
  <c r="AW4" i="99"/>
  <c r="AU4" i="99"/>
  <c r="AT4" i="99"/>
  <c r="AV4" i="99"/>
  <c r="AS4" i="99"/>
  <c r="AR4" i="99"/>
  <c r="AQ4" i="99"/>
  <c r="AP4" i="99"/>
  <c r="AO4" i="99"/>
  <c r="AN4" i="99"/>
  <c r="AM4" i="99"/>
  <c r="AL4" i="99"/>
  <c r="AK4" i="99"/>
  <c r="AJ4" i="99"/>
  <c r="AI4" i="99"/>
  <c r="AH4" i="99"/>
  <c r="AG4" i="99"/>
  <c r="AF4" i="99"/>
  <c r="AE4" i="99"/>
  <c r="AD4" i="99"/>
  <c r="AC4" i="99"/>
  <c r="AB4" i="99"/>
  <c r="AA4" i="99"/>
  <c r="Z4" i="99"/>
  <c r="Y4" i="99"/>
  <c r="X4" i="99"/>
  <c r="W4" i="99"/>
  <c r="V4" i="99"/>
  <c r="U4" i="99"/>
  <c r="T4" i="99"/>
  <c r="S4" i="99"/>
  <c r="R4" i="99"/>
  <c r="Q4" i="99"/>
  <c r="P4" i="99"/>
  <c r="O4" i="99"/>
  <c r="N4" i="99"/>
  <c r="M4" i="99"/>
  <c r="L4" i="99"/>
  <c r="K4" i="99"/>
  <c r="J4" i="99"/>
  <c r="I4" i="99"/>
  <c r="H4" i="99"/>
  <c r="G4" i="99"/>
  <c r="F4" i="99"/>
  <c r="E4" i="99"/>
  <c r="D4" i="99"/>
  <c r="C4" i="99"/>
  <c r="B4" i="99"/>
  <c r="A4" i="99"/>
  <c r="AS3" i="99"/>
  <c r="AR3" i="99"/>
  <c r="AQ3" i="99"/>
  <c r="AP3" i="99"/>
  <c r="AO3" i="99"/>
  <c r="AN3" i="99"/>
  <c r="B8" i="97" l="1"/>
  <c r="B7" i="97"/>
  <c r="B6" i="97"/>
  <c r="B5" i="97"/>
  <c r="B4" i="97"/>
  <c r="H11" i="38" l="1"/>
  <c r="H12" i="38"/>
  <c r="H13" i="38"/>
  <c r="H14" i="38"/>
  <c r="H15" i="38"/>
  <c r="H16" i="38"/>
  <c r="H17" i="38"/>
  <c r="H19" i="38"/>
  <c r="H20" i="38"/>
  <c r="H21" i="38"/>
  <c r="H22" i="38"/>
  <c r="H23" i="38"/>
  <c r="H24" i="38"/>
  <c r="H25" i="38"/>
  <c r="H26" i="38"/>
  <c r="H27" i="38"/>
  <c r="H28" i="38"/>
  <c r="H29" i="38"/>
  <c r="H30" i="38"/>
  <c r="H31" i="38"/>
  <c r="H32" i="38"/>
  <c r="H33" i="38"/>
  <c r="H34" i="38"/>
  <c r="H36" i="38"/>
  <c r="H37" i="38"/>
  <c r="H38" i="38"/>
  <c r="H39" i="38"/>
  <c r="H40" i="38"/>
  <c r="H41" i="38"/>
  <c r="H43" i="38"/>
  <c r="H44" i="38"/>
  <c r="H45" i="38"/>
  <c r="H46" i="38"/>
  <c r="H47" i="38"/>
  <c r="H49" i="38"/>
  <c r="H50" i="38"/>
  <c r="H51" i="38"/>
  <c r="H52" i="38"/>
  <c r="H54" i="38"/>
  <c r="H55" i="38"/>
  <c r="H57" i="38"/>
  <c r="H58" i="38"/>
  <c r="H59" i="38"/>
  <c r="H60" i="38"/>
  <c r="H61" i="38"/>
  <c r="E24" i="76"/>
  <c r="D24" i="76"/>
  <c r="MS4" i="99" s="1"/>
  <c r="E17" i="76"/>
  <c r="D17" i="76"/>
  <c r="E14" i="76"/>
  <c r="D14" i="76"/>
  <c r="E12" i="76"/>
  <c r="D12" i="76"/>
  <c r="E6" i="76"/>
  <c r="D6" i="76"/>
  <c r="E3" i="76"/>
  <c r="D3" i="76"/>
  <c r="C56" i="38" l="1" a="1"/>
  <c r="E10" i="98"/>
  <c r="D10" i="98"/>
  <c r="LN4" i="99" s="1"/>
  <c r="E5" i="98"/>
  <c r="D5" i="98"/>
  <c r="E3" i="98"/>
  <c r="E16" i="94"/>
  <c r="D16" i="94"/>
  <c r="E14" i="94"/>
  <c r="D14" i="94"/>
  <c r="D12" i="94"/>
  <c r="E12" i="94"/>
  <c r="E6" i="94"/>
  <c r="D6" i="94"/>
  <c r="E3" i="94"/>
  <c r="D3" i="94"/>
  <c r="C48" i="38" l="1" a="1"/>
  <c r="H48" i="38" s="1"/>
  <c r="LC4" i="99"/>
  <c r="C53" i="38" a="1"/>
  <c r="H56" i="38"/>
  <c r="E25" i="93"/>
  <c r="D25" i="93"/>
  <c r="E18" i="93"/>
  <c r="E13" i="93"/>
  <c r="D13" i="93"/>
  <c r="E5" i="93"/>
  <c r="D5" i="93"/>
  <c r="E3" i="93"/>
  <c r="D3" i="93"/>
  <c r="E34" i="91"/>
  <c r="D34" i="91"/>
  <c r="D26" i="91"/>
  <c r="E22" i="91"/>
  <c r="D22" i="91"/>
  <c r="E18" i="91"/>
  <c r="D18" i="91"/>
  <c r="E12" i="91"/>
  <c r="D12" i="91"/>
  <c r="E5" i="91"/>
  <c r="D5" i="91"/>
  <c r="D3" i="91"/>
  <c r="E94" i="96"/>
  <c r="D94" i="96"/>
  <c r="E91" i="96"/>
  <c r="D91" i="96"/>
  <c r="E88" i="96"/>
  <c r="D88" i="96"/>
  <c r="E76" i="96"/>
  <c r="D76" i="96"/>
  <c r="E67" i="96"/>
  <c r="D67" i="96"/>
  <c r="E65" i="96"/>
  <c r="D65" i="96"/>
  <c r="E59" i="96"/>
  <c r="D59" i="96"/>
  <c r="E50" i="96"/>
  <c r="D50" i="96"/>
  <c r="E55" i="96"/>
  <c r="D55" i="96"/>
  <c r="E39" i="96"/>
  <c r="D39" i="96"/>
  <c r="E32" i="96"/>
  <c r="D32" i="96"/>
  <c r="E28" i="96"/>
  <c r="D28" i="96"/>
  <c r="E17" i="96"/>
  <c r="C18" i="38" l="1" a="1"/>
  <c r="HU4" i="99"/>
  <c r="C35" i="38" a="1"/>
  <c r="JG4" i="99"/>
  <c r="H53" i="38"/>
  <c r="D17" i="96"/>
  <c r="G17" i="96" s="1"/>
  <c r="E13" i="96"/>
  <c r="D13" i="96"/>
  <c r="G13" i="96" s="1"/>
  <c r="E11" i="96"/>
  <c r="D11" i="96"/>
  <c r="G11" i="96" s="1"/>
  <c r="E6" i="96"/>
  <c r="D6" i="96"/>
  <c r="G6" i="96" s="1"/>
  <c r="E3" i="96"/>
  <c r="D3" i="96"/>
  <c r="G67" i="96"/>
  <c r="G39" i="96"/>
  <c r="G32" i="96"/>
  <c r="G28" i="96"/>
  <c r="E71" i="95"/>
  <c r="D71" i="95"/>
  <c r="D68" i="95"/>
  <c r="EC4" i="99" s="1"/>
  <c r="E68" i="95"/>
  <c r="E63" i="95"/>
  <c r="D63" i="95"/>
  <c r="DX4" i="99" s="1"/>
  <c r="E57" i="95"/>
  <c r="D57" i="95"/>
  <c r="DR4" i="99" s="1"/>
  <c r="E33" i="95"/>
  <c r="D33" i="95"/>
  <c r="CT4" i="99" s="1"/>
  <c r="E32" i="95"/>
  <c r="D32" i="95"/>
  <c r="CS4" i="99" s="1"/>
  <c r="E31" i="95"/>
  <c r="D31" i="95"/>
  <c r="CR4" i="99" s="1"/>
  <c r="E28" i="95"/>
  <c r="D28" i="95"/>
  <c r="CO4" i="99" s="1"/>
  <c r="E24" i="95"/>
  <c r="D24" i="95"/>
  <c r="CK4" i="99" s="1"/>
  <c r="E21" i="95"/>
  <c r="D21" i="95"/>
  <c r="CH4" i="99" s="1"/>
  <c r="E19" i="95"/>
  <c r="D19" i="95"/>
  <c r="CF4" i="99" s="1"/>
  <c r="E11" i="95"/>
  <c r="D11" i="95"/>
  <c r="BX4" i="99" s="1"/>
  <c r="E7" i="95"/>
  <c r="D7" i="95"/>
  <c r="BT4" i="99" s="1"/>
  <c r="E5" i="95"/>
  <c r="D5" i="95"/>
  <c r="BR4" i="99" s="1"/>
  <c r="E3" i="95"/>
  <c r="D3" i="95"/>
  <c r="BP4" i="99" s="1"/>
  <c r="C3" i="38" l="1" a="1"/>
  <c r="EF4" i="99"/>
  <c r="H18" i="38"/>
  <c r="H35" i="38"/>
  <c r="G33" i="95"/>
  <c r="G32" i="95"/>
  <c r="G5" i="95"/>
  <c r="G10" i="98" l="1"/>
  <c r="G5" i="98"/>
  <c r="D3" i="98"/>
  <c r="G3" i="98" s="1"/>
  <c r="E30" i="93"/>
  <c r="G94" i="96"/>
  <c r="G91" i="96"/>
  <c r="G88" i="96"/>
  <c r="G76" i="96"/>
  <c r="G65" i="96"/>
  <c r="G59" i="96"/>
  <c r="G55" i="96"/>
  <c r="G50" i="96"/>
  <c r="G3" i="96"/>
  <c r="D21" i="98" l="1"/>
  <c r="C10" i="14" s="1"/>
  <c r="D23" i="98"/>
  <c r="E10" i="14" s="1"/>
  <c r="D22" i="98"/>
  <c r="D10" i="14" s="1"/>
  <c r="D105" i="96"/>
  <c r="E6" i="14" s="1"/>
  <c r="D103" i="96"/>
  <c r="C6" i="14" s="1"/>
  <c r="D104" i="96"/>
  <c r="D6" i="14" s="1"/>
  <c r="G71" i="95" l="1"/>
  <c r="G68" i="95"/>
  <c r="G57" i="95"/>
  <c r="G24" i="95"/>
  <c r="G21" i="95"/>
  <c r="G19" i="95"/>
  <c r="G11" i="95"/>
  <c r="G7" i="95"/>
  <c r="G3" i="95"/>
  <c r="G31" i="95" l="1"/>
  <c r="G28" i="95"/>
  <c r="G63" i="95"/>
  <c r="D75" i="95" l="1"/>
  <c r="D5" i="14" s="1"/>
  <c r="D76" i="95"/>
  <c r="E5" i="14" s="1"/>
  <c r="D74" i="95"/>
  <c r="C5" i="14" s="1"/>
  <c r="G16" i="94"/>
  <c r="G14" i="94"/>
  <c r="G12" i="94"/>
  <c r="G6" i="94"/>
  <c r="G3" i="94"/>
  <c r="D30" i="93"/>
  <c r="KL4" i="99" s="1"/>
  <c r="G25" i="93"/>
  <c r="D18" i="93"/>
  <c r="G18" i="93" s="1"/>
  <c r="G13" i="93"/>
  <c r="G5" i="93"/>
  <c r="G3" i="93"/>
  <c r="G34" i="91"/>
  <c r="E26" i="91"/>
  <c r="G26" i="91"/>
  <c r="G22" i="91"/>
  <c r="G18" i="91"/>
  <c r="G12" i="91"/>
  <c r="G5" i="91"/>
  <c r="E3" i="91"/>
  <c r="G3" i="91"/>
  <c r="G30" i="93" l="1"/>
  <c r="C42" i="38" a="1"/>
  <c r="D23" i="94"/>
  <c r="E9" i="14" s="1"/>
  <c r="D22" i="94"/>
  <c r="D9" i="14" s="1"/>
  <c r="D21" i="94"/>
  <c r="C9" i="14" s="1"/>
  <c r="D38" i="93"/>
  <c r="E8" i="14" s="1"/>
  <c r="D37" i="93"/>
  <c r="D8" i="14" s="1"/>
  <c r="D36" i="93"/>
  <c r="C8" i="14" s="1"/>
  <c r="D42" i="91"/>
  <c r="E7" i="14" s="1"/>
  <c r="D41" i="91"/>
  <c r="D7" i="14" s="1"/>
  <c r="D40" i="91"/>
  <c r="C7" i="14" s="1"/>
  <c r="H42" i="38"/>
  <c r="E53" i="77"/>
  <c r="H53" i="77" s="1"/>
  <c r="E48" i="77"/>
  <c r="H48" i="77" s="1"/>
  <c r="E43" i="77"/>
  <c r="G43" i="77" s="1"/>
  <c r="F33" i="77"/>
  <c r="H33" i="77" s="1"/>
  <c r="F32" i="77"/>
  <c r="H32" i="77" s="1"/>
  <c r="F31" i="77"/>
  <c r="H31" i="77" s="1"/>
  <c r="F30" i="77"/>
  <c r="H30" i="77" s="1"/>
  <c r="F29" i="77"/>
  <c r="H29" i="77" s="1"/>
  <c r="F28" i="77"/>
  <c r="H28" i="77" s="1"/>
  <c r="F27" i="77"/>
  <c r="H27" i="77" s="1"/>
  <c r="F26" i="77"/>
  <c r="H26" i="77" s="1"/>
  <c r="F25" i="77"/>
  <c r="H25" i="77" s="1"/>
  <c r="F24" i="77"/>
  <c r="H24" i="77" s="1"/>
  <c r="F23" i="77"/>
  <c r="H23" i="77" s="1"/>
  <c r="F22" i="77"/>
  <c r="H22" i="77" s="1"/>
  <c r="F21" i="77"/>
  <c r="H21" i="77" s="1"/>
  <c r="F20" i="77"/>
  <c r="H20" i="77" s="1"/>
  <c r="F19" i="77"/>
  <c r="H19" i="77" s="1"/>
  <c r="F18" i="77"/>
  <c r="H18" i="77" s="1"/>
  <c r="F17" i="77"/>
  <c r="H17" i="77" s="1"/>
  <c r="F16" i="77"/>
  <c r="H16" i="77" s="1"/>
  <c r="F15" i="77"/>
  <c r="H15" i="77" s="1"/>
  <c r="F14" i="77"/>
  <c r="H14" i="77" s="1"/>
  <c r="F13" i="77"/>
  <c r="H13" i="77" s="1"/>
  <c r="F12" i="77"/>
  <c r="H12" i="77" s="1"/>
  <c r="F11" i="77"/>
  <c r="H11" i="77" s="1"/>
  <c r="F10" i="77"/>
  <c r="H10" i="77" s="1"/>
  <c r="F9" i="77"/>
  <c r="H9" i="77" s="1"/>
  <c r="F8" i="77"/>
  <c r="H8" i="77" s="1"/>
  <c r="F7" i="77"/>
  <c r="H7" i="77" s="1"/>
  <c r="F6" i="77"/>
  <c r="H6" i="77" s="1"/>
  <c r="F5" i="77"/>
  <c r="H5" i="77" s="1"/>
  <c r="H4" i="77"/>
  <c r="G24" i="76"/>
  <c r="G17" i="76"/>
  <c r="G14" i="76"/>
  <c r="G12" i="76"/>
  <c r="G6" i="76"/>
  <c r="G3" i="76"/>
  <c r="F17" i="69"/>
  <c r="D17" i="69"/>
  <c r="E2" i="68"/>
  <c r="D31" i="76" l="1"/>
  <c r="E11" i="14" s="1"/>
  <c r="H43" i="77"/>
  <c r="G48" i="77"/>
  <c r="G53" i="77"/>
  <c r="D29" i="76"/>
  <c r="C11" i="14" s="1"/>
  <c r="D30" i="76"/>
  <c r="D11" i="14" s="1"/>
  <c r="H10" i="38" l="1"/>
  <c r="H9" i="38" l="1"/>
  <c r="H7" i="38"/>
  <c r="H8" i="38"/>
  <c r="F6" i="14" l="1"/>
  <c r="F8" i="14"/>
  <c r="F5" i="14"/>
  <c r="F9" i="14"/>
  <c r="H6" i="38" l="1"/>
  <c r="D167" i="2" a="1"/>
  <c r="D167" i="2" s="1"/>
  <c r="H3" i="38" l="1"/>
  <c r="H5" i="38"/>
  <c r="H4" i="38"/>
  <c r="F7" i="14"/>
  <c r="E167" i="2"/>
  <c r="A3" i="32" l="1" a="1"/>
  <c r="D12" i="14"/>
  <c r="E12" i="14"/>
  <c r="F10" i="14"/>
  <c r="C12" i="14"/>
  <c r="F11" i="14"/>
  <c r="F12"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<sst xmlns="http://schemas.openxmlformats.org/spreadsheetml/2006/main" count="4016" uniqueCount="2548">
  <si>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</si>
  <si>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</si>
  <si>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</si>
  <si>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</si>
  <si>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</si>
  <si>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</si>
  <si>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</si>
  <si>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</si>
  <si>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</si>
  <si>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</si>
  <si>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</si>
  <si>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</si>
  <si>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</si>
  <si>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</si>
  <si>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</si>
  <si>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</si>
  <si>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</si>
  <si>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</si>
  <si>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</si>
  <si>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</si>
  <si>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</si>
  <si>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</si>
  <si>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</si>
  <si>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</si>
  <si>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</si>
  <si>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</si>
  <si>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</si>
  <si>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</si>
  <si>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</si>
  <si>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</si>
  <si>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</si>
  <si>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</si>
  <si>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</si>
  <si>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</si>
  <si>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</si>
  <si>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</si>
  <si>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</si>
  <si>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</si>
  <si>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</si>
  <si>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</si>
  <si>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</si>
  <si>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</si>
  <si>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</si>
  <si>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</si>
  <si>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</si>
  <si>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</si>
  <si>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</si>
  <si>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</si>
  <si>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</si>
  <si>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</si>
  <si>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</si>
  <si>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</si>
  <si>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</si>
  <si>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</si>
  <si>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</si>
  <si>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</si>
  <si>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</si>
  <si>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</si>
  <si>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</si>
  <si>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</si>
  <si>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</si>
  <si>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</si>
  <si>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</si>
  <si>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</si>
  <si>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</si>
  <si>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</si>
  <si>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</si>
  <si>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</si>
  <si>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</si>
  <si>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</si>
  <si>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</si>
  <si>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</si>
  <si>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</si>
  <si>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</si>
  <si>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</si>
  <si>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</si>
  <si>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</si>
  <si>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</si>
  <si>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</si>
  <si>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</si>
  <si>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</si>
  <si>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</si>
  <si>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</si>
  <si>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</si>
  <si>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</si>
  <si>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</si>
  <si>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</si>
  <si>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</si>
  <si>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</si>
  <si>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</si>
  <si>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</si>
  <si>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</si>
  <si>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</si>
  <si>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</si>
  <si>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</si>
  <si>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</si>
  <si>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</si>
  <si>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</si>
  <si>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</si>
  <si>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</si>
  <si>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</si>
  <si>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</si>
  <si>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</si>
  <si>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</si>
  <si>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</si>
  <si>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</si>
  <si>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</si>
  <si>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</si>
  <si>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</si>
  <si>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</si>
  <si>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</si>
  <si>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</si>
  <si>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</si>
  <si>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</si>
  <si>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</si>
  <si>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</si>
  <si>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</si>
  <si>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</si>
  <si>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</si>
  <si>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</si>
  <si>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</si>
  <si>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</si>
  <si>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</si>
  <si>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</si>
  <si>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</si>
  <si>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</si>
  <si>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</si>
  <si>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</si>
  <si>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</si>
  <si>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</si>
  <si>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</si>
  <si>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</si>
  <si>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</si>
  <si>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</si>
  <si>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</si>
  <si>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</si>
  <si>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</si>
  <si>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</si>
  <si>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</si>
  <si>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</si>
  <si>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</si>
  <si>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</si>
  <si>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</si>
  <si>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</si>
  <si>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</si>
  <si>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</si>
  <si>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</si>
  <si>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</si>
  <si>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</si>
  <si>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</si>
  <si>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</si>
  <si>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</si>
  <si>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</si>
  <si>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</si>
  <si>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</si>
  <si>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</si>
  <si>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</si>
  <si>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</si>
  <si>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</si>
  <si>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</si>
  <si>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</si>
  <si>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</si>
  <si>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</si>
  <si>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</si>
  <si>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</si>
  <si>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</si>
  <si>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</si>
  <si>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</si>
  <si>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</si>
  <si>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</si>
  <si>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</si>
  <si>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</si>
  <si>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</si>
  <si>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</si>
  <si>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</si>
  <si>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</si>
  <si>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</si>
  <si>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</si>
  <si>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</si>
  <si>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</si>
  <si>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</si>
  <si>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</si>
  <si>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</si>
  <si>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</si>
  <si>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</si>
  <si>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</si>
  <si>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</si>
  <si>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</si>
  <si>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</si>
  <si>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</si>
  <si>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</si>
  <si>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</si>
  <si>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</si>
  <si>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</si>
  <si>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</si>
  <si>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</si>
  <si>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</si>
  <si>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</si>
  <si>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</si>
  <si>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</si>
  <si>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</si>
  <si>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</si>
  <si>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</si>
  <si>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</si>
  <si>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</si>
  <si>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</si>
  <si>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</si>
  <si>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</si>
  <si>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</si>
  <si>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</si>
  <si>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</si>
  <si>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</si>
  <si>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</si>
  <si>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</si>
  <si>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</si>
  <si>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</si>
  <si>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</si>
  <si>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</si>
  <si>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</si>
  <si>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</si>
  <si>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</si>
  <si>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</si>
  <si>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</si>
  <si>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</si>
  <si>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</si>
  <si>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</si>
  <si>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</si>
  <si>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</si>
  <si>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</si>
  <si>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</si>
  <si>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</si>
  <si>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</si>
  <si>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</si>
  <si>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</si>
  <si>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</si>
  <si>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</si>
  <si>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</si>
  <si>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</si>
  <si>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</si>
  <si>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</si>
  <si>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</si>
  <si>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</si>
  <si>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</si>
  <si>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</si>
  <si>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</si>
  <si>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</si>
  <si>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</si>
  <si>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</si>
  <si>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</si>
  <si>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</si>
  <si>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</si>
  <si>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</si>
  <si>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</si>
  <si>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</si>
  <si>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</si>
  <si>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</si>
  <si>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</si>
  <si>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</si>
  <si>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</si>
  <si>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</si>
  <si>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</si>
  <si>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</si>
  <si>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</si>
  <si>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</si>
  <si>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</si>
  <si>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</si>
  <si>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</si>
  <si>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</si>
  <si>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</si>
  <si>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</si>
  <si>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</si>
  <si>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</si>
  <si>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</si>
  <si>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</si>
  <si>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</si>
  <si>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</si>
  <si>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</si>
  <si>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</si>
  <si>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</si>
  <si>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</si>
  <si>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</si>
  <si>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</si>
  <si>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</si>
  <si>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</si>
  <si>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</si>
  <si>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</si>
  <si>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</si>
  <si>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</si>
  <si>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</si>
  <si>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</si>
  <si>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</si>
  <si>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</si>
  <si>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</si>
  <si>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</si>
  <si>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</si>
  <si>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</si>
  <si>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</si>
  <si>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</si>
  <si>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</si>
  <si>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</si>
  <si>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</si>
  <si>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</si>
  <si>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</si>
  <si>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</si>
  <si>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</si>
  <si>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</si>
  <si>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</si>
  <si>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</si>
  <si>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</si>
  <si>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</si>
  <si>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</si>
  <si>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</si>
  <si>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</si>
  <si>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</si>
  <si>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</si>
  <si>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</si>
  <si>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</si>
  <si>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</si>
  <si>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</si>
  <si>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</si>
  <si>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</si>
  <si>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</si>
  <si>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</si>
  <si>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</si>
  <si>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</si>
  <si>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</si>
  <si>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</si>
  <si>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</si>
  <si>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</si>
  <si>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</si>
  <si>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</si>
  <si>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</si>
  <si>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</si>
  <si>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</si>
  <si>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</si>
  <si>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</si>
  <si>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</si>
  <si>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</si>
  <si>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</si>
  <si>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</si>
  <si>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</si>
  <si>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</si>
  <si>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</si>
  <si>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</si>
  <si>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</si>
  <si>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</si>
  <si>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</si>
  <si>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</si>
  <si>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</si>
  <si>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</si>
  <si>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</si>
  <si>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</si>
  <si>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</si>
  <si>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</si>
  <si>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</si>
  <si>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</si>
  <si>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</si>
  <si>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</si>
  <si>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</si>
  <si>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</si>
  <si>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</si>
  <si>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</si>
  <si>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</si>
  <si>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</si>
  <si>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</si>
  <si>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</si>
  <si>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</si>
  <si>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</si>
  <si>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</si>
  <si>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</si>
  <si>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</si>
  <si>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</si>
  <si>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</si>
  <si>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</si>
  <si>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</si>
  <si>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</si>
  <si>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</si>
  <si>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</si>
  <si>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</si>
  <si>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</si>
  <si>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</si>
  <si>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</si>
  <si>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</si>
  <si>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</si>
  <si>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</si>
  <si>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</si>
  <si>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</si>
  <si>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</si>
  <si>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</si>
  <si>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</si>
  <si>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</si>
  <si>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</si>
  <si>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</si>
  <si>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</si>
  <si>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</si>
  <si>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</si>
  <si>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</si>
  <si>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</si>
  <si>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</si>
  <si>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</si>
  <si>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</si>
  <si>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</si>
  <si>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</si>
  <si>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</si>
  <si>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</si>
  <si>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</si>
  <si>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</si>
  <si>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</si>
  <si>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</si>
  <si>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</si>
  <si>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</si>
  <si>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</si>
  <si>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</si>
  <si>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</si>
  <si>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</si>
  <si>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</si>
  <si>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</si>
  <si>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</si>
  <si>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</si>
  <si>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</si>
  <si>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</si>
  <si>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</si>
  <si>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</si>
  <si>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</si>
  <si>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</si>
  <si>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</si>
  <si>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</si>
  <si>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</si>
  <si>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</si>
  <si>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</si>
  <si>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</si>
  <si>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</si>
  <si>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</si>
  <si>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</si>
  <si>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</si>
  <si>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</si>
  <si>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</si>
  <si>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</si>
  <si>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</si>
  <si>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</si>
  <si>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</si>
  <si>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</si>
  <si>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</si>
  <si>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</si>
  <si>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</si>
  <si>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</si>
  <si>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</si>
  <si>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</si>
  <si>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</si>
  <si>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</si>
  <si>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</si>
  <si>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</si>
  <si>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</si>
  <si>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</si>
  <si>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</si>
  <si>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</si>
  <si>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</si>
  <si>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</si>
  <si>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</si>
  <si>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</si>
  <si>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</si>
  <si>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</si>
  <si>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</si>
  <si>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</si>
  <si>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</si>
  <si>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</si>
  <si>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</si>
  <si>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</si>
  <si>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</si>
  <si>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</si>
  <si>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</si>
  <si>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</si>
  <si>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</si>
  <si>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</si>
  <si>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</si>
  <si>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</si>
  <si>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</si>
  <si>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</si>
  <si>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</si>
  <si>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</si>
  <si>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</si>
  <si>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</si>
  <si>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</si>
  <si>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</si>
  <si>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</si>
  <si>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</si>
  <si>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</si>
  <si>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</si>
  <si>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</si>
  <si>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</si>
  <si>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</si>
  <si>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</si>
  <si>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</si>
  <si>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</si>
  <si>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</si>
  <si>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</si>
  <si>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</si>
  <si>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</si>
  <si>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</si>
  <si>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</si>
  <si>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</si>
  <si>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</si>
  <si>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</si>
  <si>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</si>
  <si>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</si>
  <si>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</si>
  <si>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</si>
  <si>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</si>
  <si>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</si>
  <si>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</si>
  <si>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</si>
  <si>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</si>
  <si>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</si>
  <si>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</si>
  <si>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</si>
  <si>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</si>
  <si>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</si>
  <si>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</si>
  <si>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</si>
  <si>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</si>
  <si>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</si>
  <si>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</si>
  <si>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</si>
  <si>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</si>
  <si>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</si>
  <si>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</si>
  <si>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</si>
  <si>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</si>
  <si>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</si>
  <si>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</si>
  <si>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</si>
  <si>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</si>
  <si>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</si>
  <si>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</si>
  <si>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</si>
  <si>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</si>
  <si>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</si>
  <si>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</si>
  <si>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</si>
  <si>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</si>
  <si>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</si>
  <si>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</si>
  <si>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</si>
  <si>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</si>
  <si>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</si>
  <si>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</si>
  <si>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</si>
  <si>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</si>
  <si>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</si>
  <si>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</si>
  <si>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</si>
  <si>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</si>
  <si>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</si>
  <si>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</si>
  <si>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</si>
  <si>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</si>
  <si>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</si>
  <si>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</si>
  <si>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</si>
  <si>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</si>
  <si>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</si>
  <si>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</si>
  <si>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</si>
  <si>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</si>
  <si>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</si>
  <si>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</si>
  <si>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</si>
  <si>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</si>
  <si>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</si>
  <si>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</si>
  <si>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</si>
  <si>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</si>
  <si>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</si>
  <si>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</si>
  <si>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</si>
  <si>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</si>
  <si>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</si>
  <si>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</si>
  <si>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</si>
  <si>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</si>
  <si>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</si>
  <si>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</si>
  <si>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</si>
  <si>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</si>
  <si>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</si>
  <si>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</si>
  <si>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</si>
  <si>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</si>
  <si>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</si>
  <si>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</si>
  <si>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</si>
  <si>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</si>
  <si>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</si>
  <si>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</si>
  <si>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</si>
  <si>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</si>
  <si>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</si>
  <si>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</si>
  <si>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</si>
  <si>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</si>
  <si>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</si>
  <si>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</si>
  <si>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</si>
  <si>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</si>
  <si>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</si>
  <si>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</si>
  <si>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</si>
  <si>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</si>
  <si>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</si>
  <si>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</si>
  <si>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</si>
  <si>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</si>
  <si>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</si>
  <si>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</si>
  <si>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</si>
  <si>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</si>
  <si>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</si>
  <si>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</si>
  <si>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</si>
  <si>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</si>
  <si>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</si>
  <si>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</si>
  <si>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</si>
  <si>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</si>
  <si>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</si>
  <si>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</si>
  <si>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</si>
  <si>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</si>
  <si>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</si>
  <si>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</si>
  <si>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</si>
  <si>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</si>
  <si>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</si>
  <si>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</si>
  <si>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</si>
  <si>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</si>
  <si>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</si>
  <si>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</si>
  <si>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</si>
  <si>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</si>
  <si>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</si>
  <si>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</si>
  <si>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</si>
  <si>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</si>
  <si>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</si>
  <si>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</si>
  <si>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</si>
  <si>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</si>
  <si>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</si>
  <si>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</si>
  <si>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</si>
  <si>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</si>
  <si>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</si>
  <si>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</si>
  <si>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</si>
  <si>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</si>
  <si>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</si>
  <si>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</si>
  <si>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</si>
  <si>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</si>
  <si>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</si>
  <si>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</si>
  <si>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</si>
  <si>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</si>
  <si>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</si>
  <si>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</si>
  <si>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</si>
  <si>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</si>
  <si>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</si>
  <si>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</si>
  <si>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</si>
  <si>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</si>
  <si>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</si>
  <si>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</si>
  <si>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</si>
  <si>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</si>
  <si>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</si>
  <si>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</si>
  <si>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</si>
  <si>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</si>
  <si>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</si>
  <si>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</si>
  <si>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</si>
  <si>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</si>
  <si>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</si>
  <si>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</si>
  <si>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</si>
  <si>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</si>
  <si>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</si>
  <si>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</si>
  <si>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</si>
  <si>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</si>
  <si>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</si>
  <si>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</si>
  <si>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</si>
  <si>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</si>
  <si>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</si>
  <si>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</si>
  <si>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</si>
  <si>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</si>
  <si>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</si>
  <si>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</si>
  <si>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</si>
  <si>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</si>
  <si>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</si>
  <si>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</si>
  <si>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</si>
  <si>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</si>
  <si>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</si>
  <si>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</si>
  <si>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</si>
  <si>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</si>
  <si>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</si>
  <si>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</si>
  <si>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</si>
  <si>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</si>
  <si>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</si>
  <si>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</si>
  <si>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</si>
  <si>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</si>
  <si>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</si>
  <si>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</si>
  <si>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</si>
  <si>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</si>
  <si>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</si>
  <si>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</si>
  <si>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</si>
  <si>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</si>
  <si>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</si>
  <si>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</si>
  <si>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</si>
  <si>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</si>
  <si>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</si>
  <si>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</si>
  <si>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</si>
  <si>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</si>
  <si>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</si>
  <si>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</si>
  <si>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</si>
  <si>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</si>
  <si>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</si>
  <si>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</si>
  <si>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</si>
  <si>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</si>
  <si>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</si>
  <si>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</si>
  <si>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</si>
  <si>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</si>
  <si>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</si>
  <si>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</si>
  <si>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</si>
  <si>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</si>
  <si>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</si>
  <si>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</si>
  <si>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</si>
  <si>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</si>
  <si>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</si>
  <si>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</si>
  <si>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</si>
  <si>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</si>
  <si>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</si>
  <si>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</si>
  <si>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</si>
  <si>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</si>
  <si>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</si>
  <si>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</si>
  <si>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</si>
  <si>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</si>
  <si>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</si>
  <si>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</si>
  <si>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</si>
  <si>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</si>
  <si>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</si>
  <si>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</si>
  <si>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</si>
  <si>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</si>
  <si>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</si>
  <si>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</si>
  <si>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</si>
  <si>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</si>
  <si>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</si>
  <si>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</si>
  <si>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</si>
  <si>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</si>
  <si>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</si>
  <si>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</si>
  <si>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</si>
  <si>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</si>
  <si>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</si>
  <si>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</si>
  <si>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</si>
  <si>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</si>
  <si>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</si>
  <si>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</si>
  <si>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</si>
  <si>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</si>
  <si>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</si>
  <si>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</si>
  <si>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</si>
  <si>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</si>
  <si>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</si>
  <si>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</si>
  <si>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</si>
  <si>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</si>
  <si>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</si>
  <si>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</si>
  <si>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</si>
  <si>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</si>
  <si>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</si>
  <si>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</si>
  <si>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</si>
  <si>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</si>
  <si>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</si>
  <si>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</si>
  <si>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</si>
  <si>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</si>
  <si>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</si>
  <si>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</si>
  <si>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</si>
  <si>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</si>
  <si>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</si>
  <si>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</si>
  <si>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</si>
  <si>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</si>
  <si>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</si>
  <si>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</si>
  <si>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</si>
  <si>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</si>
  <si>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</si>
  <si>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</si>
  <si>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</si>
  <si>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</si>
  <si>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</si>
  <si>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</si>
  <si>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</si>
  <si>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</si>
  <si>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</si>
  <si>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</si>
  <si>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</si>
  <si>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</si>
  <si>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</si>
  <si>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</si>
  <si>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</si>
  <si>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</si>
  <si>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</si>
  <si>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</si>
  <si>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</si>
  <si>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</si>
  <si>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</si>
  <si>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</si>
  <si>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</si>
  <si>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</si>
  <si>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</si>
  <si>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</si>
  <si>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</si>
  <si>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</si>
  <si>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</si>
  <si>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</si>
  <si>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</si>
  <si>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</si>
  <si>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</si>
  <si>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</si>
  <si>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</si>
  <si>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</si>
  <si>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</si>
  <si>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</si>
  <si>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</si>
  <si>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</si>
  <si>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</si>
  <si>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</si>
  <si>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</si>
  <si>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</si>
  <si>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</si>
  <si>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</si>
  <si>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</si>
  <si>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</si>
  <si>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</si>
  <si>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</si>
  <si>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</si>
  <si>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</si>
  <si>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</si>
  <si>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</si>
  <si>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</si>
  <si>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</si>
  <si>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</si>
  <si>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</si>
  <si>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</si>
  <si>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</si>
  <si>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</si>
  <si>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</si>
  <si>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</si>
  <si>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</si>
  <si>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</si>
  <si>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</si>
  <si>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</si>
  <si>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</si>
  <si>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</si>
  <si>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</si>
  <si>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</si>
  <si>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</si>
  <si>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</si>
  <si>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</si>
  <si>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</si>
  <si>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</si>
  <si>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</si>
  <si>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</si>
  <si>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</si>
  <si>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</si>
  <si>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</si>
  <si>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</si>
  <si>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</si>
  <si>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</si>
  <si>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</si>
  <si>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</si>
  <si>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</si>
  <si>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</si>
  <si>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</si>
  <si>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</si>
  <si>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</si>
  <si>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</si>
  <si>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</si>
  <si>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</si>
  <si>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</si>
  <si>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</si>
  <si>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</si>
  <si>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</si>
  <si>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</si>
  <si>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</si>
  <si>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</si>
  <si>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</si>
  <si>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</si>
  <si>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</si>
  <si>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</si>
  <si>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</si>
  <si>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</si>
  <si>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</si>
  <si>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</si>
  <si>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</si>
  <si>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</si>
  <si>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</si>
  <si>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</si>
  <si>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</si>
  <si>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</si>
  <si>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</si>
  <si>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</si>
  <si>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</si>
  <si>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</si>
  <si>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</si>
  <si>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</si>
  <si>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</si>
  <si>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</si>
  <si>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</si>
  <si>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</si>
  <si>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</si>
  <si>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</si>
  <si>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</si>
  <si>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</si>
  <si>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</si>
  <si>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</si>
  <si>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</si>
  <si>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</si>
  <si>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</si>
  <si>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</si>
  <si>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</si>
  <si>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</si>
  <si>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</si>
  <si>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</si>
  <si>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</si>
  <si>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</si>
  <si>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</si>
  <si>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</si>
  <si>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</si>
  <si>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</si>
  <si>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</si>
  <si>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</si>
  <si>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</si>
  <si>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</si>
  <si>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</si>
  <si>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</si>
  <si>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</si>
  <si>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</si>
  <si>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</si>
  <si>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</si>
  <si>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</si>
  <si>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</si>
  <si>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</si>
  <si>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</si>
  <si>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</si>
  <si>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</si>
  <si>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</si>
  <si>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</si>
  <si>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</si>
  <si>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</si>
  <si>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</si>
  <si>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</si>
  <si>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</si>
  <si>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</si>
  <si>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</si>
  <si>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</si>
  <si>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</si>
  <si>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</si>
  <si>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</si>
  <si>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</si>
  <si>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</si>
  <si>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</si>
  <si>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</si>
  <si>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</si>
  <si>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</si>
  <si>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</si>
  <si>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</si>
  <si>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</si>
  <si>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</si>
  <si>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</si>
  <si>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</si>
  <si>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</si>
  <si>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</si>
  <si>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</si>
  <si>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</si>
  <si>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</si>
  <si>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</si>
  <si>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</si>
  <si>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</si>
  <si>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</si>
  <si>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</si>
  <si>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</si>
  <si>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</si>
  <si>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</si>
  <si>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</si>
  <si>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</si>
  <si>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</si>
  <si>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</si>
  <si>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</si>
  <si>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</si>
  <si>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</si>
  <si>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</si>
  <si>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</si>
  <si>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</si>
  <si>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</si>
  <si>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</si>
  <si>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</si>
  <si>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</si>
  <si>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</si>
  <si>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</si>
  <si>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</si>
  <si>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</si>
  <si>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</si>
  <si>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</si>
  <si>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</si>
  <si>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</si>
  <si>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</si>
  <si>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</si>
  <si>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</si>
  <si>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</si>
  <si>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</si>
  <si>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</si>
  <si>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</si>
  <si>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</si>
  <si>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</si>
  <si>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</si>
  <si>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</si>
  <si>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</si>
  <si>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</si>
  <si>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</si>
  <si>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</si>
  <si>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</si>
  <si>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</si>
  <si>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</si>
  <si>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</si>
  <si>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</si>
  <si>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</si>
  <si>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</si>
  <si>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</si>
  <si>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</si>
  <si>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</si>
  <si>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</si>
  <si>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</si>
  <si>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</si>
  <si>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</si>
  <si>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</si>
  <si>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</si>
  <si>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</si>
  <si>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</si>
  <si>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</si>
  <si>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</si>
  <si>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</si>
  <si>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</si>
  <si>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</si>
  <si>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</si>
  <si>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</si>
  <si>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</si>
  <si>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</si>
  <si>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</si>
  <si>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</si>
  <si>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</si>
  <si>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</si>
  <si>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</si>
  <si>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</si>
  <si>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</si>
  <si>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</si>
  <si>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</si>
  <si>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</si>
  <si>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</si>
  <si>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</si>
  <si>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</si>
  <si>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</si>
  <si>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</si>
  <si>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</si>
  <si>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</si>
  <si>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</si>
  <si>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</si>
  <si>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</si>
  <si>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</si>
  <si>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</si>
  <si>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</si>
  <si>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</si>
  <si>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</si>
  <si>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</si>
  <si>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</si>
  <si>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</si>
  <si>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</si>
  <si>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</si>
  <si>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</si>
  <si>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</si>
  <si>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</si>
  <si>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</si>
  <si>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</si>
  <si>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</si>
  <si>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</si>
  <si>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</si>
  <si>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</si>
  <si>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</si>
  <si>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</si>
  <si>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</si>
  <si>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</si>
  <si>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</si>
  <si>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</si>
  <si>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</si>
  <si>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</si>
  <si>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</si>
  <si>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</si>
  <si>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</si>
  <si>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</si>
  <si>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</si>
  <si>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</si>
  <si>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</si>
  <si>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</si>
  <si>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</si>
  <si>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</si>
  <si>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</si>
  <si>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</si>
  <si>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</si>
  <si>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</si>
  <si>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</si>
  <si>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</si>
  <si>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</si>
  <si>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</si>
  <si>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</si>
  <si>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</si>
  <si>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</si>
  <si>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</si>
  <si>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</si>
  <si>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</si>
  <si>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</si>
  <si>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</si>
  <si>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</si>
  <si>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</si>
  <si>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</si>
  <si>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</si>
  <si>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</si>
  <si>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</si>
  <si>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</si>
  <si>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</si>
  <si>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</si>
  <si>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</si>
  <si>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</si>
  <si>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</si>
  <si>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</si>
  <si>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</si>
  <si>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</si>
  <si>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</si>
  <si>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</si>
  <si>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</si>
  <si>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</si>
  <si>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</si>
  <si>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</si>
  <si>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</si>
  <si>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</si>
  <si>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</si>
  <si>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</si>
  <si>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</si>
  <si>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</si>
  <si>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</si>
  <si>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</si>
  <si>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</si>
  <si>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</si>
  <si>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</si>
  <si>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</si>
  <si>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</si>
  <si>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</si>
  <si>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</si>
  <si>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</si>
  <si>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</si>
  <si>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</si>
  <si>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</si>
  <si>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</si>
  <si>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</si>
  <si>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</si>
  <si>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</si>
  <si>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</si>
  <si>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</si>
  <si>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</si>
  <si>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</si>
  <si>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</si>
  <si>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</si>
  <si>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</si>
  <si>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</si>
  <si>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</si>
  <si>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</si>
  <si>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</si>
  <si>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</si>
  <si>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</si>
  <si>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</si>
  <si>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</si>
  <si>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</si>
  <si>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</si>
  <si>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</si>
  <si>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</si>
  <si>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</si>
  <si>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</si>
  <si>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</si>
  <si>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</si>
  <si>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</si>
  <si>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</si>
  <si>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</si>
  <si>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</si>
  <si>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</si>
  <si>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</si>
  <si>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</si>
  <si>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</si>
  <si>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</si>
  <si>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</si>
  <si>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</si>
  <si>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</si>
  <si>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</si>
  <si>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</si>
  <si>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</si>
  <si>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</si>
  <si>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</si>
  <si>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</si>
  <si>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</si>
  <si>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</si>
  <si>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</si>
  <si>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</si>
  <si>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</si>
  <si>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</si>
  <si>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</si>
  <si>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</si>
  <si>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</si>
  <si>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</si>
  <si>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</si>
  <si>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</si>
  <si>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</si>
  <si>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</si>
  <si>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</si>
  <si>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</si>
  <si>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</si>
  <si>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</si>
  <si>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</si>
  <si>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</si>
  <si>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</si>
  <si>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</si>
  <si>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</si>
  <si>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</si>
  <si>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</si>
  <si>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</si>
  <si>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</si>
  <si>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</si>
  <si>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</si>
  <si>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</si>
  <si>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</si>
  <si>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</si>
  <si>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</si>
  <si>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</si>
  <si>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</si>
  <si>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</si>
  <si>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</si>
  <si>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</si>
  <si>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</si>
  <si>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</si>
  <si>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</si>
  <si>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</si>
  <si>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</si>
  <si>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</si>
  <si>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</si>
  <si>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</si>
  <si>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</si>
  <si>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</si>
  <si>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</si>
  <si>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</si>
  <si>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</si>
  <si>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</si>
  <si>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</si>
  <si>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</si>
  <si>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</si>
  <si>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</si>
  <si>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</si>
  <si>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</si>
  <si>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</si>
  <si>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</si>
  <si>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</si>
  <si>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</si>
  <si>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</si>
  <si>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</si>
  <si>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</si>
  <si>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</si>
  <si>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</si>
  <si>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</si>
  <si>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</si>
  <si>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</si>
  <si>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</si>
  <si>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</si>
  <si>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</si>
  <si>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</si>
  <si>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</si>
  <si>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</si>
  <si>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</si>
  <si>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</si>
  <si>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</si>
  <si>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</si>
  <si>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</si>
  <si>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</si>
  <si>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</si>
  <si>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</si>
  <si>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</si>
  <si>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</si>
  <si>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</si>
  <si>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</si>
  <si>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</si>
  <si>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</si>
  <si>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</si>
  <si>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</si>
  <si>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</si>
  <si>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</si>
  <si>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</si>
  <si>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</si>
  <si>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</si>
  <si>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</si>
  <si>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</si>
  <si>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</si>
  <si>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</si>
  <si>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</si>
  <si>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</si>
  <si>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</si>
  <si>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</si>
  <si>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</si>
  <si>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</si>
  <si>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</si>
  <si>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</si>
  <si>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</si>
  <si>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</si>
  <si>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</si>
  <si>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</si>
  <si>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</si>
  <si>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</si>
  <si>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</si>
  <si>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</si>
  <si>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</si>
  <si>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</si>
  <si>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</si>
  <si>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</si>
  <si>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</si>
  <si>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</si>
  <si>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</si>
  <si>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</si>
  <si>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</si>
  <si>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</si>
  <si>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</si>
  <si>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</si>
  <si>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</si>
  <si>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</si>
  <si>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</si>
  <si>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</si>
  <si>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</si>
  <si>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</si>
  <si>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</si>
  <si>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</si>
  <si>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</si>
  <si>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</si>
  <si>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</si>
  <si>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</si>
  <si>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</si>
  <si>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</si>
  <si>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</si>
  <si>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</si>
  <si>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</si>
  <si>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</si>
  <si>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</si>
  <si>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</si>
  <si>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</si>
  <si>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</si>
  <si>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</si>
  <si>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</si>
  <si>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</si>
  <si>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</si>
  <si>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</si>
  <si>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</si>
  <si>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</si>
  <si>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</si>
  <si>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</si>
  <si>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</si>
  <si>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</si>
  <si>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</si>
  <si>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</si>
  <si>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</si>
  <si>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</si>
  <si>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</si>
  <si>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</si>
  <si>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</si>
  <si>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</si>
  <si>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</si>
  <si>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</si>
  <si>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</si>
  <si>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</si>
  <si>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</si>
  <si>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</si>
  <si>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</si>
  <si>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</si>
  <si>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</si>
  <si>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</si>
  <si>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</si>
  <si>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</si>
  <si>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</si>
  <si>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</si>
  <si>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</si>
  <si>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</si>
  <si>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</si>
  <si>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</si>
  <si>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</si>
  <si>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</si>
  <si>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</si>
  <si>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</si>
  <si>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</si>
  <si>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</si>
  <si>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</si>
  <si>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</si>
  <si>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</si>
  <si>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</si>
  <si>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</si>
  <si>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</si>
  <si>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</si>
  <si>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</si>
  <si>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</si>
  <si>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</si>
  <si>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</si>
  <si>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</si>
  <si>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</si>
  <si>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</si>
  <si>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</si>
  <si>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</si>
  <si>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</si>
  <si>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</si>
  <si>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</si>
  <si>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</si>
  <si>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</si>
  <si>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</si>
  <si>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</si>
  <si>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</si>
  <si>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</si>
  <si>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</si>
  <si>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</si>
  <si>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</si>
  <si>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</si>
  <si>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</si>
  <si>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</si>
  <si>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</si>
  <si>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</si>
  <si>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</si>
  <si>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</si>
  <si>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2.2</t>
  </si>
  <si>
    <t>2.2.1</t>
  </si>
  <si>
    <t>2.3</t>
  </si>
  <si>
    <t>2.3.1</t>
  </si>
  <si>
    <t>2.4</t>
  </si>
  <si>
    <t>2.4.1</t>
  </si>
  <si>
    <t>2.5</t>
  </si>
  <si>
    <t>2.5.1</t>
  </si>
  <si>
    <t>2.6</t>
  </si>
  <si>
    <t>2.6.1</t>
  </si>
  <si>
    <t>2.6.2</t>
  </si>
  <si>
    <t>2.7</t>
  </si>
  <si>
    <t>2.7.1</t>
  </si>
  <si>
    <t>2.7.2</t>
  </si>
  <si>
    <t>2.8</t>
  </si>
  <si>
    <t>2.8.1</t>
  </si>
  <si>
    <t>2.8.2</t>
  </si>
  <si>
    <t>Cantidad de Condiciones que CUMPLE</t>
  </si>
  <si>
    <t>Cantidad de Condiciones que NO CUMPLE CONDICIÓN</t>
  </si>
  <si>
    <t>Cantidad de Condiciones que NO APLICA</t>
  </si>
  <si>
    <t>3.1.</t>
  </si>
  <si>
    <t>ND / ING AL</t>
  </si>
  <si>
    <t>3.2.1</t>
  </si>
  <si>
    <t>3.2.2</t>
  </si>
  <si>
    <t>3.2.3</t>
  </si>
  <si>
    <t xml:space="preserve">Cuenta con instalaciones, equipos y utensilios en el área del servicio de alimentos, que contribuyen a la garantía de la inocuidad de los mismos en las diferentes etapas. </t>
  </si>
  <si>
    <t>3.3.1</t>
  </si>
  <si>
    <t>3.4.1</t>
  </si>
  <si>
    <t>3.4.2</t>
  </si>
  <si>
    <t>Cuenta con registro de intercambios de alimentos con la respectiva justificación, fecha y tiempo de alimentación, no excede dos (2) en la minuta diaria.</t>
  </si>
  <si>
    <t>3.4.3</t>
  </si>
  <si>
    <t xml:space="preserve">Soporte de aplicación de dos (2) encuestas de satisfacción de los ciclos de menús dirigidas a mínimo el 20% de los usuarios directos y al total de usuarios indirectos del servicio. </t>
  </si>
  <si>
    <t>3.5.1</t>
  </si>
  <si>
    <t>3.5.2</t>
  </si>
  <si>
    <t>En observación y muestreo en sitio se evidencia que se cumple con las porciones servidas, garantizando la uniformidad del servido y el cumplimiento a la minuta patrón.</t>
  </si>
  <si>
    <t>3.5.3</t>
  </si>
  <si>
    <t xml:space="preserve">En observación se evidencia que el ciclo de menús se encuentran publicado en el área común y en el área de preparación de alimentos. </t>
  </si>
  <si>
    <t>3.5.4</t>
  </si>
  <si>
    <t>3.5.5</t>
  </si>
  <si>
    <t>Cuenta e implementa programa de capacitación a cargo del servicio de alimentación</t>
  </si>
  <si>
    <t>3.6.1</t>
  </si>
  <si>
    <t>3.6.2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</si>
  <si>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</si>
  <si>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3.6.3</t>
  </si>
  <si>
    <t>3.7.1</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</si>
  <si>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</si>
  <si>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</si>
  <si>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3.8.2</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</si>
  <si>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</si>
  <si>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</si>
  <si>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</si>
  <si>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</si>
  <si>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</si>
  <si>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observación de la atención se evidencia que:</t>
  </si>
  <si>
    <t>3.9.1</t>
  </si>
  <si>
    <t>3.9.2</t>
  </si>
  <si>
    <t>3.9.3</t>
  </si>
  <si>
    <t>3.9.4</t>
  </si>
  <si>
    <t>El gestor de alimentos cumple con las prácticas higiénicas y medidas de protección mientras trabaja en la manipulación o elaboración de alimentos.</t>
  </si>
  <si>
    <t>Cumple con los criterios de metrología para los equipos de prestación del servicio.</t>
  </si>
  <si>
    <t>3.10.1</t>
  </si>
  <si>
    <t xml:space="preserve">Cuenta con la documentación para los equipos de refrigeración y congelación: 
-Hoja de vida.
-Inspección de equipos.
-Registros de control de temperaturas. </t>
  </si>
  <si>
    <t>3.10.2</t>
  </si>
  <si>
    <t xml:space="preserve">Cuenta con la documentación el termómetro de punzón para alimentos:  
-Hoja de vida.
-Certificado de calibración.
-Verificaciones intermedias.
-Inspección de equipos. </t>
  </si>
  <si>
    <t>3.10.3</t>
  </si>
  <si>
    <t>Cuenta con la documentación para la balanza pesa alimentos o gramera:  
-Hoja de vida.
-Certificado de calibración.
-Inspección de equipos. 
- Verificación Intermedia.</t>
  </si>
  <si>
    <t>Cuenta con la documentación para la báscula pesa personas: 
-Hoja de vida.
-Certificado de calibración.
-Verificaciones intermedias.</t>
  </si>
  <si>
    <t>Cuenta con la documentación del tallímetro: 
-Hoja de vida (con la totalidad de criterios establecidos en la norma)
-Certificado de calibración.</t>
  </si>
  <si>
    <t>En observación de la atención se evidencia el uso de instrumentos estandarizados (especializados o caseros acondicionados) (Cucharas, cucharones, tazas etc.) para la entrega de porciones de alimentos.</t>
  </si>
  <si>
    <t>En observación de la atención se evidencia que se cuenta con vasos medidores estandarizados para los alimentos en presentación líquida (ej.: sopa, lácteos líquidos, jugos, etc.) y son de material resistente al calor.</t>
  </si>
  <si>
    <t>En observación de la atención se evidencia que los equipos de metrología se encuentran en buen estado.</t>
  </si>
  <si>
    <t>Cuenta e implementa el Programa de Selección y Evaluación de Proveedores.</t>
  </si>
  <si>
    <t xml:space="preserve">Guía orientadora para la estrategia del abastecimiento alimentario. G38.PP.  Versión 1 del 16/01/2025. Págs. 16 y 17.
</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</si>
  <si>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</si>
  <si>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</si>
  <si>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</si>
  <si>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3.11.2</t>
  </si>
  <si>
    <t xml:space="preserve">En observación de la atención se evidencia el cumplimiento del programa de selección y evaluación de proveedores, asegurando los criterios de aceptabilidad y calificación de proveedores para la compra de alimentos. </t>
  </si>
  <si>
    <t xml:space="preserve">Implementa acciones de educación para la salud alimentaría. </t>
  </si>
  <si>
    <t>3.12.1</t>
  </si>
  <si>
    <t xml:space="preserve">Cumple con los requisitos para el servicio de alimentos contratados con terceros o descentralizados (Si aplica). </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</si>
  <si>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</si>
  <si>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</si>
  <si>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3.13.2</t>
  </si>
  <si>
    <t>Cuenta con concepto higiénico sanitario Favorable, emitido por la autoridad sanitaria competente.</t>
  </si>
  <si>
    <t>3.13.3</t>
  </si>
  <si>
    <t xml:space="preserve">Cuenta con certificado médico vigente que registre la aptitud para manipular alimentos.
Nota: Certificado de reconocimiento médico, por lo menos una (1) vez al año o cada vez que se considere necesario por razones clínicas y epidemiológicas. </t>
  </si>
  <si>
    <t>3.13.4</t>
  </si>
  <si>
    <t xml:space="preserve">Cuenta con certificado de capacitación en Buenas Practicas de Manufactura y Prácticas Higiénicas en manipulación de Alimentos con vigencia no superior a un año. </t>
  </si>
  <si>
    <t>3.13.5</t>
  </si>
  <si>
    <t>Manual de Buenas Practicas de Manufactura y Prácticas Higiénico Sanitarias, donde se detallan los procedimientos y equipos para asegurar el cumplimiento de las normas higiénico-sanitarias.</t>
  </si>
  <si>
    <t>3.13.6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</si>
  <si>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</si>
  <si>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DILIGENCIAMIENTO DE LOS COMPONENTES</t>
  </si>
  <si>
    <t>Responsable del Registro</t>
  </si>
  <si>
    <t>Rol responsable del diligenciamiento del verificable:</t>
  </si>
  <si>
    <t>ING / ARQ: Ingeniero (a) o Arquitecto (a)</t>
  </si>
  <si>
    <t>ND / ING AL: Nutricionista Dietista o Ingeniero (a) de Alimentos</t>
  </si>
  <si>
    <t>CONT / ADM / ECON: Contador (a) o Administrador (a) o Economista</t>
  </si>
  <si>
    <t>INSTRUCTIVO PARA DILIGENCIAR EL INSTRUMENTO DE VERIFICACION DE LAS CONDICIONES DE PRESTACION DEL SERVICIO -  JARDIN INTERCULTURAL DE EDUCACION INICIAL  JIEI</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</si>
  <si>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</si>
  <si>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</si>
  <si>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</si>
  <si>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</si>
  <si>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</si>
  <si>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</si>
  <si>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</si>
  <si>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</si>
  <si>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</si>
  <si>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 xml:space="preserve">Registre la dirección de la sede administrativa de la institución </t>
  </si>
  <si>
    <t>Teléfono o Celular</t>
  </si>
  <si>
    <t>Registre el número de célular que el representante legal indica como número de contacto de la institución.</t>
  </si>
  <si>
    <t>Departamento de la sede administrativa</t>
  </si>
  <si>
    <t xml:space="preserve">Seleccione de lista desplegable el departamento de la sede administrativa de la institución </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</si>
  <si>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</si>
  <si>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</si>
  <si>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</si>
  <si>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</si>
  <si>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</si>
  <si>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</si>
  <si>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</si>
  <si>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 xml:space="preserve">Registre nombres y apellidos completos del representante legal </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</si>
  <si>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</si>
  <si>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</si>
  <si>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</si>
  <si>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</si>
  <si>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</si>
  <si>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</si>
  <si>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</si>
  <si>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</si>
  <si>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</si>
  <si>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Sede de la Unidad de Servicio</t>
  </si>
  <si>
    <t>Registre el nombre de la institución</t>
  </si>
  <si>
    <t>Zona urbana o rural</t>
  </si>
  <si>
    <t xml:space="preserve">Registre la zona </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</si>
  <si>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</si>
  <si>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</si>
  <si>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</si>
  <si>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</si>
  <si>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</si>
  <si>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 xml:space="preserve">Registre la dirección de la Unidad de Servicio de la institución </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</si>
  <si>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</si>
  <si>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</si>
  <si>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</si>
  <si>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</si>
  <si>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</si>
  <si>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</si>
  <si>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</si>
  <si>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</si>
  <si>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</si>
  <si>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</si>
  <si>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</si>
  <si>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</si>
  <si>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</si>
  <si>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</si>
  <si>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</si>
  <si>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</si>
  <si>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</si>
  <si>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</si>
  <si>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</si>
  <si>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</si>
  <si>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</si>
  <si>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</si>
  <si>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</si>
  <si>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</si>
  <si>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</si>
  <si>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</si>
  <si>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</si>
  <si>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</si>
  <si>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</si>
  <si>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</si>
  <si>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</si>
  <si>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</si>
  <si>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</si>
  <si>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</si>
  <si>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</si>
  <si>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</si>
  <si>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</si>
  <si>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</si>
  <si>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</si>
  <si>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</si>
  <si>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</si>
  <si>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</si>
  <si>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</si>
  <si>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</si>
  <si>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</si>
  <si>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</si>
  <si>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</si>
  <si>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</si>
  <si>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</si>
  <si>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</si>
  <si>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</si>
  <si>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</si>
  <si>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</si>
  <si>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</si>
  <si>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</si>
  <si>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</si>
  <si>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</si>
  <si>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</si>
  <si>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</si>
  <si>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 xml:space="preserve">Registre el número de cupos atendidos en el momento de la visita.
Un Centro de Desarrollo Infantil  se agrupa y organiza de doscientos (200) niñas y niños.
Los cupos atendidos para un Centro de Desarrollo Infantil  - SATELITE se encuentran entre siete (7) a sesenta (60) niñas y niños. </t>
  </si>
  <si>
    <t xml:space="preserve">PSIC / TS / PEDAG / LIC /ADMIN: Psicologo (a) o Trabajador (a) Social o Pedagogo (a) o Licenciado en Educación Especial (a) </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</si>
  <si>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</si>
  <si>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</si>
  <si>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</si>
  <si>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</si>
  <si>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</si>
  <si>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</si>
  <si>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</si>
  <si>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2.2.1 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t>
  </si>
  <si>
    <t>El concepto de uso de suelo permitido o compatible para jardin infantil o centro de desarrollo infantil, se tramita una sola vez, no requere actualización en cada vigencia excepto en caso de cambio de predio.</t>
  </si>
  <si>
    <t>2.7. Garantiza el inmueble espacios accesibles que permitan la autonomía y la movilidad de todas las personas en la unidad. (Estándar 37)</t>
  </si>
  <si>
    <t>El resultado de esta condición será la revisión del verificable 2.7.1 o el verificable 2.7.2, en atención a que corresponden a infraestructuras distintas, siendo mutuamente excluyentes. 
Siempre debe quedar registrado el cumplimiento o no cumplimiento de esta condición, por lo cual no debe aparecer como N/A.</t>
  </si>
  <si>
    <t>2.9.1. 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t>
  </si>
  <si>
    <t>Para la verificación de la este ítem debe ser revisado el Plan de Saneamiento Básico, sobre qué método de purificación del agua se describe y es utilizado efectivamente en la Unidad de Servicio.</t>
  </si>
  <si>
    <t>Diligencimiento Componente Alimentación y Nutrición</t>
  </si>
  <si>
    <r>
      <rPr>
        <sz val="11"/>
        <color theme="1"/>
        <rFont val="Aptos Narrow"/>
        <family val="2"/>
        <scheme val="minor"/>
      </rPr>
      <t xml:space="preserve">3.7  Cuenta con instalaciones, equipos y utensilios en el área del servicio de alimentos, que contribuyen a la garantía de la inocuidad de los mismos en las diferentes etapas. </t>
    </r>
    <r>
      <rPr>
        <b/>
        <sz val="11"/>
        <color theme="1"/>
        <rFont val="Aptos Narrow"/>
        <family val="2"/>
        <scheme val="minor"/>
      </rPr>
      <t xml:space="preserve">
</t>
    </r>
  </si>
  <si>
    <t>No aplica cuando el servicio de alimentación es tercerizado en su totalidad.</t>
  </si>
  <si>
    <t>3.4.11. Cuenta con soportes del análisis de las situaciones socio familiares para determinar si la niña o el niño se encuentra expuesto a una posible negligencia que vulnere sus derechos, en caso de identificar y confirmar que la familia no asiste a la IPS con el participante.  Verifica que cumple con:
1.Soporte de comunicación al supervisor o interventor del contrato o convenio para activar la Ruta Integral de Atenciones. 
2.Soporte: Activación de la Ruta Integral de Atenciones enviada al supervisor.</t>
  </si>
  <si>
    <t>El resultado de este verificable debe estar en coherencia con el resultado de los verificables 4.3.2 y 4.3.3.</t>
  </si>
  <si>
    <t>Diligencimiento Componente Familia, Comunidades y Redes</t>
  </si>
  <si>
    <t xml:space="preserve">4.3.1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4.3.5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</si>
  <si>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</si>
  <si>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Proceso Pedagógico</t>
  </si>
  <si>
    <t>5.1.1 Cuenta con Proyecto Pedagógico</t>
  </si>
  <si>
    <t>Revise que se tuvieron en cuenta las orientaciones indicadas en el Anexo para la Elaboración o Ajuste del Proyecto Pedagógico en los Servicios de Educación Inicial o documento que lo modifique o sustituya</t>
  </si>
  <si>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</si>
  <si>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</si>
  <si>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</si>
  <si>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6.2.1 Cuentan los niños y niñas con la totalidad de los documentos requeridos según la muestra seleccionada y están disponibles para consulta.</t>
  </si>
  <si>
    <t>Para la verificación de este item tenga en cuenta el "Anexo 1. Documentos Inscripción"</t>
  </si>
  <si>
    <t xml:space="preserve">6.2.2 Cuentan con la documentación requerida para los niñas y niños en proceso migratorio.  </t>
  </si>
  <si>
    <t>Para la verificación de este item tenga en cuenta la "Anexo 1. Documentos Inscripción", lo relacionado con lo indicado para "Niños y Niñas en proceso Migratorio"</t>
  </si>
  <si>
    <t>6.3.2 Atiende población relacionada como excepción.</t>
  </si>
  <si>
    <r>
      <t xml:space="preserve">El Centro de Desarrollo Infantil, debe atender esta población: </t>
    </r>
    <r>
      <rPr>
        <i/>
        <sz val="10"/>
        <color theme="1"/>
        <rFont val="Arial"/>
        <family val="2"/>
      </rPr>
      <t xml:space="preserve"> "niñas y niños de primera infancia, en el rango de edad de 6 meses hasta los cuatro (4) años, once (11) meses veintinueve (29) días".
Se tienen excepciones así: (para estos casos requieren aprobación del Comité Técnico Operativo).</t>
    </r>
    <r>
      <rPr>
        <sz val="10"/>
        <color theme="1"/>
        <rFont val="Arial"/>
        <family val="2"/>
      </rPr>
      <t xml:space="preserve">
* Niñas y niños de tres (3) a seis (6) meses
* Niñas y niños hasta los cinco (5) años, once (11) meses veintinueve (29) días de edad
</t>
    </r>
  </si>
  <si>
    <t>Diligencimiento Componente Talento Humano</t>
  </si>
  <si>
    <t>Para la verificación de este item utilice la "Tabla 5 de Talento Humano", teniendo en cuenta la Estructura Operativa para la modalidad y servicio.</t>
  </si>
  <si>
    <t xml:space="preserve">8.4.1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tematicac minimas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</si>
  <si>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4.3.1 y 4.3.5.</t>
  </si>
  <si>
    <t>Diligencimiento Tabla 1 Areas y Baños</t>
  </si>
  <si>
    <t>Espacios Pedagógicos y cantidad de baños</t>
  </si>
  <si>
    <t>Registrar la medida de los espacios pedagógicos y cantidad de niños por cada espacio y unidades sanitarias encontradas de acuerdo a los niños atendidos y las observaciones a que haya lugar.</t>
  </si>
  <si>
    <t>Diligencimiento Tabla 3 de Talento Humano</t>
  </si>
  <si>
    <t>Cantidad de usuarios del servicio</t>
  </si>
  <si>
    <t>Registre la cantidad de usuarios que encuentra en el servicio. La tabla calculará automáticamente el personal requerido de acuerdo con la modalidad y servicio.</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</si>
  <si>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</si>
  <si>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</si>
  <si>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</si>
  <si>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</si>
  <si>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</si>
  <si>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</si>
  <si>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</si>
  <si>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</si>
  <si>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</si>
  <si>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2. SEDE / UNIDAD DE SERVICIO</t>
  </si>
  <si>
    <t>zona urbana o rural</t>
  </si>
  <si>
    <t>Seleccione el estado de tenencia del inmueble:</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</si>
  <si>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</si>
  <si>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</si>
  <si>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</si>
  <si>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</si>
  <si>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</si>
  <si>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</si>
  <si>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</si>
  <si>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</si>
  <si>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</si>
  <si>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</si>
  <si>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</si>
  <si>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</si>
  <si>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</si>
  <si>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</si>
  <si>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</si>
  <si>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</si>
  <si>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</si>
  <si>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</si>
  <si>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PROPIA E INTERCULTURAL</t>
  </si>
  <si>
    <t>Jardin Intercultural de Educación Inicial  - JIEI</t>
  </si>
  <si>
    <t>4. INFORMACIÓN DEL CONTRATO</t>
  </si>
  <si>
    <t>Regional 1</t>
  </si>
  <si>
    <t>Regional 2</t>
  </si>
  <si>
    <t>Portada</t>
  </si>
  <si>
    <t>GUÍA OPERATIVA DEL SERVICIO JARDIN INTERCULTURAL DE EDUCACION INICIAL - [GO1.MT3.PP] Versión 1. del 25/11/2024.
3.1.5. Componente Ambientes Educativos y Protectores.
Estándar 34 págs. (84 - 85)</t>
  </si>
  <si>
    <r>
      <rPr>
        <sz val="11"/>
        <color rgb="FF000000"/>
        <rFont val="Arial"/>
        <family val="2"/>
      </rPr>
      <t xml:space="preserve">Cuenta con la copia en medio físico o digital del concepto técnico, certificación o documento expedido por la Oficina de Planeación Municipal o entidad competente, donde se constate que el espacio o infraestructura donde se lleva a cabo la atención está localizado fuera de zonas de riesgo, derivadas de las amenazas por fenómenos naturales, socio naturales o antropogénicas no intencionales; tales como inundación o remoción en masa no mitigable, entornos contaminantes, redes de alta tensión, vías de alto tráfico, rondas hídricas, rellenos sanitarios o botaderos a cielo abierto, entre otras. 
</t>
    </r>
    <r>
      <rPr>
        <b/>
        <u/>
        <sz val="11"/>
        <color rgb="FF000000"/>
        <rFont val="Arial"/>
        <family val="2"/>
      </rPr>
      <t>Nota 1:</t>
    </r>
    <r>
      <rPr>
        <sz val="11"/>
        <color rgb="FF000000"/>
        <rFont val="Arial"/>
        <family val="2"/>
      </rPr>
      <t xml:space="preserve"> En el caso que los espacios y/o infraestructuras empleadas para la prestación del servicio se encuentren frente a vías de alto tráfico vehicular, se debe incluir el procedimiento y acciones de gestión de riesgos de accidentes para la llegada y salida de las mujeres y personas en estado de gestación, de las niñas y los niños de la UCA, remitirse al </t>
    </r>
    <r>
      <rPr>
        <b/>
        <sz val="11"/>
        <color rgb="FF000000"/>
        <rFont val="Arial"/>
        <family val="2"/>
      </rPr>
      <t>Estándar 41</t>
    </r>
    <r>
      <rPr>
        <sz val="11"/>
        <color rgb="FF000000"/>
        <rFont val="Arial"/>
        <family val="2"/>
      </rPr>
      <t xml:space="preserve">.
</t>
    </r>
    <r>
      <rPr>
        <b/>
        <u/>
        <sz val="11"/>
        <color rgb="FF000000"/>
        <rFont val="Arial"/>
        <family val="2"/>
      </rPr>
      <t>Nota 2:</t>
    </r>
    <r>
      <rPr>
        <sz val="11"/>
        <color rgb="FF000000"/>
        <rFont val="Arial"/>
        <family val="2"/>
      </rPr>
      <t xml:space="preserve"> En caso de estar ubicado en una zona de riesgo mitigable, o riesgo medio o riesgo bajo, remitirse al </t>
    </r>
    <r>
      <rPr>
        <b/>
        <sz val="11"/>
        <color rgb="FF000000"/>
        <rFont val="Arial"/>
        <family val="2"/>
      </rPr>
      <t>Estándar 45</t>
    </r>
    <r>
      <rPr>
        <sz val="11"/>
        <color rgb="FF000000"/>
        <rFont val="Arial"/>
        <family val="2"/>
      </rPr>
      <t xml:space="preserve"> revisar la inclusión de estos riesgos en el Plan de Gestión de Riesgos de Desastres.
</t>
    </r>
    <r>
      <rPr>
        <b/>
        <u/>
        <sz val="11"/>
        <color rgb="FF000000"/>
        <rFont val="Arial"/>
        <family val="2"/>
      </rPr>
      <t>Nota 3:</t>
    </r>
    <r>
      <rPr>
        <sz val="11"/>
        <color rgb="FF000000"/>
        <rFont val="Arial"/>
        <family val="2"/>
      </rPr>
      <t xml:space="preserve"> En el caso que el concepto técnico expedido indique que el nivel de riesgo sea no mitigable, muy alto o inminente. Se debe contar con la notificación inmediata al supervisor del contrato dando a conocer el concepto técnico expedido por la autoridad competente del municipio para definir las acciones pertinentes las cuales se validarán en un comité técnico operativo extraordinario.
</t>
    </r>
    <r>
      <rPr>
        <b/>
        <u/>
        <sz val="11"/>
        <color rgb="FF000000"/>
        <rFont val="Arial"/>
        <family val="2"/>
      </rPr>
      <t>Nota 4:</t>
    </r>
    <r>
      <rPr>
        <sz val="11"/>
        <color rgb="FF000000"/>
        <rFont val="Arial"/>
        <family val="2"/>
      </rPr>
      <t xml:space="preserve"> En caso de no contar con concepto técnico, certificación o documento expedido por la Oficina de Planeación Municipal o entidad competente,  se cuenta con evidencias de que adelanta las gestiones necesarias para la obtención del certificado. Si el certificado no se obtiene en un tiempo no mayor a tres meses desde el inicio del contrato se deberá reiterar la solicitud cada tres meses hasta la obtención del certificado.</t>
    </r>
  </si>
  <si>
    <t>GUÍA OPERATIVA DEL SERVICIO JARDIN INTERCULTURAL DE EDUCACION INICIAL - [GO1.MT3.PP] Versión 1. del 25/11/2024.
3.1.5. Componente Ambientes Educativos y Protectores.
Estándar 36 págs.( 86 - 88)</t>
  </si>
  <si>
    <t>GUÍA OPERATIVA DEL SERVICIO JARDIN INTERCULTURAL DE EDUCACION INICIAL - [GO1.MT3.PP] Versión 1. del 25/11/2024.
3.1.5. Componente Ambientes Educativos y Protectores.
Estándar 41 págs. (93 - 96)</t>
  </si>
  <si>
    <t>GUÍA OPERATIVA DEL SERVICIO JARDIN INTERCULTURAL DE EDUCACION INICIAL - [GO1.MT3.PP] Versión 1. del 25/11/2024.
3.1.5. Componente Ambientes Educativos y Protectores.
Estándar 41 págs. (93 - 96)
Guía Orientadora para la Gestión del Riesgo en la Primera Infancia - [G16.P] v1 del 28-feb.-2019 o documento que lo modifique o sustituya.</t>
  </si>
  <si>
    <t>GUÍA OPERATIVA DEL SERVICIO JARDIN INTERCULTURAL DE EDUCACION INICIAL - [GO1.MT3.PP] Versión 1. del 25/11/2024.
3.1.5. Componente Ambientes Educativos y Protectores.
Estándar 41 págs. (93 - 96)
Estándar 50 pág. (100)
Guía Orientadora para la Gestión del Riesgo en la Primera Infancia - [G16.P] v1 del 28-feb.-2019 o documento que lo modifique o sustituya</t>
  </si>
  <si>
    <t xml:space="preserve">GUÍA OPERATIVA DEL SERVICIO JARDIN INTERCULTURAL DE EDUCACION INICIAL - [GO1.MT3.PP] Versión 1. del 25/11/2024.
3.1.5. Componente Ambientes Educativos y Protectores.
Estándar 41 págs. (93 - 96)
Estándar 49 pág. 100
Guía Orientadora para la Gestión del Riesgo en la Primera Infancia - [G16.P] v1 del 28-feb.-2019 o documento que lo modifique o sustituya
Para Piscinas. Ley 1209 de 2008 y Decreto 554 de 2015, compilado en el Decreto Único Reglamentario 780 de 2016, por medio del cual se expide el Decreto Único Reglamentario del Ministerio de Salud y Protección Social.
</t>
  </si>
  <si>
    <t>PSIC / TS</t>
  </si>
  <si>
    <t>GUÍA OPERATIVA DEL SERVICIO JARDIN INTERCULTURAL DE EDUCACION INICIAL - [GO1.MT3.PP] Versión 1. del 25/11/2024.
3.1.5. Componente Ambientes Educativos y Protectores.
Estándar 41 págs. (93 - 96)
Guía Orientadora para la Gestión del Riesgo en la Primera Infancia - [G16.P] v1 del 28-feb.-2019 o documento que lo modifique o sustituya.
Formato de reporte de presuntos hechos de violencia, lesiones y fallecimientos de los participantes de los servicios de primera infancia [F30.MO12.PP] V1 del 04-12-2022 o documento que lo modifique o sustituya.</t>
  </si>
  <si>
    <t xml:space="preserve">GUÍA OPERATIVA DEL SERVICIO JARDIN INTERCULTURAL DE EDUCACION INICIAL - [GO1.MT3.PP] Versión 1. del 25/11/2024.
3.1.5. Componente Ambientes Educativos y Protectores.
Estándar 41 págs. (93 - 96)
Guía Orientadora para la Gestión del Riesgo en la Primera Infancia - [G16.P] v1 del 28-feb.-2019 o documento que lo modifique o sustituya.
Formato de reporte de presuntos hechos de violencia, lesiones y fallecimientos de los participantes de los servicios de primera infancia [F30.MO12.PP] V1 del 04-12-2022 o documento que lo modifique o sustituya.
Formato Informe de la Atención Prestada al Usuario Fallecido [F1.G16.PP] v1 del 25/09/2020 o documento que lo modifique o sustituya.
</t>
  </si>
  <si>
    <t xml:space="preserve">GUÍA OPERATIVA DEL SERVICIO JARDIN INTERCULTURAL DE EDUCACION INICIAL - [GO1.MT3.PP] Versión 1. del 25/11/2024.
3.1.5. Componente Ambientes Educativos y Protectores.
Estándar 41 págs. (93 - 96)
Formato certificación de la no ocurrencia de presuntos hechos de violencia, lesiones y fallecimientos de los usuarios [F8.G12.PP] Versión 1 o documento que lo modifique o sustituya.
</t>
  </si>
  <si>
    <t>GUÍA OPERATIVA DEL SERVICIO JARDIN INTERCULTURAL DE EDUCACION INICIAL - [GO1.MT3.PP] Versión 1. del 25/11/2024.
3.1.5. Componente Ambientes Educativos y Protectores.
Estándar 43 págs. (96 - 97)</t>
  </si>
  <si>
    <t>GUÍA OPERATIVA DEL SERVICIO JARDIN INTERCULTURAL DE EDUCACION INICIAL - [GO1.MT3.PP] Versión 1. del 25/11/2024.
3.1.5. Componente Ambientes Educativos y Protectores.
Estándar 44 págs. (97 - 98)</t>
  </si>
  <si>
    <t>GUÍA OPERATIVA DEL SERVICIO JARDIN INTERCULTURAL DE EDUCACION INICIAL - [GO1.MT3.PP] Versión 1. del 25/11/2024.
3.1.5. Componente Ambientes Educativos y Protectores.
Estándar 45 págs. (98 - 99)</t>
  </si>
  <si>
    <t>GUÍA OPERATIVA DEL SERVICIO JARDIN INTERCULTURAL DE EDUCACION INICIAL - [GO1.MT3.PP] Versión 1. del 25/11/2024.
3.1.5. Componente Ambientes Educativos y Protectores.
Estándar 45 págs. (98 - 99)
Guía Orientadora para la Gestión del Riesgo en la Primera Infancia - [G16.P] v1 del 28-feb.-2019 o documento que lo modifique o sustituya.</t>
  </si>
  <si>
    <t>GUÍA OPERATIVA DEL SERVICIO JARDIN INTERCULTURAL DE EDUCACION INICIAL - [GO1.MT3.PP] Versión 1. del 25/11/2024.
3.1.5. Componente Ambientes Educativos y Protectores.
Estándar 37 págs. (88 - 89)</t>
  </si>
  <si>
    <t>GUÍA OPERATIVA DEL SERVICIO JARDIN INTERCULTURAL DE EDUCACION INICIAL - [GO1.MT3.PP] Versión 1. del 25/11/2024.
3.1.5. Componente Ambientes Educativos y Protectores.
Estándar 38 págs. (89 - 91)</t>
  </si>
  <si>
    <r>
      <t xml:space="preserve">En caso de contar con ventanas los marcos de las ventanas se encuentran completos y en buen estado, de tal forma, que no se genere un riesgo para los participantes.
</t>
    </r>
    <r>
      <rPr>
        <b/>
        <sz val="11"/>
        <color theme="1"/>
        <rFont val="Arial"/>
        <family val="2"/>
      </rPr>
      <t>Nota:</t>
    </r>
    <r>
      <rPr>
        <sz val="11"/>
        <color theme="1"/>
        <rFont val="Arial"/>
        <family val="2"/>
      </rPr>
      <t xml:space="preserve"> Se entenderá que los marcos se encuentran en buen estado, porque no presentan fisuras, corrosión/pudrición, son firmes, sellos completos, apertura/cierre y seguro operativos, sin filtraciones visibles.</t>
    </r>
  </si>
  <si>
    <t>Se utilizan topes de seguridad para que las ventanas no abran en su totalidad por precaución.</t>
  </si>
  <si>
    <t>Las ventanas tipo piso-techo o con antepecho inferior a 1.10 m. ubicadas en pisos diferentes al primero, cuentan con rejas u otros elementos que protejan a los participantes de caídas.</t>
  </si>
  <si>
    <r>
      <t xml:space="preserve">Cuando aplique, todos los vidrios están completos, fijos al marco y sin ningún elemento que represente un riesgo a los participantes. 
</t>
    </r>
    <r>
      <rPr>
        <b/>
        <sz val="10"/>
        <color theme="1"/>
        <rFont val="Arial"/>
        <family val="2"/>
      </rPr>
      <t>Nota:</t>
    </r>
    <r>
      <rPr>
        <sz val="10"/>
        <color theme="1"/>
        <rFont val="Arial"/>
        <family val="2"/>
      </rPr>
      <t xml:space="preserve"> En caso de no estar completos deben tener algún elemento que proteja y minimice el riesgo, mientras se realiza el cambio.</t>
    </r>
  </si>
  <si>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</si>
  <si>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En caso de contar con puertas, medias puertas o rejas, están fijas a los marcos, sin oxido o astillas que puedan exponer a las niñas y los niños a accidentes como cortes y heridas.</t>
  </si>
  <si>
    <t>Las puertas cuentan con algún sistema o protección que prevenga los machucones.</t>
  </si>
  <si>
    <t>Todos los balcones y terrazas tienen protección anticaída como rejas, vidrios templados, mallas y baranda que impiden ser escaladas por las niñas y niños.</t>
  </si>
  <si>
    <t>Las rejas, mallas u otros elementos no son escalables.</t>
  </si>
  <si>
    <t>El piso del espacio físico donde se desarrollen los servicios es regular, libre de agrietamientos y hendiduras que no represente ningún tipo de riesgo de las niñas, los niños, las familias o cuidadores, y el talento humano intercultural.</t>
  </si>
  <si>
    <t>En caso de contar con escaleras y rampas están provistas de barandas no escalables, con pasamanos, no son ser resbalosas (en caso de serlo, cuentan con cinta antideslizante).</t>
  </si>
  <si>
    <r>
      <t xml:space="preserve">El espacio donde funciona el servicio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t>
    </r>
    <r>
      <rPr>
        <sz val="11"/>
        <color theme="1"/>
        <rFont val="Arial"/>
        <family val="2"/>
      </rPr>
      <t xml:space="preserve"> Se entenderá que la construcción se encuentra en buenas condiciones cuando la edificación es estable, está íntegra y no presenta señales que indiquen un riesgo razonable de falla o accidente.</t>
    </r>
  </si>
  <si>
    <r>
      <t xml:space="preserve">Si se cuenta con luminarias (bombillos) que estén ubicadas en los espacios físicos donde se desarrollen los encuentros, tienen una protección que impida algún tipo de accidente por rompimiento. 
</t>
    </r>
    <r>
      <rPr>
        <b/>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</si>
  <si>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t>En caso de contar con tomacorrientes en los espacios donde tienen acceso las niñas y los niños, estos cuentan con protección contra contacto o cuentan con algún elemento que impida que la niña o el niño tenga un accidente por electrocución.</t>
  </si>
  <si>
    <t>Todos los cables de la red eléctrica están recubiertos, canalizados y fuera del alcance de las niñas y los niños.</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</si>
  <si>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</si>
  <si>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Las herramientas o elementos peligrosos cortopunzantes y contundentes como cuchillos, punzones entre otros, están fuera del alcance de las niñas y los niños.</t>
  </si>
  <si>
    <t>Todos los almacenamientos de agua tales como aljibes, albercas, estanques, tanques, canecas, baldes, entre otros, cuentan con medidas de protección tales como tapas, rejas o aislamientos para evitar accidentes.</t>
  </si>
  <si>
    <t>En caso de usar tapetes, éstos están  fijos al piso para evitar que los participantes se enreden o se deslicen y se caigan por causa de éstos.</t>
  </si>
  <si>
    <t>En los espacios de preparación de alimentos cuenta con las medidas de prevención de accidentes, dentro de las cuales se deberán considerar:
- Accidentes por quemaduras: Mantiene a los niños y niñas alejados de las fuentes de calor, los mangos de ollas y sartenes están fuera del alcance.
- Accidentes por ahogamiento: Los recipientes como ollas y poncheras con líquidos están fuera del alcance de los niños y niñas.
- Accidentes por corto punción: Los cuchillos y elementos cortopunzantes están fuera del alcance de los niños y niñas.</t>
  </si>
  <si>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aprobados por el comité técnico operativo. (Estándar 39 - Línea 2. Condiciones de infraestructura.)
</t>
    </r>
    <r>
      <rPr>
        <b/>
        <sz val="11"/>
        <rFont val="Arial"/>
        <family val="2"/>
      </rPr>
      <t>Nota:</t>
    </r>
    <r>
      <rPr>
        <sz val="11"/>
        <rFont val="Arial"/>
        <family val="2"/>
      </rPr>
      <t xml:space="preserve"> Si no existe oferta, solicite acta de comité operativo en donde se apruebe la utilización de los sistemas o dispositivos alternos.</t>
    </r>
  </si>
  <si>
    <t>GUÍA OPERATIVA DEL SERVICIO JARDIN INTERCULTURAL DE EDUCACION INICIAL - [GO1.MT3.PP] Versión 1. del 25/11/2024.
3.1.5. Componente Ambientes Educativos y Protectores.
Estándar 39 págs. (91 - 92)</t>
  </si>
  <si>
    <r>
      <rPr>
        <sz val="11"/>
        <color rgb="FF000000"/>
        <rFont val="Arial"/>
        <family val="2"/>
      </rPr>
      <t>El inmueble dispone de suministro de agua apta para el consumo humano, teniendo en cuenta la disponibilidad y oferta del servicio en el territorio.</t>
    </r>
    <r>
      <rPr>
        <u/>
        <sz val="11"/>
        <color rgb="FF000000"/>
        <rFont val="Arial"/>
        <family val="2"/>
      </rPr>
      <t xml:space="preserve">
</t>
    </r>
    <r>
      <rPr>
        <b/>
        <u/>
        <sz val="11"/>
        <color rgb="FF000000"/>
        <rFont val="Arial"/>
        <family val="2"/>
      </rPr>
      <t>Nota:</t>
    </r>
    <r>
      <rPr>
        <u/>
        <sz val="11"/>
        <color rgb="FF000000"/>
        <rFont val="Arial"/>
        <family val="2"/>
      </rPr>
      <t xml:space="preserve"> </t>
    </r>
    <r>
      <rPr>
        <sz val="11"/>
        <color rgb="FF000000"/>
        <rFont val="Arial"/>
        <family val="2"/>
      </rPr>
      <t>se puede hacer uso de acueducto municipal, agua de un carro tanque o agua de botellones o en bolsa, agua hervida, agua lluvia tratada, sistema de agua por gravedad proveniente de una fuente hídrica, entre otros, lo cual debe ser tenido en cuenta antes de iniciar la prestación del servicio. Para garantizar que el agua sea apta para el consumo humano se debe contar con un método de purificación, el cual debe estar especificado en el plan de saneamiento básico, para esto se puede usar filtros, utilizando alumbre, a través de cloración o se puede hervir, se recomienda gestionar la asesoría y acompañamiento de una ONG u oficina competente de la entidad territorial que cumpla esta competencia.</t>
    </r>
  </si>
  <si>
    <r>
      <t xml:space="preserve">El inmueble dispone de alcantarillado o de algún sistema para el manejo de aguas residuales, teniendo en cuenta la disponibilidad y oferta del servicio en el territorio.
</t>
    </r>
    <r>
      <rPr>
        <b/>
        <u/>
        <sz val="11"/>
        <color rgb="FF000000"/>
        <rFont val="Arial"/>
        <family val="2"/>
      </rPr>
      <t>Nota:</t>
    </r>
    <r>
      <rPr>
        <sz val="11"/>
        <color rgb="FF000000"/>
        <rFont val="Arial"/>
        <family val="2"/>
      </rPr>
      <t xml:space="preserve"> se puede hacer uso de sistemas alternativos como pozo séptico, sumideros, biofiltros, biodigestor, entre otros, de acuerdo con las orientaciones de las entidades territoriales correspondientes.</t>
    </r>
  </si>
  <si>
    <r>
      <t xml:space="preserve">El inmueble dispone de sistema de recolección de residuos sólidos o algún sistema para su manejo temporal y disposición final, teniendo en cuenta la disponibilidad y oferta del servicio en el territorio.
</t>
    </r>
    <r>
      <rPr>
        <b/>
        <u/>
        <sz val="11"/>
        <color rgb="FF000000"/>
        <rFont val="Arial"/>
        <family val="2"/>
      </rPr>
      <t>Nota:</t>
    </r>
    <r>
      <rPr>
        <sz val="11"/>
        <color rgb="FF000000"/>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t>
    </r>
  </si>
  <si>
    <r>
      <t xml:space="preserve">El inmueble dispone de servicio de energía eléctrica o algún sistema para garantizar el servicio de energía, teniendo en cuenta la disponibilidad y oferta del servicio en el territorio.
</t>
    </r>
    <r>
      <rPr>
        <b/>
        <u/>
        <sz val="11"/>
        <color rgb="FF000000"/>
        <rFont val="Arial"/>
        <family val="2"/>
      </rPr>
      <t>Nota 1:</t>
    </r>
    <r>
      <rPr>
        <sz val="11"/>
        <color rgb="FF000000"/>
        <rFont val="Arial"/>
        <family val="2"/>
      </rPr>
      <t xml:space="preserve"> se puede plantear sistemas alternativos como, paneles solares, planta eléctrica, teniendo en cuenta las condiciones del territorio y las orientaciones de las entidades territoriales correspondientes.
</t>
    </r>
    <r>
      <rPr>
        <b/>
        <u/>
        <sz val="11"/>
        <color rgb="FF000000"/>
        <rFont val="Arial"/>
        <family val="2"/>
      </rPr>
      <t>Nota 2:</t>
    </r>
    <r>
      <rPr>
        <sz val="11"/>
        <color rgb="FF000000"/>
        <rFont val="Arial"/>
        <family val="2"/>
      </rPr>
      <t xml:space="preserve"> Esta condición aplica en caso de no contar con iluminación natural y métodos seguros para la conservación de alimentos.</t>
    </r>
  </si>
  <si>
    <r>
      <t xml:space="preserve">El inmueble dispone de sistema de comunicación (internet, telefonía fija y móvil), teniendo en cuenta la disponibilidad y oferta del servicio en el territorio.
</t>
    </r>
    <r>
      <rPr>
        <b/>
        <u/>
        <sz val="11"/>
        <color rgb="FF000000"/>
        <rFont val="Arial"/>
        <family val="2"/>
      </rPr>
      <t>Nota:</t>
    </r>
    <r>
      <rPr>
        <sz val="11"/>
        <color rgb="FF000000"/>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</si>
  <si>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GUÍA OPERATIVA DEL SERVICIO JARDIN INTERCULTURAL DE EDUCACION INICIAL - [GO1.MT3.PP] Versión 1. del 25/11/2024.
3.1.5. Componente Ambientes Educativos y Protectores.
Estándar 40 págs. (92 - 93)</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</si>
  <si>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niñas, niños y talento humano.
</t>
    </r>
    <r>
      <rPr>
        <b/>
        <u/>
        <sz val="11"/>
        <color rgb="FF000000"/>
        <rFont val="Arial"/>
        <family val="2"/>
      </rPr>
      <t>Nota:</t>
    </r>
    <r>
      <rPr>
        <sz val="11"/>
        <color rgb="FF000000"/>
        <rFont val="Arial"/>
        <family val="2"/>
      </rPr>
      <t xml:space="preserve"> En caso de no contar con ventilación natural se debe garantizar de forma artificial por medio de extractores o ventiladores.</t>
    </r>
  </si>
  <si>
    <t>El inmueble garantiza las condiciones suficientes de iluminación natural (ventanas o claraboyas) y/o artificial (luminarias).</t>
  </si>
  <si>
    <r>
      <t xml:space="preserve">El espacio físico cuenta con la disponibilidad de servicio de batería sanitaria (lavamanos y sanitario) y se encuentran en óptimas condiciones (libres de cualquier tipo de daño) y son funcionales para todos los participantes y sus familias o cuidadores. 
</t>
    </r>
    <r>
      <rPr>
        <b/>
        <sz val="11"/>
        <rFont val="Arial"/>
        <family val="2"/>
      </rPr>
      <t>Nota:</t>
    </r>
    <r>
      <rPr>
        <sz val="11"/>
        <rFont val="Arial"/>
        <family val="2"/>
      </rPr>
      <t xml:space="preserve"> En los espacios en los cuales no exista la posibilidad de contar sanitarios, la EAS o PDS debe gestionar y garantizar sistemas alternativos como: sanitario rural, letrina de hoyo ventilado para zonas secas, letrina elevada u otros sistemas y métodos disponibles en el territorio que garanticen el saneamiento e higiene en el espacio. </t>
    </r>
  </si>
  <si>
    <t xml:space="preserve">En el servido de alimentos, cuando aplica, se asegura un puesto para cada niña y niño en el momento de su uso. </t>
  </si>
  <si>
    <t>GUÍA OPERATIVA DEL SERVICIO JARDIN INTERCULTURAL DE EDUCACION INICIAL - [GO1.MT3.PP] Versión 1. del 25/11/2024.
3.1.5. Componente Ambientes Educativos y Protectores.
Estándar 46 págs. (99 - 100)</t>
  </si>
  <si>
    <t>Cuenta con la totalidad de la dotación, en buen estado y que garantice seguridad, de acuerdo con el listado de elementos avalados y evaluados por el Comité Técnico Operativo.</t>
  </si>
  <si>
    <t>GUÍA OPERATIVA DEL SERVICIO JARDIN INTERCULTURAL DE EDUCACION INICIAL - [GO1.MT3.PP] Versión 1. del 25/11/2024.
3.1.5. Componente Ambientes Educativos y Protectores.
Estándar 46 págs. (99 - 100)
Los elementos definidos en la Guía orientadora para la compra de la dotación para las modalidades de educación inicial en el marco de una atención integral [G10.PP] v5 del 20-dic.-2019 o documento que lo modifique o sustituya, son un referente para su adquisición.</t>
  </si>
  <si>
    <r>
      <rPr>
        <b/>
        <sz val="11"/>
        <color theme="1"/>
        <rFont val="Arial"/>
        <family val="2"/>
      </rPr>
      <t>Aviso de Atención</t>
    </r>
    <r>
      <rPr>
        <sz val="11"/>
        <color theme="1"/>
        <rFont val="Arial"/>
        <family val="2"/>
      </rPr>
      <t xml:space="preserve">. Verifique por medio de la observación que la UA, cuenta con el aviso de atención en un lugar visible que indique la información establecida en el </t>
    </r>
    <r>
      <rPr>
        <u/>
        <sz val="11"/>
        <color theme="1"/>
        <rFont val="Arial"/>
        <family val="2"/>
      </rPr>
      <t>Manual de Imagen corporativa para operadores, contratistas o convenios del ICBF</t>
    </r>
    <r>
      <rPr>
        <sz val="11"/>
        <color theme="1"/>
        <rFont val="Arial"/>
        <family val="2"/>
      </rPr>
      <t xml:space="preserve"> o en el documento que lo modifique o sustituya. </t>
    </r>
  </si>
  <si>
    <t>GUÍA OPERATIVA DEL SERVICIO JARDIN INTERCULTURAL DE EDUCACION INICIAL - [GO1.MT3.PP] Versión 1. del 25/11/2024.
3.1.5. Componente Ambientes Educativos y Protectores.
Estándar 46 págs. (99 - 100)
Manual de Imagen corporativa para operadores, contratistas o convenios del ICBF o en el documento que lo modifique o sustituya.</t>
  </si>
  <si>
    <t>Cuenta con botiquines que cumplan con los criterios de proporción de niños y niñas y la dotación requerida. (Estándar 48 - Línea 3. Dotación.)</t>
  </si>
  <si>
    <t xml:space="preserve">GUÍA OPERATIVA DEL SERVICIO JARDIN INTERCULTURAL DE EDUCACION INICIAL - [GO1.MT3.PP] Versión 1. del 25/11/2024.
3.1.5. Componente Ambientes Educativos y Protectores.
Estándar 46 págs. (99 - 100)
Estándar 48 pág. (100)
</t>
  </si>
  <si>
    <t>Cuenta con la cantidad de botiquines requeridos de acuerdo a la cantidad usuarios atendidos en el servicio y estos se encuentran con los elementos completos de acuerdo a normatividad y lineamientos aplicables.</t>
  </si>
  <si>
    <t>GUÍA OPERATIVA DEL SERVICIO JARDIN INTERCULTURAL DE EDUCACION INICIAL - [GO1.MT3.PP] Versión 1. del 25/11/2024.
3.1.5. Componente Ambientes Educativos y Protectores.
Estándar 46 págs. (99 - 100)
Estándar 48 pág. (100)
Guía orientadora para la compra de la dotación para las modalidades de educación inicial en el marco de una atención integral o documento que lo modifique o sustituya.</t>
  </si>
  <si>
    <t>3. COMPONENTE SALUD Y NUTRICIÓN</t>
  </si>
  <si>
    <t>Verifica la existencia del soporte de afiliación de las niñas, los niños y mujeres gestantes al Sistema General de Seguridad Social en Salud (SGSSS).  (Estándar 8).</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</si>
  <si>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</si>
  <si>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Nota 2:</t>
    </r>
    <r>
      <rPr>
        <sz val="1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ó reporte al supervisor del contrato por parte de la EAS, en caso de no cumplir tiempos establecidos.</t>
    </r>
  </si>
  <si>
    <t>3.1.2</t>
  </si>
  <si>
    <t>En diálogo con los padres de familia y/o cuidadores, se evidencia la orientación sobre afiliación al Sistema General de Seguridad Social en Salud (SGSSS).</t>
  </si>
  <si>
    <t>3.2</t>
  </si>
  <si>
    <t>Verifica la asistencia de las niñas, los niños a la consulta de valoración integral en salud (control de crecimiento y desarrollo) y de las mujeres y personas  en estado de gestación a la atención para el cuidado prenatal (controles prenatales). . (Estándar 10).</t>
  </si>
  <si>
    <r>
      <t xml:space="preserve">Cuenta con soporte de asistencia a la consulta de valoración integral en salud.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Nota 2: </t>
    </r>
    <r>
      <rPr>
        <sz val="11"/>
        <rFont val="Arial"/>
        <family val="2"/>
      </rPr>
      <t xml:space="preserve">En caso de que el talento humano intercultural de la UCA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rFont val="Arial"/>
        <family val="2"/>
      </rPr>
      <t xml:space="preserve">Nota 3: </t>
    </r>
    <r>
      <rPr>
        <sz val="11"/>
        <rFont val="Arial"/>
        <family val="2"/>
      </rPr>
      <t>En caso de presentarse barreras de acceso a salud verificar soporte de activación de ruta.</t>
    </r>
  </si>
  <si>
    <r>
      <t xml:space="preserve">Cuenta con soporte de atención en salud bucal realizado por profesional en odontología. 
</t>
    </r>
    <r>
      <rPr>
        <b/>
        <sz val="11"/>
        <rFont val="Arial"/>
        <family val="2"/>
      </rPr>
      <t xml:space="preserve">Nota 1: </t>
    </r>
    <r>
      <rPr>
        <sz val="11"/>
        <rFont val="Arial"/>
        <family val="2"/>
      </rPr>
      <t>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t>
    </r>
    <r>
      <rPr>
        <b/>
        <sz val="11"/>
        <rFont val="Arial"/>
        <family val="2"/>
      </rPr>
      <t xml:space="preserve">
Nota 2:</t>
    </r>
    <r>
      <rPr>
        <sz val="11"/>
        <rFont val="Arial"/>
        <family val="2"/>
      </rPr>
      <t xml:space="preserve"> En caso de que el talento humano intercultural de la UCA identifique imposibilidad de la familia y/o cuidador verificar soporte de reporte a la EAS o PDS para realizar articulación con las entidades del sector salud y autoridades tradicionales, con el fin de promocionar acciones para el acceso efectivo a las mismas.</t>
    </r>
    <r>
      <rPr>
        <b/>
        <sz val="11"/>
        <rFont val="Arial"/>
        <family val="2"/>
      </rPr>
      <t xml:space="preserve">
Nota 3: </t>
    </r>
    <r>
      <rPr>
        <sz val="11"/>
        <rFont val="Arial"/>
        <family val="2"/>
      </rPr>
      <t>En caso de presentarse barreras de acceso a salud verificar soporte de activación de ruta.</t>
    </r>
  </si>
  <si>
    <t xml:space="preserve">Cuenta con soportes de socialización de la Ruta para acceder a la valoración integral en salud y atención en salud bucal al atender grupos étnicos con autoridades tradicionales. </t>
  </si>
  <si>
    <t>3.2.4</t>
  </si>
  <si>
    <t>En diálogo con los padres de familia y/o cuidadores, se evidencia la orientación sobre la Ruta para acceder a la valoración integral en salud y atención en salud bucal al atender grupos étnicos con autoridades tradicionales.</t>
  </si>
  <si>
    <t>3.3</t>
  </si>
  <si>
    <t>Verifica la aplicación del esquema nacional de vacunación de todas las mujeres y personas en estado de gestación, las niñas y los niños, según la edad o las semanas gestacionales, de acuerdo con el Programa Ampliado de Inmunización (PAI) vigente, aprobado por el Ministerio de Salud y Protección Social.    (Estándar 11).</t>
  </si>
  <si>
    <r>
      <t xml:space="preserve">Cuenta con soporte en físico o digital de la aplicación del esquema de vacunación completo para la edad.
</t>
    </r>
    <r>
      <rPr>
        <b/>
        <sz val="11"/>
        <rFont val="Arial"/>
        <family val="2"/>
      </rPr>
      <t xml:space="preserve">Nota1: </t>
    </r>
    <r>
      <rPr>
        <sz val="1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con fecha pactada de cumplimiento. Plazo: Zona Urbana o cabecera municipal: no superior a un (1) mes.
</t>
    </r>
    <r>
      <rPr>
        <b/>
        <sz val="11"/>
        <rFont val="Arial"/>
        <family val="2"/>
      </rPr>
      <t xml:space="preserve">Nota 2: </t>
    </r>
    <r>
      <rPr>
        <sz val="11"/>
        <rFont val="Arial"/>
        <family val="2"/>
      </rPr>
      <t xml:space="preserve">En caso de que el talento humano intercultural de la UCA identifique imposibilidad de la familia y/o cuidador verificar soporte de reporte a la EAS o PDS para realizar articulación con las entidades del sector salud y autoridades tradicionales, con el fin de promocionar acciones para el acceso al servicio de vacunación.
</t>
    </r>
    <r>
      <rPr>
        <b/>
        <sz val="11"/>
        <rFont val="Arial"/>
        <family val="2"/>
      </rPr>
      <t xml:space="preserve">Nota 3: </t>
    </r>
    <r>
      <rPr>
        <sz val="1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</si>
  <si>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3.4</t>
  </si>
  <si>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(Estándar 9).</t>
  </si>
  <si>
    <r>
      <t xml:space="preserve">Cuenta con soportes de acciones de promoción, protección y apoyo de la práctica de la lactancia humana exclusiva  y complementaria para las personas en periodo de lactancia, las familias y/o cuidadores y con el talento humano.
</t>
    </r>
    <r>
      <rPr>
        <b/>
        <sz val="11"/>
        <rFont val="Arial"/>
        <family val="2"/>
      </rPr>
      <t xml:space="preserve">Nota 1: </t>
    </r>
    <r>
      <rPr>
        <sz val="11"/>
        <rFont val="Arial"/>
        <family val="2"/>
      </rPr>
      <t xml:space="preserve">Fotografías, actas, registros de asistencia, entre otros. 
</t>
    </r>
  </si>
  <si>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</si>
  <si>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En diálogo con el talento humano se evidencia el conocimiento sobre la promoción, protección y apoyo de la práctica de lactancia humana.</t>
  </si>
  <si>
    <t>3.5</t>
  </si>
  <si>
    <t>Cumple con la toma periódica de medidas antropométricas a cada niña, niño y mujer gestante y hace seguimiento a los resultados.  (Estándar 15).</t>
  </si>
  <si>
    <t xml:space="preserve">
Guía operativa del servicio jardín intercultural de educación inicial.  GO1.MT3.PP.  Versión 1 del 25/11/2024.  
Estándar 15.  Pág.  40 - 47.
Guía para el impulso a la soberanía alimentaria por el derecho humano a la alimentación adecuada en las modalidades y servicios del ICBF. G36.PP. Versión 1 del 04/12/2024.
4.6.  Valoración y seguimiento del estado nutricional y de salud. 
Pág. 90 - 106.</t>
  </si>
  <si>
    <t>Cuenta con los soportes (actas con los contenidos abordados, listados de asistencia, registro fotográfico o fílmico) de cualificación, por parte de la EAS o PDS, sobre la toma de datos de toma de peso, longitud/talla y perímetro braquial, identificación de signos físicos asociados a la desnutrición aguda y soportes (actas con los contenidos abordados, listados de asistencia, registro fotográfico o fílmico) de cualificación al talento humano sobre suministro de la FTLC, en caso de que se presenten niños con suministro de la fórmula (FTLC).</t>
  </si>
  <si>
    <r>
      <t xml:space="preserve">Cuenta con el Formato Captura de Datos Antropométricos de las Niñas y los Niños o documentos que los modifiquen o sustituyan diligenciado de forma completa. 
</t>
    </r>
    <r>
      <rPr>
        <b/>
        <sz val="11"/>
        <rFont val="Arial"/>
        <family val="2"/>
      </rPr>
      <t xml:space="preserve">Nota 1: </t>
    </r>
    <r>
      <rPr>
        <sz val="11"/>
        <rFont val="Arial"/>
        <family val="2"/>
      </rPr>
      <t xml:space="preserve">Realiza la toma de los datos antropométricos (peso, talla/longitud y perímetro braquial) de la totalidad de los participantes vinculados al servicio. 
</t>
    </r>
    <r>
      <rPr>
        <b/>
        <sz val="11"/>
        <rFont val="Arial"/>
        <family val="2"/>
      </rPr>
      <t xml:space="preserve">Nota 2: </t>
    </r>
    <r>
      <rPr>
        <sz val="11"/>
        <rFont val="Arial"/>
        <family val="2"/>
      </rPr>
      <t xml:space="preserve">La primera toma se realiza durante los siguientes cinco (5) días calendario a partir del inicio en la prestación del servicio. Las mujeres y personas en periodo de gestación, niñas y niños que ingresan al servicio en meses posteriores al inicio de la atención se les realiza la toma de manera inmediata.
</t>
    </r>
    <r>
      <rPr>
        <b/>
        <sz val="11"/>
        <rFont val="Arial"/>
        <family val="2"/>
      </rPr>
      <t xml:space="preserve">Nota 3: </t>
    </r>
    <r>
      <rPr>
        <sz val="11"/>
        <rFont val="Arial"/>
        <family val="2"/>
      </rPr>
      <t xml:space="preserve">En un plazo máximo de 8 días calendario se registran en el Sistema de Información o herramienta que el ICBF determine.  
</t>
    </r>
    <r>
      <rPr>
        <b/>
        <sz val="11"/>
        <rFont val="Arial"/>
        <family val="2"/>
      </rPr>
      <t xml:space="preserve">Nota 4: </t>
    </r>
    <r>
      <rPr>
        <sz val="11"/>
        <rFont val="Arial"/>
        <family val="2"/>
      </rPr>
      <t xml:space="preserve">La clasificación nutricional se realiza, de ser posible, en el momento de la toma de medidas antropométricas.  
</t>
    </r>
    <r>
      <rPr>
        <b/>
        <sz val="11"/>
        <rFont val="Arial"/>
        <family val="2"/>
      </rPr>
      <t xml:space="preserve">Nota 5: </t>
    </r>
    <r>
      <rPr>
        <sz val="11"/>
        <rFont val="Arial"/>
        <family val="2"/>
      </rPr>
      <t xml:space="preserve">Realiza los seguimientos para los participantes que no presenten malnutrición por déficit de forma trimestral, garantizando que las valoraciones subsiguientes a la primera se realicen cinco (5) días antes o después del día de la valoración. </t>
    </r>
  </si>
  <si>
    <r>
      <t xml:space="preserve">Cuenta con Formato para la identificación de signos físicos asociados a la desnutrición aguda y signos de alarma en niñas y niños menores de cinco (5) años de los servicios de primera infancia del ICBF o documento que lo modifique o sustituya debidamente diligenciado por parte del perfil de salud y nutrición que realizó la evaluación y validado por la nutricionista de la EAS o PDS.
</t>
    </r>
    <r>
      <rPr>
        <b/>
        <sz val="11"/>
        <rFont val="Arial"/>
        <family val="2"/>
      </rPr>
      <t xml:space="preserve">Nota 1: </t>
    </r>
    <r>
      <rPr>
        <sz val="11"/>
        <rFont val="Arial"/>
        <family val="2"/>
      </rPr>
      <t xml:space="preserve">Diligenciado máximo a los 5 días calendario siguientes a la evaluación realizada.
</t>
    </r>
    <r>
      <rPr>
        <b/>
        <sz val="11"/>
        <rFont val="Arial"/>
        <family val="2"/>
      </rPr>
      <t xml:space="preserve">Nota 2: </t>
    </r>
    <r>
      <rPr>
        <sz val="11"/>
        <rFont val="Arial"/>
        <family val="2"/>
      </rPr>
      <t xml:space="preserve">Verificar la información de los últimos tres meses (actividad a cargo del profesional de la Oficina de Aseguramiento a la Calidad designado). </t>
    </r>
  </si>
  <si>
    <t>3.5.7</t>
  </si>
  <si>
    <r>
      <rPr>
        <b/>
        <sz val="11"/>
        <rFont val="Arial"/>
        <family val="2"/>
      </rPr>
      <t xml:space="preserve">Seguimiento Antropométrico.  </t>
    </r>
    <r>
      <rPr>
        <sz val="11"/>
        <rFont val="Arial"/>
        <family val="2"/>
      </rPr>
      <t xml:space="preserve">Verifica que cumple con:
1.Soporte de seguimiento antropométrico semanal a participantes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</si>
  <si>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3.5.8</t>
  </si>
  <si>
    <r>
      <rPr>
        <b/>
        <sz val="11"/>
        <rFont val="Arial"/>
        <family val="2"/>
      </rP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participantes en desnutrición aguda moderada o severa y aquellos con perímetro del brazo menor o igual a 11.5 cm. 
2. El nutricionista diligencia el registro de novedades con la información sobre la orientación a las familias y cuidadores para asistir de manera inmediata a los servicios de salud en los casos de desnutrición aguda moderada o severa.
3. El nutricionista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
-Se realiza seguimiento a las 72 horas posteriores a la canalización al sector salud y luego semanalmente.</t>
    </r>
  </si>
  <si>
    <t>3.5.9</t>
  </si>
  <si>
    <t>En diálogo con la nutricionista de la EAS o PDS, se evidencia la orientación para la articulación y canalización para atención en salud de los casos de desnutrición aguda moderada o severa.</t>
  </si>
  <si>
    <t>3.5.10</t>
  </si>
  <si>
    <r>
      <rPr>
        <b/>
        <sz val="11"/>
        <rFont val="Arial"/>
        <family val="2"/>
      </rPr>
      <t xml:space="preserve">Soportes del análisis de las situaciones socio familiares para determinar si la niña o el niño se encuentra expuesto a una posible negligencia que vulnere sus derechos, en caso de identificar y confirmar que la familia no asiste a la IPS con el participante.  </t>
    </r>
    <r>
      <rPr>
        <sz val="11"/>
        <rFont val="Arial"/>
        <family val="2"/>
      </rPr>
      <t>Verifica que cumple con:
1.Soporte de comunicación al supervisor del contrato para activar la Ruta Integral de Atenciones. 
2.Soporte: Activación de la Ruta Integral de Atenciones enviada al supervisor.</t>
    </r>
  </si>
  <si>
    <t>Cuenta con registro de novedades diligenciado y fórmula médica actualizada para el suministro y seguimiento del consumo de la Fórmula Terapéutica Lista para el Consumo - FTLC de los usuarios con tratamiento ambulatorio.</t>
  </si>
  <si>
    <t>En observación de la atención, verifica que se cumplen con las siguientes condiciones:
1.En el caso que se presenten niños con suministro de la fórmula (FTLC), el talento humano realiza el suministro de forma adecuada.
2.La FTLC se suministra antes de todos los tiempos de comida definidos en los ciclos de menús.</t>
  </si>
  <si>
    <t>3.6</t>
  </si>
  <si>
    <t>Identifica y reporta de forma oportuna los casos de brotes de enfermedades inmunoprevenibles, prevalentes y transmitidas por alimentos (ETA).  (Estándar 12).</t>
  </si>
  <si>
    <t>Guía operativa del servicio jardín intercultural de educación inicial.  GO1.MT3.PP.  Versión 1 del 25/11/2024.   
Estándar 12.  Pág. 35 y 36.</t>
  </si>
  <si>
    <r>
      <t xml:space="preserve">Cuenta con soportes (fotografías, videos, actas firmadas y listados de asistencia) del plan de cualificación del talento humano sobre la socialización del procedimiento para la prevención, identificación, reporte y actuación frente a posibles casos de brotes relacionados con enfermedades inmunoprevenibles, enfermedades prevalentes de la primera infancia (Infección Respiratoria Aguda (IRA), Enfermedad Diarreica Aguda (EDA), Malaria y Dengue) enfermedades transmitidas por alimentos ETA y enfermedades desde la visión de las culturas locales (si aplica).   
</t>
    </r>
    <r>
      <rPr>
        <b/>
        <sz val="11"/>
        <rFont val="Arial"/>
        <family val="2"/>
      </rPr>
      <t xml:space="preserve">Nota 1: </t>
    </r>
    <r>
      <rPr>
        <sz val="11"/>
        <rFont val="Arial"/>
        <family val="2"/>
      </rPr>
      <t xml:space="preserve">Verifica que cuenta con soportes (fotografías, videos, actas firmadas, experiencias documentadas y listados de asistencia) de implementación de acciones de promoción, prevención y atención oportuna, en el marco de los planes de formación y acompañamiento a familias.
</t>
    </r>
    <r>
      <rPr>
        <b/>
        <sz val="11"/>
        <rFont val="Arial"/>
        <family val="2"/>
      </rPr>
      <t xml:space="preserve">Nota 2: </t>
    </r>
    <r>
      <rPr>
        <sz val="11"/>
        <rFont val="Arial"/>
        <family val="2"/>
      </rPr>
      <t>En caso de que se presenten grupos étnicos, verifica que cuenta con soportes de articulación con curanderos o médicos tradicionales reconocidos, y de  acciones preventivas teniendo en cuenta su cosmovisión en el marco de las medicinas propias y espiritualidad.</t>
    </r>
  </si>
  <si>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UCA se implementen acciones de promoción, prevención y atención oportuna dirigido a familias. </t>
    </r>
  </si>
  <si>
    <r>
      <t>Cuenta con soportes en caso de presentarse:
1.</t>
    </r>
    <r>
      <rPr>
        <b/>
        <sz val="11"/>
        <rFont val="Arial"/>
        <family val="2"/>
      </rPr>
      <t>Enfermedades Inmunoprevenibles</t>
    </r>
    <r>
      <rPr>
        <sz val="11"/>
        <rFont val="Arial"/>
        <family val="2"/>
      </rPr>
      <t xml:space="preserve">  registro de novedades elaborado por la nutricionista con las orientaciones suministradas a las familias para su cuidado y atención oportuna por parte del sector salud (si aplica).
2.</t>
    </r>
    <r>
      <rPr>
        <b/>
        <sz val="11"/>
        <rFont val="Arial"/>
        <family val="2"/>
      </rPr>
      <t>Enfermedades Transmitidas por Alimentos</t>
    </r>
    <r>
      <rPr>
        <sz val="11"/>
        <rFont val="Arial"/>
        <family val="2"/>
      </rPr>
      <t xml:space="preserve"> soporte de notificación a la autoridad de salud competente en el territorio, con copia al supervisor del contrato. </t>
    </r>
  </si>
  <si>
    <t>3.7</t>
  </si>
  <si>
    <t>En observación del área de servicio de alimentos se evidencia que:</t>
  </si>
  <si>
    <t xml:space="preserve">El espacio permite la secuencia lógica de los procesos y es adecuado para el manejo de equipos, circulación, traslado de productos y permite la inocuidad de los alimentos. </t>
  </si>
  <si>
    <t>3.7.2</t>
  </si>
  <si>
    <t xml:space="preserve">Las instalaciones sanitarias están limpias, están separadas de las áreas de elaboración y están dotadas con los instrumentos y elementos para facilitar la higiene personal. </t>
  </si>
  <si>
    <t>3.7.3</t>
  </si>
  <si>
    <t>No hay presencia de animales domésticos en el servicio de alimentos.</t>
  </si>
  <si>
    <t>3.7.4</t>
  </si>
  <si>
    <t xml:space="preserve">Los equipos y utensilios del servicio de alimentos son suficientes para la prestación del servicio. </t>
  </si>
  <si>
    <t>3.7.5</t>
  </si>
  <si>
    <t>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</si>
  <si>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3.8</t>
  </si>
  <si>
    <t xml:space="preserve">
Guía operativa del servicio jardín intercultural de educación inicial.  GO1.MT3.PP.  Versión 1 del 25/11/2024.  
Estándar 13.  Pág.  36-38.
Estándar 14. Pág. 38-40.
Guía para el impulso a la soberanía alimentaria por el derecho humano a la alimentación adecuada en las modalidades y servicios del ICBF. G36.PP. Versión 1 del 04/12/2024.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 64 - 65, 67-68.</t>
  </si>
  <si>
    <r>
      <t xml:space="preserve">Documento ciclo de menús con el visto bueno del nutricionista del Centro Zonal o Dirección Regional del ICBF.
</t>
    </r>
    <r>
      <rPr>
        <b/>
        <sz val="11"/>
        <rFont val="Arial"/>
        <family val="2"/>
      </rPr>
      <t>Nota 1:</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2:</t>
    </r>
    <r>
      <rPr>
        <sz val="11"/>
        <rFont val="Arial"/>
        <family val="2"/>
      </rPr>
      <t xml:space="preserve"> Verificar los cambios del ciclo de menú, que evidencien la implementación de las modificaciones o ajustes razonables para los niños, niñas a los que se les haya ordenado una dieta especial por la Nutricionista-Dietista del Sistema de Salud.
</t>
    </r>
    <r>
      <rPr>
        <b/>
        <sz val="11"/>
        <rFont val="Arial"/>
        <family val="2"/>
      </rPr>
      <t xml:space="preserve">Nota 3: </t>
    </r>
    <r>
      <rPr>
        <sz val="11"/>
        <rFont val="Arial"/>
        <family val="2"/>
      </rPr>
      <t>Verificar los cambios del ciclo de menú, que evidencien la mejora de acuerdo con los resultados de la encuesta de satisfacción.  Soporte de aprobación por el supervisor de contrato.</t>
    </r>
  </si>
  <si>
    <t>Guía para el impulso a la soberanía alimentaria por el derecho humano a la alimentación adecuada en las modalidades y servicios del ICBF. G6.PP. Versión 2 del 30/12/2025.
4.5.3. Prestación del servicio de alimentación por tipo de ración.
4.5.3.1. Preparación y distribución de Ración Preparada.
Acciones de mejora y evaluación de los ciclos de menús.
Pág.  65.</t>
  </si>
  <si>
    <t>3.8.6</t>
  </si>
  <si>
    <t>En observación se evidencia que el consumo de los alimentos preparados se realiza durante la prestación del servicio, asegurando el consumo efectivo y las condiciones de inocuidad.</t>
  </si>
  <si>
    <t>Guía operativa del servicio jardín intercultural de educación inicial.  GO1.MT3.PP.  Versión 1 del 25/11/2024.  
Estándar 14.  Pág. 39</t>
  </si>
  <si>
    <t>3.8.7</t>
  </si>
  <si>
    <t>3.8.8</t>
  </si>
  <si>
    <r>
      <t xml:space="preserve">Cuenta con Formato Entrega Alimentos de Alto Valor Nutricional a Beneficiarios o documento que lo modifique o sustituya y, es congruente con lo que refieren las familias y/o cuidadores durante la acción de inspección. 
</t>
    </r>
    <r>
      <rPr>
        <b/>
        <sz val="11"/>
        <rFont val="Arial"/>
        <family val="2"/>
      </rPr>
      <t xml:space="preserve">Nota 1: </t>
    </r>
    <r>
      <rPr>
        <sz val="11"/>
        <rFont val="Arial"/>
        <family val="2"/>
      </rPr>
      <t xml:space="preserve">En diálogo con los padres de familia y/o cuidadores se evidencia que la entrega es congruente con lo que refieren las familias y/o cuidadores durante la acción de inspección. </t>
    </r>
  </si>
  <si>
    <t xml:space="preserve">
Guía operativa del servicio jardín intercultural de educación inicial.  GO1.MT3.PP.  Versión 1 del 25/11/2024.  
Estándar 14.  Pág.  39 y 40
</t>
  </si>
  <si>
    <t>3.8.9</t>
  </si>
  <si>
    <r>
      <t xml:space="preserve">Cuenta con registros de entrega de los alimentos por parte de la EAS o PDS al servicio con fecha y firma de recibido a satisfacción de estos.
</t>
    </r>
    <r>
      <rPr>
        <b/>
        <sz val="11"/>
        <rFont val="Arial"/>
        <family val="2"/>
      </rPr>
      <t xml:space="preserve">Nota 1: </t>
    </r>
    <r>
      <rPr>
        <sz val="11"/>
        <rFont val="Arial"/>
        <family val="2"/>
      </rPr>
      <t xml:space="preserve">Verifica mediante observación que los alimentos entregados por la EAS o PDS se encuentran en adecuadas condiciones de calidad y coincide en cantidad y presentación con el registro. </t>
    </r>
  </si>
  <si>
    <t>Guía operativa del servicio jardín intercultural de educación inicial.  GO1.MT3.PP.  Versión 1 del 25/11/2024.  
Estándar 14.  Pág.  39.</t>
  </si>
  <si>
    <t>3.8.10</t>
  </si>
  <si>
    <r>
      <t xml:space="preserve">Para el caso de la </t>
    </r>
    <r>
      <rPr>
        <b/>
        <sz val="11"/>
        <rFont val="Arial"/>
        <family val="2"/>
      </rPr>
      <t>Ración para Preparar - RPP</t>
    </r>
    <r>
      <rPr>
        <sz val="11"/>
        <rFont val="Arial"/>
        <family val="2"/>
      </rPr>
      <t xml:space="preserve"> (si aplica), verifica que cumple con la siguiente documentación: 
1.Soporte de concertación con las comunidades étnicas de la región.
2.Soporte de entrega de las raciones. 
3.Soporte que establezca las condiciones para la entrega.
</t>
    </r>
    <r>
      <rPr>
        <b/>
        <sz val="11"/>
        <rFont val="Arial"/>
        <family val="2"/>
      </rPr>
      <t xml:space="preserve">Nota 1: </t>
    </r>
    <r>
      <rPr>
        <sz val="11"/>
        <rFont val="Arial"/>
        <family val="2"/>
      </rPr>
      <t xml:space="preserve">En caso de que pueda observarse la entrega en sitio, verifica que cumple con las siguientes condiciones:
1.Implementan las minutas patrón y las fichas técnicas.
2.Frecuencia concertada. 
3.Las condiciones del empaque primario de los alimentos y el empaque secundario de la ración. </t>
    </r>
  </si>
  <si>
    <t>3.9</t>
  </si>
  <si>
    <t xml:space="preserve">Guía operativa del servicio jardín intercultural de educación inicial.  GO1.MT3.PP.  Versión 1 del 25/11/2024.  
Estándar 13.  Pág.  37.
Estándar 18.  Pág.  50.
</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</si>
  <si>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Prácticas higiénicas, Buenas prácticas de manufactura, Prevención de ETAS,  adecuado uso de implementos para la preparación y el servido de alimentos, prevención de desperdicios de alimentos.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</si>
  <si>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89.</t>
  </si>
  <si>
    <t>Mediante diálogo con el personal gestor de alimentos se indaga sobre conocimiento de las temáticas del programa de capacitación, la minuta patrón, guía de preparaciones, listas de intercambios y estandarización de porciones de alimentos servidos.</t>
  </si>
  <si>
    <t xml:space="preserve">Soporte de socialización de la minuta patrón con todo el talento humano distinto al personal gestor de alimentos. </t>
  </si>
  <si>
    <t>Guía operativa del servicio jardín intercultural de educación inicial.  GO1.MT3.PP.  Versión 1 del 25/11/2024.  
Estándar 13.  Pág. 37.</t>
  </si>
  <si>
    <t>3.10</t>
  </si>
  <si>
    <t>Promueve procesos de articulación con la autoridad sanitaria competente en el marco de la Estrategia de Viviendas Saludables, que permitan identificar las condiciones higiénico-sanitarias de los hogares y generar estrategias para el mejoramiento de dichas condiciones; de acuerdo con el contexto territorial y poblacional.  (Estándar 16).</t>
  </si>
  <si>
    <t>Guía operativa del servicio jardín intercultural de educación inicial.  GO1.MT3.PP.  Versión 1 del 25/11/2024.  
Estándar 16.  Pág. 47-48.</t>
  </si>
  <si>
    <t>Cuenta con soportes de articulación con la autoridad sanitaria, el talento humano y las autoridades comunitarias para identificar condiciones higiénicas y sanitarias de riesgo en las viviendas de mujeres gestantes, niñas, niños y personas vinculadas al servicio de propia e intercultural.</t>
  </si>
  <si>
    <t xml:space="preserve">Cuenta con soportes del desarrollo de estrategias conjuntas para el acompañamiento a las familias o cuidadores, que promuevan y mejoren las condiciones higiénicas permanentes en el entorno hogar. </t>
  </si>
  <si>
    <t xml:space="preserve">Mediante diálogo con los padres de familia y/o cuidadores se indaga sobre conocimiento y aplicación de acciones orientadas a mantener condiciones higiénicas permanentes en sus hogares. </t>
  </si>
  <si>
    <t>3.11</t>
  </si>
  <si>
    <t>Cuenta con Plan de Saneamiento Básico que contiene los programas y formatos de verificación o control.  (Estándar 17).</t>
  </si>
  <si>
    <t>Cuenta con actas, listados de asistencia, registros fotográficos o videos, etc., que evidencien la capacitación de madres y padres comunitarios y talento humano interdisciplinario (cuando se cuente) en los programas del plan de saneamiento básico.</t>
  </si>
  <si>
    <t>3.11.3</t>
  </si>
  <si>
    <t>3.11.4</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</si>
  <si>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Pág. 74.</t>
  </si>
  <si>
    <t>3.11.5</t>
  </si>
  <si>
    <t>En diálogo con el talento humano intercultural de la UCA se evidencia el conocimiento sobre temas específicos del Plan de Saneamiento Básico.</t>
  </si>
  <si>
    <t>3.12</t>
  </si>
  <si>
    <t>Documenta las Buenas Prácticas de Manufactura - BPM.  (Estándar 18).</t>
  </si>
  <si>
    <t xml:space="preserve">Cuenta con el documento de BPM donde se incluyan medidas para el control de riesgos que afecten la inocuidad de los alimentos durante los procesos de compra, transporte, recibo, almacenamiento, preparación, servido y distribución según las particularidades del servicio, de la UDS o de los procesos que apliquen. </t>
  </si>
  <si>
    <t xml:space="preserve">Guía operativa del servicio jardín intercultural de educación inicial.  GO1.MT3.PP.  Versión 1 del 25/11/2024.
Estándar 18.  Pág.  49, 50 y 51. </t>
  </si>
  <si>
    <t>3.13</t>
  </si>
  <si>
    <t>Cumple con el perfil de manipulador de alimentos y aplica Buenas Prácticas de Manufactura en el almacenamiento, preparación, servido y distribución de alimentos.  (Estándares 19, 20, 21 y 22).</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</si>
  <si>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</si>
  <si>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</si>
  <si>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</si>
  <si>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</si>
  <si>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r>
      <t xml:space="preserve">El personal gestor de alimentos, cuenta con certificado médico vigente que registre la aptitud para manipular alimentos.
</t>
    </r>
    <r>
      <rPr>
        <b/>
        <sz val="11"/>
        <rFont val="Arial"/>
        <family val="2"/>
      </rPr>
      <t>Nota 1:</t>
    </r>
    <r>
      <rPr>
        <sz val="11"/>
        <rFont val="Arial"/>
        <family val="2"/>
      </rPr>
      <t xml:space="preserve"> Certificado de reconocimiento médico, por lo menos una (1) vez al año o cada vez que se considere necesario por razones clínicas y epidemiológicas. 
</t>
    </r>
    <r>
      <rPr>
        <b/>
        <sz val="11"/>
        <rFont val="Arial"/>
        <family val="2"/>
      </rPr>
      <t xml:space="preserve">Nota 2: </t>
    </r>
    <r>
      <rPr>
        <sz val="11"/>
        <rFont val="Arial"/>
        <family val="2"/>
      </rPr>
      <t xml:space="preserve">Soporte de aprobación de la comunidad para la preparación de alimentos en la modalidad de atención, en donde se describe que es reconocido por la comunidad por su saber tradicional, manejo de la lengua nativa y conocimiento de las tradiciones, usos y costumbres. </t>
    </r>
  </si>
  <si>
    <t>3.13.7</t>
  </si>
  <si>
    <t xml:space="preserve">El personal gestor de alimentos, cuenta con certificado de manipulación de alimentos, con vigencia no superior a un año. </t>
  </si>
  <si>
    <t>3.14</t>
  </si>
  <si>
    <t>Guía operativa del servicio jardín intercultural de educación inicial.  GO1.MT3.PP.  Versión 1 del 25/11/2024.  
Estándar 15.  Pág.  40.
Estándar 46.  Pág.  100.
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</si>
  <si>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3.14.1</t>
  </si>
  <si>
    <t>3.14.2</t>
  </si>
  <si>
    <t>Guía operativa del servicio jardín intercultural de educación inicial.  GO1.MT3.PP.  Versión 1 del 25/11/2024.  
Estándar 46.  Pág.  100.
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</si>
  <si>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3.14.3</t>
  </si>
  <si>
    <t>Guía operativa del servicio jardín intercultural de educación inicial.  GO1.MT3.PP.  Versión 1 del 25/11/2024.  
Estándar 46.  Pág.  100.
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</si>
  <si>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3.14.4</t>
  </si>
  <si>
    <t>Guía operativa del servicio jardín intercultural de educación inicial.  GO1.MT3.PP.  Versión 1 del 25/11/2024.  
Estándar 15.  Pág.  40.
Estándar 46.  Pág.  100.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</si>
  <si>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3.14.5</t>
  </si>
  <si>
    <t>Cuenta con la documentación para la báscula pesa bebés: 
-Hoja de vida.
-Certificado de calibración.
-Verificaciones intermedias.</t>
  </si>
  <si>
    <t>Guía operativa del servicio jardín intercultural de educación inicial.  GO1.MT3.PP.  Versión 1 del 25/11/2024.  
Estándar 15.  Pág.  40.
Estándar 46.  Pág.  100.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</si>
  <si>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3.14.6</t>
  </si>
  <si>
    <t>Guía operativa del servicio jardín intercultural de educación inicial.  GO1.MT3.PP.  Versión 1 del 25/11/2024.  
Estándar 15.  Pág.  40.
Estándar 46.  Pág.  100.
Guía técnica para la metrología aplicable a los programas de los procesos misionales del icbf.  g8.pp.  versión 8 del 05/03/2025. 
4. documentación. pág. 13 y 14.
7.inspección de operación de los equipos.  pág.  21.
2.MEDICIÓN DE LA TALLA/LONGITUD DE LOS USUARIOS.  Pág.  49</t>
  </si>
  <si>
    <t>3.14.7</t>
  </si>
  <si>
    <t>Cuenta con la documentación del infantómetro: 
-Hoja de vida (con la totalidad de criterios establecidos en la norma)
-Certificado de calibración.</t>
  </si>
  <si>
    <t>3.14.8</t>
  </si>
  <si>
    <t>Documentación para la cinta métrica antropométrica, en los casos en los que aplique (discapacidad): 
-Hoja de vida (con la totalidad de criterios establecidos en la norma)
-Certificado de calibración.</t>
  </si>
  <si>
    <t>Guía operativa del servicio jardín intercultural de educación inicial.  GO1.MT3.PP.  Versión 1 del 25/11/2024.  
Estándar 15.  Pág.  40.
Estándar 46.  Pág.  100.
Guía técnica para la metrología aplicable a los programas de los procesos misionales del icbf.  g8.pp.  versión 8 del 05/03/2025. 
4. documentación. pág. 13 y 14.
7.inspección de operación de los equipos.  pág.  22.
2.MEDICIÓN DE LA TALLA/LONGITUD DE LOS USUARIOS.  Pág.  50</t>
  </si>
  <si>
    <t>3.14.9</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</si>
  <si>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</si>
  <si>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3.14.10</t>
  </si>
  <si>
    <t>3.14.11</t>
  </si>
  <si>
    <t>Guía técnica para la metrología aplicable a los programas de los procesos misionales del icbf.  g8.pp.  versión 8 del 05/03/2025. 
7.inspección de operación de los equipos.  pág.  21 - 22.</t>
  </si>
  <si>
    <t>3.15</t>
  </si>
  <si>
    <t>3.15.1</t>
  </si>
  <si>
    <t>3.15.2</t>
  </si>
  <si>
    <t>3.16</t>
  </si>
  <si>
    <t>3.16.1</t>
  </si>
  <si>
    <t>Cuenta con evidencias de implementación de la planeación de acciones de educación para la salud alimentaria.
Nota: estas evidencias pueden ser fotografías, videos, actas firmadas, listados de asistencia,etc.</t>
  </si>
  <si>
    <t>3.16.2</t>
  </si>
  <si>
    <t xml:space="preserve">En diálogo con los padres de familia y/o cuidadores se evidencia orientación sobre educación para la salud alimentaria. </t>
  </si>
  <si>
    <t>3.17</t>
  </si>
  <si>
    <t>3.17.1</t>
  </si>
  <si>
    <t>3.17.2</t>
  </si>
  <si>
    <t>3.17.3</t>
  </si>
  <si>
    <t>3.17.4</t>
  </si>
  <si>
    <t>3.17.5</t>
  </si>
  <si>
    <t>3.17.6</t>
  </si>
  <si>
    <t xml:space="preserve">4. FAMILIAS, COMUNIDADES Y REDES SOCIALES </t>
  </si>
  <si>
    <t>4.1</t>
  </si>
  <si>
    <t xml:space="preserve">Guía Operativa del Servicio Jardin Intercultural de educación Inicial. GO1.MT3.PP, Versión 1, del 25/11/2024. Estandar 1, Páginas 17 a la 19. </t>
  </si>
  <si>
    <t xml:space="preserve">PSIC / TS / PEDAG / LIC </t>
  </si>
  <si>
    <t>4.1.1</t>
  </si>
  <si>
    <t>4.2</t>
  </si>
  <si>
    <t xml:space="preserve">Cuenta con caracterización del grupo de familias o cuidadores y de las niñas, los niños y mujeres gestantes, en la que se tienen en cuenta las redes familiares y sociales, aspectos culturales, del contexto y étnicos. (Estándar 2.) </t>
  </si>
  <si>
    <t>Guía Operativa del Servicio Jardin Intercultural de educación Inicial. GO1.MT3.PP, Versión 1, del 25/11/2024. Estandar 2, Páginas 19, 20 y 21. 
Anexo de orientaciones para el proceso de caracterización en los servicios de educación inicial del ICBF. A2.GO4.MT1.PP, Version 1 del 25/11/2024.</t>
  </si>
  <si>
    <t>4.2.1</t>
  </si>
  <si>
    <r>
      <t xml:space="preserve">Cuenta con la Ficha de caracterización para los servicios de atención a la primera infancia, diligenciada en medio digital.
a. Fue formulada en el primer (1er) mes de la atención.
b. Es actualizada en los momentos en que se requiera, como: cambio de domicilio, nacimiento de un nuevo integrante de la familia, muerte de alguno de sus integrantes, entre otros.
</t>
    </r>
    <r>
      <rPr>
        <b/>
        <sz val="11"/>
        <color theme="1"/>
        <rFont val="Arial"/>
        <family val="2"/>
      </rPr>
      <t>Nota:</t>
    </r>
    <r>
      <rPr>
        <sz val="11"/>
        <color theme="1"/>
        <rFont val="Arial"/>
        <family val="2"/>
      </rPr>
      <t xml:space="preserve"> La totalidad de las niñas y niños del servicio debera contar con caracterización.</t>
    </r>
  </si>
  <si>
    <t>4.2.2</t>
  </si>
  <si>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</si>
  <si>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t>4.2.3</t>
  </si>
  <si>
    <r>
      <t xml:space="preserve">Cuenta con la consolidación de la información recolectada de la caracterización del grupo de familias o cuidadores, mujeres y personas en período de gestación,  las niñas y los niños,  realizada con el talento humano.
</t>
    </r>
    <r>
      <rPr>
        <b/>
        <sz val="11"/>
        <color theme="1"/>
        <rFont val="Arial"/>
        <family val="2"/>
      </rPr>
      <t>Nota:</t>
    </r>
    <r>
      <rPr>
        <sz val="11"/>
        <color theme="1"/>
        <rFont val="Arial"/>
        <family val="2"/>
      </rPr>
      <t xml:space="preserve"> los soportes podrían ser actas y listado de asistencia entre otros.</t>
    </r>
  </si>
  <si>
    <t xml:space="preserve">En observación de la atención y diálogo con el talento humano y los padres de familia o cuidadores y en contraste con la caracterización, se evidencia que </t>
  </si>
  <si>
    <t>4.2.4</t>
  </si>
  <si>
    <t>Cumple con el horario flexible para usuarios con discapacidad y es acordado con las familias y cuidadores. (cuando aplique).</t>
  </si>
  <si>
    <t>4.2.5</t>
  </si>
  <si>
    <t>4.3</t>
  </si>
  <si>
    <r>
      <t xml:space="preserve">Identifica posibles casos de amenaza y vulneración de los derechos de los niños, las niñas y las mujeres gestantes y activa la ruta de protección ante las autoridades competentes. (Estándar 3 y 42) 
</t>
    </r>
    <r>
      <rPr>
        <b/>
        <sz val="11"/>
        <color theme="1"/>
        <rFont val="Arial"/>
        <family val="2"/>
      </rPr>
      <t xml:space="preserve">
Nota 1:</t>
    </r>
    <r>
      <rPr>
        <sz val="11"/>
        <color theme="1"/>
        <rFont val="Arial"/>
        <family val="2"/>
      </rPr>
      <t xml:space="preserve"> En los casos que aplique la jurisdicción especial o los mecanismos de gobierno propio, se seguirá la ruta de protección establecida.</t>
    </r>
  </si>
  <si>
    <t xml:space="preserve">Guía Operativa del Servicio Jardin Intercultural de educación Inicial. GO1.MT3.PP, Versión 1, del 25/11/2024. Estandar 3, Página 21 a la 23. </t>
  </si>
  <si>
    <t>4.3.1</t>
  </si>
  <si>
    <r>
      <t>Cuenta con la socialización al talento humano intercultural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</si>
  <si>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</si>
  <si>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</si>
  <si>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</si>
  <si>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</si>
  <si>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</si>
  <si>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</si>
  <si>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4.3.5</t>
  </si>
  <si>
    <t xml:space="preserve">En diálogo con el talento humano intercultural,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</si>
  <si>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</si>
  <si>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Implementa acciones de articulación con autoridades, instituciones, servicios sociales, comunidades y los diferentes actores de su territorio, para promover redes protectoras para niñas, niños y mujeres gestantes. (Estándar 4.)</t>
  </si>
  <si>
    <t xml:space="preserve">Guía Operativa del Servicio Jardin Intercultural de educación Inicial. GO1.MT3.PP, Versión 1, del 25/11/2024. Estandar 4, Páginas 23 y 24. </t>
  </si>
  <si>
    <t>4.4.1</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</si>
  <si>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</si>
  <si>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4.4.2</t>
  </si>
  <si>
    <t>Realiza la articulación interinstitucional y comunitaria para la gestión de alertas y riesgos identificados en la valoración y seguimiento al desarrollo infantil. 
Nota: los soportes pueden ser actas, listados de asistencia, oficios, memorandos, entre otros.</t>
  </si>
  <si>
    <t>4.4.3</t>
  </si>
  <si>
    <t xml:space="preserve">Realiza seguimiento al plan de articulación interinstitucional y comunitaria cada tres (3) meses, teniendo en cuenta el avance y cumplimiento de las acciones. 
Nota 1: los soportes pueden ser actas, listados de asistencia, registro fotográfico, entre otros. </t>
  </si>
  <si>
    <t>4.5</t>
  </si>
  <si>
    <t>Cuenta con un pacto de convivencia construido con la participación de las niñas, los niños y mujeres gestantes, sus familias, o cuidadores, y el talento humano intercultural de la UCA. (Estándar 5.)</t>
  </si>
  <si>
    <t xml:space="preserve">Guía Operativa del Servicio Jardin Intercultural de educación Inicial. GO1.MT3.PP, Versión 1, del 25/11/2024. Estandar 5. Páginas 24 y 25. </t>
  </si>
  <si>
    <t>4.5.1</t>
  </si>
  <si>
    <r>
      <t xml:space="preserve">Cuenta con pacto de convivencia que debe ser formulado máximo al mes de inicio de la prestación del servicio paralelo con el proceso de caracterización y de forma colectiva, que incluya: 
a. Las particularidades de los territorios y necesidades de los participantes de la UCA.
b. Los acuerdos con las mujeres y personas en periodo de gestación, las niñas, los niños, sus familias o cuidadores y el talento humano intercultural con el proposito de orientar a la convivencia, al bienestar y al desarrollo oportuno de la prestación del servicio.
c. La corresponsabilidad de las familias y cuidadores, participación ciudadana y control social.
d. Los acuerdos sobre horarios y fechas del cronograma de atención.
e. Los acuerdos que promuevan el buen trato, relaciones de respeto por la diversidad, prevención de estigmatización o exclusión de las mujeres y personas en periodo de gestación, las niñas, los niños, las familias, los cuidadores o talento humano intercultural por razones de sexo, género, etnia, nacionalidad, discapacidad, enfermedad, o cualquier otra causa.
f. Los acuerdos para la atención de niñas y niños con discapacidad, contempla un horario flexible de asistencia. (En caso en que aplique).
g. Los consensos de las implicaciones frente al incumplimiento de los acuerdos.
</t>
    </r>
    <r>
      <rPr>
        <b/>
        <sz val="11"/>
        <color theme="1"/>
        <rFont val="Arial"/>
        <family val="2"/>
      </rPr>
      <t xml:space="preserve">Nota 1: </t>
    </r>
    <r>
      <rPr>
        <sz val="11"/>
        <color theme="1"/>
        <rFont val="Arial"/>
        <family val="2"/>
      </rPr>
      <t>El pacto de convivencia</t>
    </r>
    <r>
      <rPr>
        <b/>
        <sz val="11"/>
        <color theme="1"/>
        <rFont val="Arial"/>
        <family val="2"/>
      </rPr>
      <t xml:space="preserve"> </t>
    </r>
    <r>
      <rPr>
        <sz val="11"/>
        <color theme="1"/>
        <rFont val="Arial"/>
        <family val="2"/>
      </rPr>
      <t xml:space="preserve">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En contraste con las actas y listados de asistencia dialogue con el talento humano intercultural y los padres de familia o cuidadores que se registran en ellas para vericar la construcción participativa del pacto de convivencia.  </t>
    </r>
  </si>
  <si>
    <t>4.5.2</t>
  </si>
  <si>
    <r>
      <t xml:space="preserve">El pacto de convivencia fue socializado con participantes, familias, cuidadores y talento humano intercultural.
</t>
    </r>
    <r>
      <rPr>
        <b/>
        <sz val="11"/>
        <color theme="1"/>
        <rFont val="Arial"/>
        <family val="2"/>
      </rPr>
      <t>Nota:</t>
    </r>
    <r>
      <rPr>
        <sz val="11"/>
        <color theme="1"/>
        <rFont val="Arial"/>
        <family val="2"/>
      </rPr>
      <t xml:space="preserve"> De acuerdo con la muestra dialogue con participantes, familias, cuidadores y talento humano intercultural e identifique el conocimiento que se tiene sobre el pacto de convivencia con el fin de verificar su socialización.</t>
    </r>
  </si>
  <si>
    <t>4.5.3</t>
  </si>
  <si>
    <t xml:space="preserve">En observación y diálogo con el talento humano intercultural, padres de familia y/o cuidadores, se evidencia que los acuerdos del Pacto de Convivencia son cumplidos, tenidos en cuenta el desarrollo del quehacer diario. </t>
  </si>
  <si>
    <t>4.6</t>
  </si>
  <si>
    <t>Cuenta e implementa un plan de formación y acompañamiento a familias o cuidadores, mujeres gestantes que responda a sus necesidades, intereses y características, para fortalecer las prácticas de cuidado y crianza de niños y niñas, de manera que se promueva su desarrollo integral. (Estándar 6.)</t>
  </si>
  <si>
    <t xml:space="preserve">Guía Operativa del Servicio Jardin Intercultural de educación Inicial. GO1.MT3.PP,  Versión 1, del 25/11/2024.  Estandar 6. Páginas 25, 26, 27 y 28. </t>
  </si>
  <si>
    <t>4.6.1</t>
  </si>
  <si>
    <r>
      <t xml:space="preserve">El plan de formación y acompañamiento a familias, contiene: 
a. Aspectos que se quieren fortalecer o resignificar priorizados.
b. Actividades y estrategias. 
c. Responsables.
d. Materiales y/o recursos a utilizar.
e. Cronograma para su implementación, que debe tener en cuenta los encuentros con las familias o cuidadores.
f. Apartado para el seguimiento. 
</t>
    </r>
    <r>
      <rPr>
        <b/>
        <sz val="11"/>
        <color theme="1"/>
        <rFont val="Arial"/>
        <family val="2"/>
      </rPr>
      <t>Nota:</t>
    </r>
    <r>
      <rPr>
        <sz val="11"/>
        <color theme="1"/>
        <rFont val="Arial"/>
        <family val="2"/>
      </rPr>
      <t xml:space="preserve"> En caso de población con discapacidad en las actividades, debe reflejar lo orientado con la</t>
    </r>
    <r>
      <rPr>
        <i/>
        <sz val="11"/>
        <color theme="1"/>
        <rFont val="Arial"/>
        <family val="2"/>
      </rPr>
      <t xml:space="preserve"> Guía para la inclusión de niñas, niños y mujeres gestantes con discapacidad en los servicios de atención de primera infancia del ICBF</t>
    </r>
    <r>
      <rPr>
        <sz val="11"/>
        <color theme="1"/>
        <rFont val="Arial"/>
        <family val="2"/>
      </rPr>
      <t xml:space="preserve"> o documento que lo modifique o sustituya. </t>
    </r>
  </si>
  <si>
    <t>4.6.2</t>
  </si>
  <si>
    <r>
      <t xml:space="preserve">Cuenta e Implementa el primer (1er) encuentro comunitario con las familias y cuidadores, en línea con las estrategias del servicio desarrollado mediante la metodología de identificación de sentidos. 
a. Este encuentro se debe desarrollar durante el primer trimestre de atención.
</t>
    </r>
    <r>
      <rPr>
        <b/>
        <sz val="11"/>
        <color theme="1"/>
        <rFont val="Arial"/>
        <family val="2"/>
      </rPr>
      <t xml:space="preserve">Nota 1: </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Mediante el diálogo con las familias verifique si se ha realizado el encuentro teniendo en cuenta la metodologia  de identificación de sentidos, de acuerdo con el "Anexo Orientaciones para el proceso de caracterización en los servicios de educación inicial del ICBF" o documento que lo modifique o sustituya.</t>
    </r>
  </si>
  <si>
    <t>4.6.3</t>
  </si>
  <si>
    <r>
      <t xml:space="preserve">Cuenta e implementa  los encuentros comunitarios con las familias y cuidadores, como evidencia de la implementación del plan de formación y acompañamiento a familias.
a. Este encuentro se debe realizar una (1) vez al mes, con una duración de mínimo tres (3) horas, 
</t>
    </r>
    <r>
      <rPr>
        <b/>
        <sz val="11"/>
        <color theme="1"/>
        <rFont val="Arial"/>
        <family val="2"/>
      </rPr>
      <t>Nota:</t>
    </r>
    <r>
      <rPr>
        <sz val="11"/>
        <color theme="1"/>
        <rFont val="Arial"/>
        <family val="2"/>
      </rPr>
      <t xml:space="preserve"> Los soportes pueden ser actas, listados de asistencia, registro fotográfico, entre otros.</t>
    </r>
  </si>
  <si>
    <t>4.6.4</t>
  </si>
  <si>
    <r>
      <t xml:space="preserve">Cuenta con la formación y acompañamiento psicosocial específicas para familias en situaciones emergentes o condiciones especiales que demanden acciones oportunas y pertinentes en las carpetas de los participantes.
</t>
    </r>
    <r>
      <rPr>
        <b/>
        <sz val="11"/>
        <rFont val="Arial"/>
        <family val="2"/>
      </rPr>
      <t>Nota1 :</t>
    </r>
    <r>
      <rPr>
        <sz val="11"/>
        <rFont val="Arial"/>
        <family val="2"/>
      </rPr>
      <t xml:space="preserve"> Los soportes pueden ser actas y listas de asistencia.
</t>
    </r>
    <r>
      <rPr>
        <b/>
        <sz val="11"/>
        <rFont val="Arial"/>
        <family val="2"/>
      </rPr>
      <t>Nota 2</t>
    </r>
    <r>
      <rPr>
        <sz val="11"/>
        <rFont val="Arial"/>
        <family val="2"/>
      </rPr>
      <t>: Este acompañamiento se debe visibilizar en la planeación y desarrollo de los encuentros en el hogar.</t>
    </r>
  </si>
  <si>
    <t>4.6.5</t>
  </si>
  <si>
    <r>
      <t xml:space="preserve">Cuentan con el seguimiento a las familias que requieren más de cuatro (4) sesiones de acompañamiento o intervención terapéutica y fueron remitidos a la entidad competente (comisaria de familia, Defensoría de Familia, entidad territorial de salud, instituciones prestadoras de salud, autoridades tradicionales, entre otros):
a. En el Registro de Novedades se consigna el seguimiento al caso de la familia.
</t>
    </r>
    <r>
      <rPr>
        <b/>
        <sz val="11"/>
        <color theme="1"/>
        <rFont val="Arial"/>
        <family val="2"/>
      </rPr>
      <t xml:space="preserve">Nota: </t>
    </r>
    <r>
      <rPr>
        <sz val="11"/>
        <color theme="1"/>
        <rFont val="Arial"/>
        <family val="2"/>
      </rPr>
      <t xml:space="preserve">Los soportes también pueden ser actas, listados de asistencia que permitan identificar la atención. </t>
    </r>
  </si>
  <si>
    <t>4.6.6</t>
  </si>
  <si>
    <r>
      <t xml:space="preserve">Realiza seguimiento a los resultados del trimestre del Plan de Formación y Acompañamiento a las Familias y Cuidadores verificando que:
</t>
    </r>
    <r>
      <rPr>
        <b/>
        <sz val="11"/>
        <color rgb="FF00B050"/>
        <rFont val="Arial"/>
        <family val="2"/>
      </rPr>
      <t xml:space="preserve">
</t>
    </r>
    <r>
      <rPr>
        <sz val="11"/>
        <color theme="1"/>
        <rFont val="Arial"/>
        <family val="2"/>
      </rPr>
      <t xml:space="preserve">a. El plan de acompañamiento y formación a familias esta implementando en los tiempos establecidos en el cronograma.
b. El seguimiento se realiza cada tres (3) meses, éste puede ser ajustado o actualizado, proponiendo acciones de mejora.
</t>
    </r>
    <r>
      <rPr>
        <b/>
        <sz val="11"/>
        <color theme="1"/>
        <rFont val="Arial"/>
        <family val="2"/>
      </rPr>
      <t>Nota:</t>
    </r>
    <r>
      <rPr>
        <sz val="11"/>
        <color theme="1"/>
        <rFont val="Arial"/>
        <family val="2"/>
      </rPr>
      <t xml:space="preserve"> Los soportes también pueden ser actas u otros medios.</t>
    </r>
  </si>
  <si>
    <t>4.6.7</t>
  </si>
  <si>
    <r>
      <t xml:space="preserve">Implementa el Plan de Formación y Acompañamiento a Familias.
</t>
    </r>
    <r>
      <rPr>
        <b/>
        <sz val="11"/>
        <color theme="1"/>
        <rFont val="Arial"/>
        <family val="2"/>
      </rPr>
      <t>Nota</t>
    </r>
    <r>
      <rPr>
        <sz val="11"/>
        <color theme="1"/>
        <rFont val="Arial"/>
        <family val="2"/>
      </rPr>
      <t xml:space="preserve">: Esta verificación se realizará en contraste con el plan de formación y acompañamiento a familias, los documentos de seguimiento y mediante diálogo con las familias y el talento humano intercultural se identifica que las familias han recibido formación y acompañamiento requerido. </t>
    </r>
  </si>
  <si>
    <t>4.7</t>
  </si>
  <si>
    <t>Facilita a la comunidad y a los participantes el ejercicio de control social sobre la calidad de la atención. (Estándar 7 y 56.)</t>
  </si>
  <si>
    <t xml:space="preserve">Guía Operativa del Servicio Jardin Intercultural de educación Inicial. GO1.MT3.PP, Versión 1, del 25/11/2024. Estandar 7 y Estandar 56. Páginas  28 y 104. </t>
  </si>
  <si>
    <t>4.7.1</t>
  </si>
  <si>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</si>
  <si>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t>4.7.2</t>
  </si>
  <si>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intercultural,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</si>
  <si>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t>4.7.3</t>
  </si>
  <si>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intercultural, padres y/o acudientes y en contraste con los soportes suministrados se identifica que se han implementado acciones a partir del control social o de los resultados de las visitas de las veedurias.</t>
    </r>
  </si>
  <si>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</si>
  <si>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</si>
  <si>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</si>
  <si>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Guía Operativa del ServicioJardin Intercultural de educación Inicial. GO1.MT3.PP, Versión 1, del 25/11/2024. Estandar 24. Páginas  52, 53, 54 y 55. 
Anexo orientaciones para la construcción o ajuste del proyecto pedagógico en los servicios de educación inicial en el marco de la atención integral del ICBF. A7.MO12.PP. Versión 2 del 09/11/2022</t>
  </si>
  <si>
    <t>5.1.1</t>
  </si>
  <si>
    <r>
      <t xml:space="preserve">Cuenta con proyecto pedagógico que incluye:
a. Concepciones
b. Marco normativo y referentes técnicos 
c. Intencionalidades pedagógicas 
d. Estrategias pedagógica 
e. Planeación pedagógica 
f. Acciones de cuidado
g. Seguimiento al desarrollo infantil 
h. Seguimiento, evaluación y actualización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 Fue construido y actualizado de manera participativa en cada vigencia al finalizar el primer trimestre del año. Los soportes pueden ser actas, listados de asitencia, entre otros.
</t>
    </r>
    <r>
      <rPr>
        <b/>
        <sz val="11"/>
        <rFont val="Arial"/>
        <family val="2"/>
      </rPr>
      <t>Nota:</t>
    </r>
    <r>
      <rPr>
        <sz val="11"/>
        <rFont val="Arial"/>
        <family val="2"/>
      </rPr>
      <t xml:space="preserve"> Esta verificación se realizará en contraste con el proyecto pedagógico y mediante diálogo con las familias y el talento humano intercultural se identifica que se ha construido de manera participativa.</t>
    </r>
  </si>
  <si>
    <t>5.2</t>
  </si>
  <si>
    <t>Guía Operativa del Servicio Jardin Intercultural de educación Inicial. GO1.MT3.PP,  Versión 1, del 25/11/2024. Estandar 25, Páginas  55 a la 62.
Bases curriculares para educación inicial y preescolar (MEN, 2017).</t>
  </si>
  <si>
    <t>5.2.1</t>
  </si>
  <si>
    <r>
      <t xml:space="preserve">Cuenta con la planeación pedagógica, que incluye: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g. Una construcción colectiva o individual por grupo de atención. 
</t>
    </r>
    <r>
      <rPr>
        <b/>
        <sz val="11"/>
        <color theme="1"/>
        <rFont val="Arial"/>
        <family val="2"/>
      </rPr>
      <t>Nota 1</t>
    </r>
    <r>
      <rPr>
        <sz val="11"/>
        <color theme="1"/>
        <rFont val="Arial"/>
        <family val="2"/>
      </rPr>
      <t xml:space="preserve">: El formato de planeación pedagógica podrá ser digital o fisico.
</t>
    </r>
    <r>
      <rPr>
        <b/>
        <sz val="11"/>
        <color theme="1"/>
        <rFont val="Arial"/>
        <family val="2"/>
      </rPr>
      <t>Nota 2</t>
    </r>
    <r>
      <rPr>
        <sz val="11"/>
        <color theme="1"/>
        <rFont val="Arial"/>
        <family val="2"/>
      </rPr>
      <t xml:space="preserve">: La planeación pedagógica deberá estar desde el primer día de atención, ser actualizada y realizada de forma diaria, semanal o máximo quincenalmente. </t>
    </r>
  </si>
  <si>
    <t>Guía Operativa del Servicio Jardin Intercultural de educación Inicial. GO1.MT3.PP,  Versión 1, del 25/11/2024. Estandar 25, Páginas  55 a la 62. 
Bases curriculares para educación inicial y preescolar (MEN, 2017).</t>
  </si>
  <si>
    <t>Mediante la observación y diálogo con el talento humano intercultural, padres, cuidadores, niñas y niños, en referencia con lo descrito en el proyecto pedagógico y la planeación de las experiencias pedagógicas se identifica que:</t>
  </si>
  <si>
    <t>5.2.2</t>
  </si>
  <si>
    <t>5.3</t>
  </si>
  <si>
    <t>Implementa acciones de cuidado con las niñas y los niños desde la gestación que promueven el bienestar, la seguridad y el buen trato. (Estandares 3 y 26).</t>
  </si>
  <si>
    <t xml:space="preserve">
Guía Operativa del Servicio Jardin Intercultural de educación Inicial. GO1.MT3.PP,  Versión 1, del 25/11/2024.  Estandar 3 y 26. Páginas 21 y 62.</t>
  </si>
  <si>
    <t xml:space="preserve">Mediante la observación, se identifica que: </t>
  </si>
  <si>
    <t>5.3.1</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</si>
  <si>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positivas,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</si>
  <si>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Guía Operativa del Servicio Jardin Intercultural de educación Inicial. GO1.MT3.PP,  Versión 1, del 25/11/2024.  Estandar 3 y 26. Páginas 21 y 62</t>
  </si>
  <si>
    <t>5.3.2</t>
  </si>
  <si>
    <t xml:space="preserve">Cuenta con los ajustes razonables para el desarrollo de las acciones de cuidado para los participantes con discapacidad y étnicos,  partiendo de sus características, capacidades y habilidades. </t>
  </si>
  <si>
    <t>CONT / ADM</t>
  </si>
  <si>
    <t>5.3.3</t>
  </si>
  <si>
    <r>
      <t xml:space="preserve">Utiliza el talento humano intercultural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</si>
  <si>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5.4</t>
  </si>
  <si>
    <t>Dispone de ambientes enriquecidos para el desarrollo de experiencias pedagógicas intencionadas. (Estandares 27 y 46).</t>
  </si>
  <si>
    <t xml:space="preserve">Guía Operativa del Servicio Jardin Intercultural de educación Inicial. GO1.MT3.PP, Versión 1, del 25/11/2024. Estandar 27 y 46, Páginas 62 y 99. </t>
  </si>
  <si>
    <t xml:space="preserve">Mediante la observación, se identifica, que: </t>
  </si>
  <si>
    <t>5.4.1</t>
  </si>
  <si>
    <t xml:space="preserve">Los ambientes pedagógicos implementados para la semana de la visita de inspección, se encuentra acordes con el Proyecto y la planeación pedagógica. </t>
  </si>
  <si>
    <t>5.4.2</t>
  </si>
  <si>
    <t>Se identifica que los ambientes pedagógicos se caracterizan por: 
a. La igualdad y participación de las mujeres y personas en periodo de gestación, las niñas, los niños, sus familias y cuidadores basados en las particularidades, intereses, gustos y características de su cultura, la construcción de la identidad y contexto territorial. 
b. La vivencia de experiencias en las que las mujeres y personas en periodo de gestación, las niñas y los niños disfruten, creen y transformen su mundo a través del juego, las expresiones artísticas y la literatura, exploren el medio para conocerlo, apropiarlo y preguntarse sobre él.  
c.Ser flexibles, funcionales, por lo que pueden cobrar distintos usos y sentidos de acuerdo con las intencionalidades pedagógicas.
d. Atender a niñas y niños de diferentes grupos poblacionales teniendo en cuenta sus intereses, particularidades y cultura propia de la comunidad. 
e.Proponer espacios pedagógicos inclusivos y sin estereotipos.
f.Incluir ajustes tales como señales visuales acondicionadas en colores y contrastes, uso de imágenes reales como fotografías, material texturizado, agendas visuales, entre otros.</t>
  </si>
  <si>
    <t>5.4.3</t>
  </si>
  <si>
    <t>5.4.4</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</si>
  <si>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</si>
  <si>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5.4.5</t>
  </si>
  <si>
    <t xml:space="preserve">Los materiales favorecen la participación de todos los participantes, ajustados intencionalmente para promover la inclusión y participación de las niñas y los niños y mujeres y personas en periodo de gestación  con discapacidad. </t>
  </si>
  <si>
    <t>5.5</t>
  </si>
  <si>
    <t>Cuenta con el seguimiento al desarrollo de cada niña y niño y lo socializa con las familias o cuidadores como mínimo tres veces al año (Estándar 28).</t>
  </si>
  <si>
    <t xml:space="preserve">Guía Operativa del Servicio Jardin Intercultural de educación Inicial. GO1.MT3.PP, Versión 1, del 25/11/2024. Estandar 28. Páginas 66 a la 69. </t>
  </si>
  <si>
    <t>5.5.1</t>
  </si>
  <si>
    <r>
      <t xml:space="preserve">Cuenta e implementa con un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intercultural y las familias y/o cuidador de acuerdo con la muestra para la verificación del seguimiento al desarrollo de cada niña y niño.</t>
    </r>
  </si>
  <si>
    <t>5.5.2</t>
  </si>
  <si>
    <t>Cuenta con la Escala de Valoración Cualitativa del Desarrollo Infantil - Revisada - EVCDI-R, que:
a. Fue constuida a partir de las anotaciones, información y registros realizados máximo mensualmente de cada una de las niñas y niños. 
b. Es liderada por el agente educativo
c. Se aplica cada tres (3) meses a partir del ingreso de cada niña y niño al servicio.</t>
  </si>
  <si>
    <t>5.5.3</t>
  </si>
  <si>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</si>
  <si>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t>5.5.4</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</si>
  <si>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</si>
  <si>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t xml:space="preserve">Desarrolla jornadas pedagógicas mínimo una vez al mes con el talento humano intercultural para fortalecer su trabajo. (Estándar 29). </t>
  </si>
  <si>
    <t xml:space="preserve">Guía Operativa del Servicio Jardin Intercultural de educación Inicial. GO1.MT3.PP, Versión 1, del 25/11/2024. Estandar 29, Páginas 69 y 70 . </t>
  </si>
  <si>
    <r>
      <t xml:space="preserve">Cuenta e implementa jornadas de reflexión pedagógica las cuales:
a. Desarrollan espacios participativos de diálogo entre el talento humano intercultural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 intercultural.</t>
    </r>
  </si>
  <si>
    <t xml:space="preserve">Guía Operativa del Servicio  Jardin Intercultural de educación Inicial. GO1.MT3.PP, Versión 1, del 25/11/2024. Estandar 29, Páginas 69 y 70 . </t>
  </si>
  <si>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 intercultural.</t>
    </r>
  </si>
  <si>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</si>
  <si>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6. ADMINISTRATIVO Y DE GESTIÓN</t>
  </si>
  <si>
    <t>6.1</t>
  </si>
  <si>
    <t xml:space="preserve">Documenta las estrategias organizacionales que le dan identidad como organización que atiende a la primera infancia. - Estandar 51 </t>
  </si>
  <si>
    <t>6.1.1</t>
  </si>
  <si>
    <t>Cuenta con Reglamento Interno de Trabajo</t>
  </si>
  <si>
    <t>6.1.2</t>
  </si>
  <si>
    <t>En observación de la atención y dialogo con los padres de familia se identifica que se presta el servicio ocho (8) horas diarias, cinco (5) días a la semana.</t>
  </si>
  <si>
    <t>6.2</t>
  </si>
  <si>
    <t xml:space="preserve">Documenta e implementa, de acuerdo con las orientaciones vigentes, la gestión documental de la información sobre las niñas, los niños, sus familias o cuidadores, las mujeres gestantes,, el talento humano intercultural y la gestión administrativa y financiera. - Estandar 53 </t>
  </si>
  <si>
    <t>Guía Operativa del Servicio Jardin Intercultural de educación Inicial. GO1.MT3.PP, Versión 1, del 25/11/2024. Estandar 53, Página 102 y 103.</t>
  </si>
  <si>
    <t>PSIC / TS / PEDAG / LIC /ADMIN</t>
  </si>
  <si>
    <t>6.2.1</t>
  </si>
  <si>
    <r>
      <t xml:space="preserve">Cuentan los niños y niñas con la totalidad de los documentos requeridos según la muestra seleccionada y están disponibles para consulta.
</t>
    </r>
    <r>
      <rPr>
        <b/>
        <sz val="11"/>
        <color theme="1"/>
        <rFont val="Arial"/>
        <family val="2"/>
      </rPr>
      <t>Nota 1</t>
    </r>
    <r>
      <rPr>
        <sz val="11"/>
        <color theme="1"/>
        <rFont val="Arial"/>
        <family val="2"/>
      </rPr>
      <t xml:space="preserve">: En caso de no contar con algun documento, se relacionan las acciones en el registro de novedades para la adquisición de los documentos de las niñas y niños atendidos.
</t>
    </r>
    <r>
      <rPr>
        <b/>
        <sz val="11"/>
        <color theme="1"/>
        <rFont val="Arial"/>
        <family val="2"/>
      </rPr>
      <t xml:space="preserve">Nota 2: </t>
    </r>
    <r>
      <rPr>
        <sz val="11"/>
        <color theme="1"/>
        <rFont val="Arial"/>
        <family val="2"/>
      </rPr>
      <t>Esta verificación se realizará a través de la muestra seleccionada.</t>
    </r>
  </si>
  <si>
    <t xml:space="preserve">Guía Operativa del Servicio Jardin Intercultural de educación Inicial. GO1.MT3.PP, Versión 1, del 25/11/2024. Estandar 53, Página 102 y 103.
Tabla No.2 - MANUAL TÉCNICO MODALIDAD PROPIA E INTERCULTURAL PARA LA ATENCIÓN A LA PRIMERA INFANCIA  MT1.PP 26/12/2025 Versión  2 Página 51 y  52. </t>
  </si>
  <si>
    <t>6.2.2</t>
  </si>
  <si>
    <t>6.2.3</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</si>
  <si>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</si>
  <si>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t>6.2.4</t>
  </si>
  <si>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</si>
  <si>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6.2.5</t>
  </si>
  <si>
    <t>El archivo fisico y/o digital de cada colaborador contiene la totalidad de documentación requerida y organizada de acuerdo a las orientaciones de gestión documental de la guia opertiva de la modalidad y servicio.</t>
  </si>
  <si>
    <t>6.3</t>
  </si>
  <si>
    <t>Registra y actualiza la información de las niñas, los niños, sus familias, cuidadores, las mujeres gestantes y el talento humano intercultural a través de los mecanismos que definan las entidades competentes. (Estándar 54)</t>
  </si>
  <si>
    <t>Guía Operativa del Servicio Jardin Intercultural de educación Inicial. GO1.MT3.PP, Versión 1, del 25/11/2024. Estandar 54, Página 103.</t>
  </si>
  <si>
    <t>6.3.1</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</si>
  <si>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UCA.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</si>
  <si>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t>6.4</t>
  </si>
  <si>
    <t xml:space="preserve">Cuenta con la información de los padres, las madres o los adultos responsables de las niñas, los niños y mujer gestante en un directorio completo y actualizado. (Estándar 55). </t>
  </si>
  <si>
    <t>CONT / ADM / ECON</t>
  </si>
  <si>
    <t>6.4.1</t>
  </si>
  <si>
    <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rFont val="Arial"/>
        <family val="2"/>
      </rPr>
      <t xml:space="preserve">Nota 1: </t>
    </r>
    <r>
      <rPr>
        <sz val="11"/>
        <rFont val="Arial"/>
        <family val="2"/>
      </rPr>
      <t xml:space="preserve">El directorio se encuentra disponible en la unidad de servicio y bajo custodia de una persona responsable del talento humano.
</t>
    </r>
    <r>
      <rPr>
        <b/>
        <sz val="11"/>
        <rFont val="Arial"/>
        <family val="2"/>
      </rPr>
      <t xml:space="preserve">Nota 2: </t>
    </r>
    <r>
      <rPr>
        <sz val="11"/>
        <rFont val="Arial"/>
        <family val="2"/>
      </rPr>
      <t>El directorio debe estar actualizado y con información veraz.</t>
    </r>
    <r>
      <rPr>
        <b/>
        <sz val="11"/>
        <rFont val="Arial"/>
        <family val="2"/>
      </rPr>
      <t xml:space="preserve"> </t>
    </r>
    <r>
      <rPr>
        <sz val="11"/>
        <rFont val="Arial"/>
        <family val="2"/>
      </rPr>
      <t>Esta verificación se realiza mediante el diálogo con los padres y/o cuidadores en la cual se debe contrastar la información del directorio, de acuerdo con la muestra.</t>
    </r>
  </si>
  <si>
    <t>6.5</t>
  </si>
  <si>
    <t>Cuentan con el mecanismo que permita registrar, analizar y tramitar las sugerencias, quejas y reclamos. (Estándar 56)</t>
  </si>
  <si>
    <t>6.5.1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</si>
  <si>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</si>
  <si>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t>6.5.2</t>
  </si>
  <si>
    <t>6.5.3</t>
  </si>
  <si>
    <t xml:space="preserve">Cuenta con evidencias de aplicación de las dos (2) evaluaciones de satisfacción a participantes, familias y cuidadores frente al servicio prestado al año y el informe de análisis de los resultados. </t>
  </si>
  <si>
    <t>7.1</t>
  </si>
  <si>
    <t>NO CUMPLE</t>
  </si>
  <si>
    <t>7.1.1</t>
  </si>
  <si>
    <t>Cuenta con un Manual de Políticas  Contables.</t>
  </si>
  <si>
    <t>Lleva la contabilidad desagregada por centro de costos.</t>
  </si>
  <si>
    <t>8. COMPONENTE TALENTO HUMANO</t>
  </si>
  <si>
    <t>8.1</t>
  </si>
  <si>
    <t>Vincula el talento humano bajo una modalidad de Contratación legal vigente, que cumpla con las formalidades plenas segun lo estipulado por la ley laboral y civil - Estandar 52</t>
  </si>
  <si>
    <t>8.1.1</t>
  </si>
  <si>
    <r>
      <rPr>
        <sz val="11"/>
        <color rgb="FF000000"/>
        <rFont val="Arial"/>
        <family val="2"/>
      </rPr>
      <t xml:space="preserve">El talento humano se vincula bajo una modalidad de contratación legal vigente.
</t>
    </r>
    <r>
      <rPr>
        <b/>
        <sz val="11"/>
        <color rgb="FF000000"/>
        <rFont val="Arial"/>
        <family val="2"/>
      </rPr>
      <t xml:space="preserve">Nota: </t>
    </r>
    <r>
      <rPr>
        <sz val="11"/>
        <color rgb="FF000000"/>
        <rFont val="Arial"/>
        <family val="2"/>
      </rPr>
      <t>Este verificable se revisará por muestreo a través de la observación de los contratos y el dialógo con el Talento Humano.</t>
    </r>
  </si>
  <si>
    <t>8.1.2</t>
  </si>
  <si>
    <r>
      <rPr>
        <sz val="11"/>
        <color rgb="FF000000"/>
        <rFont val="Arial"/>
        <family val="2"/>
      </rPr>
      <t xml:space="preserve">El talento humano cuenta con afiliación y pago oportuno de los aportes al Sistema General de Seguridad Social (salud, pensión y riesgos laborales) desde el primer día de vinculación.
</t>
    </r>
    <r>
      <rPr>
        <b/>
        <sz val="11"/>
        <color rgb="FF000000"/>
        <rFont val="Arial"/>
        <family val="2"/>
      </rPr>
      <t xml:space="preserve">Nota: </t>
    </r>
    <r>
      <rPr>
        <sz val="11"/>
        <color rgb="FF000000"/>
        <rFont val="Arial"/>
        <family val="2"/>
      </rPr>
      <t>Este verificable se revisará a través de la consulta de pago de la seguridad social de la muestra y el dialógo con el Talento Humano.</t>
    </r>
  </si>
  <si>
    <t>8.2</t>
  </si>
  <si>
    <t>8.2.1</t>
  </si>
  <si>
    <r>
      <rPr>
        <sz val="11"/>
        <color rgb="FF000000"/>
        <rFont val="Arial"/>
        <family val="2"/>
      </rPr>
      <t xml:space="preserve">El personal cumple con los requisitos de formación académica y experiencia profesional establecidos para ejercer los cargos definidos en el Tabla 5. Perfiles del Talento Humano.
</t>
    </r>
    <r>
      <rPr>
        <b/>
        <sz val="11"/>
        <color rgb="FF000000"/>
        <rFont val="Arial"/>
        <family val="2"/>
      </rPr>
      <t xml:space="preserve">Nota: </t>
    </r>
    <r>
      <rPr>
        <sz val="11"/>
        <color rgb="FF000000"/>
        <rFont val="Arial"/>
        <family val="2"/>
      </rPr>
      <t>En caso de no contar con perfiles 1 y 2, se ha llevado el caso al comité técnico operativo y se cuenta con la documentación respectiva.</t>
    </r>
  </si>
  <si>
    <t>8.2.2</t>
  </si>
  <si>
    <t>Cumple con el registro del talento humano vinculado en el sistema de información o herramienta que el ICBF determine</t>
  </si>
  <si>
    <t>8.2.3</t>
  </si>
  <si>
    <t>Se prioriza la contratación de personal que conozca la lengua materna y la cultura de la comunidad atendida.</t>
  </si>
  <si>
    <t>8.2.4</t>
  </si>
  <si>
    <t>Si la entidad cuenta con practicantes se evidencia que:
a. Cuenta con propuesta formal para la vinculación de practicantes, aprobada por el comité tecnico operativo.
b. Los practicantes cumplen con la documentación requeridad en la guia operativa y portan su identificación de manera visible.
c. Los practicantes no han sido asignados para suplir los perfiles del talento humano del servicio.</t>
  </si>
  <si>
    <t>8.2.5</t>
  </si>
  <si>
    <t>En entrevista con el talento humano de acuerdo con la muestra, verifique su formación experiencia y desempeño:
¿Qué formación tienes, en qué has trabajado?, ¿qué experiencia tienes? ¿Cuáles son sus responsabilidades específicas en la Unidad de Servicio?</t>
  </si>
  <si>
    <t>8.3</t>
  </si>
  <si>
    <t>8.3.1</t>
  </si>
  <si>
    <r>
      <rPr>
        <sz val="11"/>
        <color rgb="FF000000"/>
        <rFont val="Arial"/>
        <family val="2"/>
      </rP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</si>
  <si>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8.4</t>
  </si>
  <si>
    <t>Implementa o gestiona y hace seguimiento al plan de cualificación del talento humano de acuerdo con la oferta territorial-sectorial - Estandar 32</t>
  </si>
  <si>
    <t>8.4.1</t>
  </si>
  <si>
    <t>Cuenta con un plan de cualificación del talento humano, el cual debe estar estructurado a más tardar en el tercer (3) mes del inicio de la atención.</t>
  </si>
  <si>
    <t>8.4.2</t>
  </si>
  <si>
    <t xml:space="preserve">Cuenta con los soportes de implementación del plan de cualificación tales como actas con el listado de asistencia, contemplando las tematicas minimas establecidas en el  el Anexo Temáticas para cualificación del talento humano vinculado a los servicios de educación inicial en el marco de la atención integral o documento que lo modifique o sustituya. </t>
  </si>
  <si>
    <t>8.5</t>
  </si>
  <si>
    <t>Documenta e implementa un proceso de selección, inducción, bienestar y evaluación del desempeño del talento humano, de acuerdo con el perfil, el cargo a desempeñar y las particularidades culturales y étnicas de la población - Estandar 33</t>
  </si>
  <si>
    <t>8.5.1</t>
  </si>
  <si>
    <r>
      <rPr>
        <sz val="11"/>
        <color rgb="FF000000"/>
        <rFont val="Arial"/>
        <family val="2"/>
      </rPr>
      <t xml:space="preserve">El personal cumple con las funciones para las cuales fue contratado.
</t>
    </r>
    <r>
      <rPr>
        <b/>
        <sz val="11"/>
        <color rgb="FF000000"/>
        <rFont val="Arial"/>
        <family val="2"/>
      </rPr>
      <t xml:space="preserve">Nota: </t>
    </r>
    <r>
      <rPr>
        <sz val="11"/>
        <color rgb="FF000000"/>
        <rFont val="Arial"/>
        <family val="2"/>
      </rPr>
      <t>Evalúe si el personal conoce sus funciones, aplicando las siguientes preguntas orientadoras, de acuerdo con la muestra:
¿Conoce sus funciones? 
¿Dónde las encuentra?
¿Cuáles son sus responsabilidades específicas?</t>
    </r>
  </si>
  <si>
    <t>8.5.2</t>
  </si>
  <si>
    <t>Cuenta con los soportes documentales de los resultados de la evaluación de selección del talento humano de los requisitos establecidos para la selección del talento humano, en concordancia con el perfil del cargo.</t>
  </si>
  <si>
    <t>8.5.3</t>
  </si>
  <si>
    <r>
      <rPr>
        <sz val="11"/>
        <color rgb="FF000000"/>
        <rFont val="Arial"/>
        <family val="2"/>
      </rP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Certificado de inhabilidades por delitos sexuales contra menores de 18 años.
- Tarjeta profesional o registro profesional o tecnológico (cuando aplique).
- Registro Único Nacional del Talento Humano en Salud – RETHUS (cuando aplique).
- Otros documentos determinados por la normatividad vigente.
</t>
    </r>
    <r>
      <rPr>
        <b/>
        <sz val="11"/>
        <color rgb="FF000000"/>
        <rFont val="Arial"/>
        <family val="2"/>
      </rPr>
      <t xml:space="preserve">Nota 1: </t>
    </r>
    <r>
      <rPr>
        <sz val="11"/>
        <color rgb="FF000000"/>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color rgb="FF000000"/>
        <rFont val="Arial"/>
        <family val="2"/>
      </rPr>
      <t>Nota 2:</t>
    </r>
    <r>
      <rPr>
        <sz val="11"/>
        <color rgb="FF000000"/>
        <rFont val="Arial"/>
        <family val="2"/>
      </rPr>
      <t xml:space="preserve"> Verificar que la Unidad haya realizado la validación de antecedentes del talento humano, como requisito previo a su vinculación.
</t>
    </r>
    <r>
      <rPr>
        <b/>
        <sz val="11"/>
        <color rgb="FF000000"/>
        <rFont val="Arial"/>
        <family val="2"/>
      </rPr>
      <t>Nota 3:</t>
    </r>
    <r>
      <rPr>
        <sz val="11"/>
        <color rgb="FF000000"/>
        <rFont val="Arial"/>
        <family val="2"/>
      </rPr>
      <t xml:space="preserve"> solicitar la verificación de los antecedentes judiciales en las páginas oficiales de la muestra seleccionada.</t>
    </r>
  </si>
  <si>
    <t>8.5.4</t>
  </si>
  <si>
    <t>Cuenta con los soportes que evidencian la implementación del proceso de inducción, abarcando las tematicas minimas establecidas en la guia operativa</t>
  </si>
  <si>
    <t>8.5.5</t>
  </si>
  <si>
    <t>Cuenta con los soportes que evidencian la implementación del proceso de evaluacion y desempeño coherentes con los roles y acciones que desempeña el talento humano</t>
  </si>
  <si>
    <t>8.5.6</t>
  </si>
  <si>
    <t>Cuenta con los soportes que evidencian la implementación del proceso de bienestar y satisfaccion con una periodisidad minima de cada 3 meses</t>
  </si>
  <si>
    <t>8.6</t>
  </si>
  <si>
    <t>Cumple con la verificación del cumplimiento de lo establecido en la Ley 1918 de 2018, modificada por la Ley 2375 de 2024, referente a la consulta del registro de inhabilidades por delitos sexuales cometidos contra personas menores de edad.</t>
  </si>
  <si>
    <t>8.6.1</t>
  </si>
  <si>
    <r>
      <rPr>
        <sz val="11"/>
        <color rgb="FF000000"/>
        <rFont val="Arial"/>
        <family val="2"/>
      </rP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rgb="FF000000"/>
        <rFont val="Arial"/>
        <family val="2"/>
      </rPr>
      <t xml:space="preserve">.
Nota 1: </t>
    </r>
    <r>
      <rPr>
        <b/>
        <u/>
        <sz val="11"/>
        <color rgb="FF000000"/>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rgb="FF000000"/>
        <rFont val="Arial"/>
        <family val="2"/>
      </rPr>
      <t xml:space="preserve">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t>
    </r>
  </si>
  <si>
    <t>8.6.2</t>
  </si>
  <si>
    <r>
      <rPr>
        <sz val="11"/>
        <color rgb="FF000000"/>
        <rFont val="Arial"/>
        <family val="2"/>
      </rPr>
      <t xml:space="preserve">Cuenta con los soportes de verificación de consulta del registro de inhabilidades por delitos sexuales cometidos contra personas menores de edad, cada </t>
    </r>
    <r>
      <rPr>
        <b/>
        <u/>
        <sz val="11"/>
        <color rgb="FF000000"/>
        <rFont val="Arial"/>
        <family val="2"/>
      </rPr>
      <t>cuatro (4) meses</t>
    </r>
    <r>
      <rPr>
        <sz val="11"/>
        <color rgb="FF000000"/>
        <rFont val="Arial"/>
        <family val="2"/>
      </rPr>
      <t xml:space="preserve"> del talento humano, en cumplimiento de lo establecido en la Ley 1918 de 2018, modificada por la Ley 2375 de 2024.
</t>
    </r>
    <r>
      <rPr>
        <b/>
        <sz val="11"/>
        <color rgb="FF000000"/>
        <rFont val="Arial"/>
        <family val="2"/>
      </rPr>
      <t>Nota:</t>
    </r>
    <r>
      <rPr>
        <sz val="11"/>
        <color rgb="FF000000"/>
        <rFont val="Arial"/>
        <family val="2"/>
      </rPr>
      <t xml:space="preserve"> Solicitar la verificación de inhabilidades por delitos sexuales cometidos contra personas menores de edad de la muestra seleccionada, en la pág oficial.</t>
    </r>
  </si>
  <si>
    <t xml:space="preserve"> Ley 1918 de 2018, modificada por la Ley 2375 de 2024.</t>
  </si>
  <si>
    <t>Tabla 1. Espacios pedagógicos</t>
  </si>
  <si>
    <t>Click</t>
  </si>
  <si>
    <t>Ubicación</t>
  </si>
  <si>
    <t>Denominación del espacio pedagógico</t>
  </si>
  <si>
    <t>Rango de edad 
(años)</t>
  </si>
  <si>
    <t>Área (m²)</t>
  </si>
  <si>
    <t>Índice (m²/niña-niño)</t>
  </si>
  <si>
    <t>Capacidad máxima 
(Área / Índice)</t>
  </si>
  <si>
    <t>No. niñas y niños (Cupos ubicados)</t>
  </si>
  <si>
    <t>Cumple - No cumple - No aplica</t>
  </si>
  <si>
    <t>observaciones</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</si>
  <si>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</si>
  <si>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</si>
  <si>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</si>
  <si>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</si>
  <si>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</si>
  <si>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</si>
  <si>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</si>
  <si>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</si>
  <si>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</si>
  <si>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</si>
  <si>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</si>
  <si>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</si>
  <si>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</si>
  <si>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</si>
  <si>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</si>
  <si>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</si>
  <si>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</si>
  <si>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</si>
  <si>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</si>
  <si>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</si>
  <si>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</si>
  <si>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</si>
  <si>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</si>
  <si>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</si>
  <si>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</si>
  <si>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</si>
  <si>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</si>
  <si>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PERFIL</t>
  </si>
  <si>
    <t>TABLA 4. REGISTRO DE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</si>
  <si>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</si>
  <si>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</si>
  <si>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</si>
  <si>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</si>
  <si>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</si>
  <si>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</si>
  <si>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</si>
  <si>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</si>
  <si>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</si>
  <si>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</si>
  <si>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</si>
  <si>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</si>
  <si>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</si>
  <si>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</si>
  <si>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</si>
  <si>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</si>
  <si>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</si>
  <si>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</si>
  <si>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</si>
  <si>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</si>
  <si>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</si>
  <si>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</si>
  <si>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</si>
  <si>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</si>
  <si>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</si>
  <si>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</si>
  <si>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 xml:space="preserve"> Anexo 1. Documentos básicos de inscripción beneficiarios</t>
  </si>
  <si>
    <t>Documento</t>
  </si>
  <si>
    <t>Frecuencia de actualización</t>
  </si>
  <si>
    <t>Fotocopia del documento de identidad del participante según corresponda a su grupo de edad (legible, sin tachones ni enmendaduras)</t>
  </si>
  <si>
    <t>Ingreso</t>
  </si>
  <si>
    <t>Una sola vez</t>
  </si>
  <si>
    <t>Fotocopia de  documento de identidad de la madre y/o padre y/o cuidado principal.</t>
  </si>
  <si>
    <t>Una sola vez. Se debe actualizar en tanto cambie la custodia.</t>
  </si>
  <si>
    <t>Fotocopia de los soportes que den cumplimiento de alguno de los criterios establecidos en la Guia para la Focalización de usuarios de los Servicios de Primera Infancia o documento que lo modifique o sustituya</t>
  </si>
  <si>
    <t>Fotocopia de un recibo de servicios públicos, constancia de la Autoridad tradicional o Junta de Acción Comunal cuando sea necesario para identificar lugar de residencia.</t>
  </si>
  <si>
    <t>En los casos que aplique al inicio y en caso de cambiar de residencia.</t>
  </si>
  <si>
    <t>Fotocopia física o digital de la niña o niño o la mujer y persona en estado de gestación.</t>
  </si>
  <si>
    <t>Documento que acredite la afiliación activa al Sistema de Seguridad Social en Salud vigente el cual puede ser: Soporte de afiliación generado del sitio web ADRES Base de Datos unica de Afiliados - BDUA.</t>
  </si>
  <si>
    <t>Ingreso y seguimiento</t>
  </si>
  <si>
    <t>Actualizar en caso de cambio de EAPB. Si es traslado, puede servir un soporte que indique que se encuentra en trámite.  Este soporte se actualizará cada seis (6) meses.</t>
  </si>
  <si>
    <t>Fotocopia del documento que soporte el acceso a la valoración integral en salud, emitido por la entidad adscrita al Sistema General de Seguridad Social en Salud.</t>
  </si>
  <si>
    <t>Según la normatividad vigente y edad del participante, según las orientaciones establecidas en el estándar 10.</t>
  </si>
  <si>
    <t>Soporte físico o digital de la aplicación del esquema nacional de vacunación de todas las niñas, los niños y las mujeres y personas en estado de gestación según la edad o las semanas gestacionales, de acuerdo con el Programa Ampliado de Inmunización (PAI) vigente, aprobado por el Ministerio de Salud y Protección Social.</t>
  </si>
  <si>
    <t>Según la edad del niño o niña y edad gestacional de la mujer o persona en estado de gestación, de acuerdo con las orientaciones estalbecidas en el estándar 11.</t>
  </si>
  <si>
    <t>Fotocopia del diagnóstico médico asociado a la discapacidad (en los casos que aplique).  Es importante que la EAS oriente la consecución del certificado de discapacidad, en el marco de la Resolución 1239 de 2022 del Ministerio de Salud o normas que lo sustituyan, complemente, modifiquen o hagan sus veces.</t>
  </si>
  <si>
    <t>Una sola vez y solo para los casos que aplique.</t>
  </si>
  <si>
    <t>Fotocopia de certificación de asistencia a la consulta de atención para el cuidado prenatal o control prenatal (aplica para las mujeres y personas en estado de gestación.)</t>
  </si>
  <si>
    <t>Conforme a la normativa vigente y de acuerdo con las orientaciones establecidas en el estándar 10.</t>
  </si>
  <si>
    <t>Certificado de asistencia a consulta en salud bucal</t>
  </si>
  <si>
    <t>Formato Ficha de Caracterización para los Servicios de Atención a la Primera Infancia (en físico o digital) o documento que lo modifique o sustituya.</t>
  </si>
  <si>
    <t>Según la orientación del estándar 2.</t>
  </si>
  <si>
    <t xml:space="preserve">NIÑAS Y NIÑOS EN PROCESO MIGRATORIO </t>
  </si>
  <si>
    <t xml:space="preserve">Tienen el registro de novedades que relacione las acciones realizadas para la adquisión de los documentos de las niñas y niños atendidos.
Las carpetas cuentan con los siguientes documentos, según el caso, para los usuarios en condición de migración. 
a.  Actas de nacimiento o Pasaporte expedido por el país de origen vigente o vencido, para situación migratoria de otro país. 
b. Soporte de activación de ruta con la autoridad competente para adelantar la gestión correspondiente, para situación migratoria de otro país y que no cuenten con la totalidad de los documentos.
c. Soporte de orientación a las familias para la adquisión del Registro Único de Migrantes Venezolanos establecido por el Estatuto Temporal de Protección para Migrantes Venezolanos bajo Régimen de Protección Temporal, de acuerdo con las disposiciones del Decreto 216 de 2021 y la Resolución 0971 de 2021 de Migración Colombia o hagan sus veces para procedentes de Venezuela, sin documentación. 
d. Soporte de orientación a las familias y cuidadores para la articulación con las autoridades competentes para que se lleve a cabo el registro del niño o niña, de acuerdo con lo reglamentado en las Resoluciones 8470 de 2019 y 8617 de 2021 de la Registraría Nacional del Estado Civil o hagan sus veces para Hijos de padres venezolanos nacidos en Colombia a partir del 19 de agosto de 2015, sin documento de identidad. 
e. Permiso por Protección Temporal - PPT, para acreditar la nacionalidad venezolana y actuar como declarantes del nacimiento de su hija o hijo.
f.  Permisos Especiales de Permanencia - PEP, en atención al Decreto 1288 de 2018, especialmente con relación al artículo 11, o hagan sus veces, para procedentes de Venezuela, la EAS o PDS, lo tendrán en cuenta como documento de identidad.
</t>
  </si>
  <si>
    <t>SEC</t>
  </si>
  <si>
    <t xml:space="preserve">OBSERVACIONES </t>
  </si>
  <si>
    <t>3.1</t>
  </si>
  <si>
    <t>5.6</t>
  </si>
  <si>
    <t>7.2</t>
  </si>
  <si>
    <t>7.3</t>
  </si>
  <si>
    <t>COMPONENTE</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</si>
  <si>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</si>
  <si>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</si>
  <si>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</si>
  <si>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</si>
  <si>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</si>
  <si>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</si>
  <si>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</si>
  <si>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CUMPLE</t>
  </si>
  <si>
    <t>NO APLICA</t>
  </si>
  <si>
    <t xml:space="preserve">TOTAL </t>
  </si>
  <si>
    <t>AMBIENTES ADECUADOS Y SEGUROS</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</si>
  <si>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</si>
  <si>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</si>
  <si>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</si>
  <si>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</si>
  <si>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</si>
  <si>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</si>
  <si>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</si>
  <si>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</si>
  <si>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</si>
  <si>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</si>
  <si>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Seleccione la población encontrada al momento de la visita, puede elegir más de una opción de acuerdo con lo encontrado.
Seleccione la población encontrada al momento de la visita. El servicio de Jardin Intercultural de Educacion Inicial a través de la Unidad Comunitaria de Atención - UCA, atiende esta población: 
a. Mujeres y personas en periodo de gestación, niñas y niños hasta los cuatro (4) años, once (11) meses veintinueve (29) días.
b. Niñas y niños hasta cumplir los cinco (5) años, once (11) meses veintinueve (29) días. (Si aplica) Estos casos requieren aprobación del Comité Técnico Operativo, registre en el campo "observación" los datos de fecha y No. de esta acta o en caso de no contar con ella escriba :"No se tiene".</t>
  </si>
  <si>
    <t>Diligencimiento Componente Financiero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</si>
  <si>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</si>
  <si>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</si>
  <si>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</si>
  <si>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</si>
  <si>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t xml:space="preserve">7.2.4 Cuenta con Libro Fiscal de acuerdo a la normatividad vigente. </t>
  </si>
  <si>
    <t>Este verifiable depende de las responsabilidade establecidas en el RUT</t>
  </si>
  <si>
    <t>7.2.5 Lleva la contabilidad desagregada por centro de costos.</t>
  </si>
  <si>
    <t>8.2.1 El personal cumple con los requisitos de formación académica y experiencia profesional establecidos para ejercer los cargos definidos en el Tabla de Perfiles del Talento Humano.</t>
  </si>
  <si>
    <t>Cuenta con espacios y/o infraestructuras donde se presta la atención, ubicados fuera de zonas de riesgo no mitigable por causas naturales o humanas de acuerdo con la normatividad técnica vigente. (Estándar 34)</t>
  </si>
  <si>
    <t>Cuenta con concepto de uso del suelo permitido o compatible para jardín infantil o centro de desarrollo infantil o institución educativa.(Estándar 35)</t>
  </si>
  <si>
    <t>Cuenta para inmuebles construidos a partir del año 2011, con licencia de construcción expedida para su funcionamiento. En caso de inmuebles construidos antes del 2011, con un certificado expedido por la secretaria de planeación de la entidad territorial o quien haga sus veces, que evidencie que la infraestructura es apta para su funcionamiento. (Estándar 36)</t>
  </si>
  <si>
    <r>
      <rPr>
        <sz val="11"/>
        <color rgb="FF000000"/>
        <rFont val="Arial"/>
        <family val="2"/>
      </rPr>
      <t xml:space="preserve">Cuenta con licencia de construcción expedida por la autoridad competente (curaduría urbana, oficina de planeación municipal o quien haga sus veces), y el uso del suelo corresponde al servicio, para inmuebles construidos a partir del año 2011. 
</t>
    </r>
    <r>
      <rPr>
        <b/>
        <sz val="11"/>
        <color rgb="FF000000"/>
        <rFont val="Arial"/>
        <family val="2"/>
      </rPr>
      <t>Nota 1:</t>
    </r>
    <r>
      <rPr>
        <sz val="11"/>
        <color rgb="FF000000"/>
        <rFont val="Arial"/>
        <family val="2"/>
      </rPr>
      <t xml:space="preserve"> Para la verificación, tener en cuenta las modalidades por las que se debe solicitar la Licencia de Construcción.
</t>
    </r>
    <r>
      <rPr>
        <b/>
        <sz val="11"/>
        <color rgb="FF000000"/>
        <rFont val="Arial"/>
        <family val="2"/>
      </rPr>
      <t>Nota 2:</t>
    </r>
    <r>
      <rPr>
        <sz val="11"/>
        <color rgb="FF000000"/>
        <rFont val="Arial"/>
        <family val="2"/>
      </rPr>
      <t xml:space="preserve"> En caso de no contar con la licencia, para inmuebles construidos a partir del año 2011, se debe evidenciar la existencia de soportes del trámite ante la autoridad competente, mínimo en el último año.</t>
    </r>
  </si>
  <si>
    <r>
      <rPr>
        <sz val="11"/>
        <color rgb="FF000000"/>
        <rFont val="Arial"/>
        <family val="2"/>
      </rPr>
      <t xml:space="preserve">Cuenta con uno (1) de los siguientes documentos para los inmuebles construidos antes del año 2011:
a. Certificado expedido por la Secretaría de Planeación de la entidad territorial o quien haga sus veces, que especifique que las condiciones de la construcción son aptas para su funcionamiento.
b. Concepto técnico emitido por ingeniero civil o arquitecto con matrícula profesional, en el que se indique si la infraestructura cumple con las normas urbanísticas y de seguridad para el funcionamiento del servicio.
</t>
    </r>
    <r>
      <rPr>
        <b/>
        <sz val="11"/>
        <color rgb="FF000000"/>
        <rFont val="Arial"/>
        <family val="2"/>
      </rPr>
      <t>Nota 1:</t>
    </r>
    <r>
      <rPr>
        <sz val="11"/>
        <color rgb="FF000000"/>
        <rFont val="Arial"/>
        <family val="2"/>
      </rPr>
      <t xml:space="preserve"> Este certificado se tramita una sola vez no es necesaria su actualización cada vigencia a menos que, la Unidad de Servicio cambie de predio.
</t>
    </r>
    <r>
      <rPr>
        <b/>
        <sz val="11"/>
        <color rgb="FF000000"/>
        <rFont val="Arial"/>
        <family val="2"/>
      </rPr>
      <t xml:space="preserve">Nota 2: </t>
    </r>
    <r>
      <rPr>
        <sz val="11"/>
        <color rgb="FF000000"/>
        <rFont val="Arial"/>
        <family val="2"/>
      </rPr>
      <t>En los casos en que el concepto sea negativo, la Unidad de Servicio deberá reubicarse en un plazo no mayor a seis (6) meses.</t>
    </r>
  </si>
  <si>
    <r>
      <t xml:space="preserve">Para el caso de territorios indígenas, la Unidad de Servicio cuenta con permiso escrito de la comunidad y autoridad indígena respectiva para el uso y construcción, y dispone de soportes que evidencien la obtención de la licencia de construcción, permiso ante autoridades indígenas o reconocimiento de construcción, tales como:
a. Estudios y diseños arquitectónicos o técnicos (estructurales, hidráulicos y/o eléctricos), estudio de vulnerabilidad sísmica y/o reforzamiento estructural.
b. Radicación de la solicitud de Licencia de Construcción o de reconocimiento ante la oficina de planeación, curaduría urbana o autoridad municipal/distrital competente, realizada por el propietario del inmueble.
c. Respuesta con observaciones a la solicitud de Licencia de Construcción expedida por la autoridad competente.
d. Respuesta a las observaciones firmada por el propietario del inmueble, debidamente radicada ante la autoridad competente.
e.Certificado de que la Licencia de Construcción está en trámite, expedido por la autoridad competente.
f. Comunicación radicada ante la Autoridad Indígena solicitando permiso de construcción.
</t>
    </r>
    <r>
      <rPr>
        <b/>
        <sz val="11"/>
        <color theme="1"/>
        <rFont val="Arial"/>
        <family val="2"/>
      </rPr>
      <t>Nota</t>
    </r>
    <r>
      <rPr>
        <sz val="11"/>
        <color theme="1"/>
        <rFont val="Arial"/>
        <family val="2"/>
      </rPr>
      <t>: Estos documentos deben tener fecha inferior a cuatro (4) meses al momento de la verificación.</t>
    </r>
  </si>
  <si>
    <t>Documenta e implementa un plan para la gestión de riesgos de accidentes o situaciones que afecten la vida o integridad de las niñas, los niños y mujeres gestantes. (Estándar 41)</t>
  </si>
  <si>
    <r>
      <rPr>
        <sz val="11"/>
        <color rgb="FF000000"/>
        <rFont val="Arial"/>
        <family val="2"/>
      </rPr>
      <t xml:space="preserve">En caso de contar con servicio de transporte o hacer uso de éste para salidas pedagógicas, la Entidades Administradoras de Servicio o el Prestador Directo del Servicio, debe asegurar que la entidad contratada debe estar legalmente autorizada y cumplir con las condiciones definidas por la normatividad, mínimo:
a. Revisión técnico-mecánica vigente.
b. SOAT vigente.
c. Licencia de conducción vigente del conductor asignado.
</t>
    </r>
    <r>
      <rPr>
        <b/>
        <sz val="11"/>
        <color rgb="FF000000"/>
        <rFont val="Arial"/>
        <family val="2"/>
      </rPr>
      <t>Nota</t>
    </r>
    <r>
      <rPr>
        <sz val="11"/>
        <color rgb="FF000000"/>
        <rFont val="Arial"/>
        <family val="2"/>
      </rPr>
      <t>: Tener en cuenta las orientaciones de la Guía Orientadora para la Gestión del Riesgo en la Primera Infancia o el documento que la modifique o sustituya.</t>
    </r>
  </si>
  <si>
    <t>En caso de que la Unidad  Comunitaria de Atención cuente con piscina acuática o haga uso de ella a través de un tercero, la Entidades Administradoras de Servicio o Prestador Directo del Servicio debe asegurar que exista certificado vigente del cumplimiento de las normas de seguridad reglamentarias para su uso, conforme a lo establecido en la Ley 1209 de 2008, Decreto 554 de 2015, compilado en el Decreto Único Reglamentario 780 de 2016 del Ministerio de Salud y Protección Social.</t>
  </si>
  <si>
    <r>
      <t xml:space="preserve">Cuenta con evidencias de la socialización del plan de gestión de riesgos de accidentes a las familias, cuidadores de los participantes y al talento humano de la Unidad de Servicio. 
</t>
    </r>
    <r>
      <rPr>
        <b/>
        <sz val="11"/>
        <color theme="1"/>
        <rFont val="Arial"/>
        <family val="2"/>
      </rPr>
      <t xml:space="preserve">Nota: </t>
    </r>
    <r>
      <rPr>
        <sz val="11"/>
        <color theme="1"/>
        <rFont val="Arial"/>
        <family val="2"/>
      </rPr>
      <t xml:space="preserve">De acuerdo con la muestra, en dialogo con las familias, cuidadores de los participantes y al talento humano de la Unidad de Servicio confirme el conocimiento del plan de gestión de riesgos de accidentes. </t>
    </r>
  </si>
  <si>
    <r>
      <t xml:space="preserve">En caso de la materialización de alguna de las situaciones de riesgo que afecte la vida o integridad de los participantes, las Entidades Administradoras de Servicio o Prestador Directo del Servicio dispone de:
a. Evidencias sobre la implementación del plan y del informe dirigido al supervisor del contrato o al apoyo a la coordinación en caso de operación directa.
b. Formato de reporte de presuntos hechos de violencia, lesiones y fallecimientos de los participantes de los servicios de primera infancia, diligenciado o el documento que lo reemplace, específicamente en la hoja de denominada lesiones.
</t>
    </r>
    <r>
      <rPr>
        <b/>
        <sz val="11"/>
        <color theme="1"/>
        <rFont val="Arial"/>
        <family val="2"/>
      </rPr>
      <t>Nota:</t>
    </r>
    <r>
      <rPr>
        <sz val="11"/>
        <color theme="1"/>
        <rFont val="Arial"/>
        <family val="2"/>
      </rPr>
      <t xml:space="preserve"> El reporte mensual, no exime a la Entidades Administradoras de Servicio de reportar el presunto hecho el mismo día de conocida la situación al supervisor o coordinador para operación directa y este, a la vez al área correspondiente en el ICBF.</t>
    </r>
  </si>
  <si>
    <r>
      <t xml:space="preserve">En caso de presentarse el fallecimiento de un participante, la Unidad de Servicio cuenta con evidencia del reporte realizado a la Entidad Administradora de Servicio y al supervisor del contrato o para el caso de operación directa al apoyo a la coordinación, en el Formato de reporte de presuntos hechos de violencia, lesiones y fallecimientos (hoja de fallecimientos) o documento que lo sustituya, debidamente diligenciado.
Y máximo a los dos (2) días hábiles siguientes a los hechos, el soporte del envío de estos documentos:
a. Copia del resumen de la historia clínica, previa autorización de la familia.
b. Formato de reporte de presuntos hechos de violencia, lesiones y fallecimientos (hoja de fallecimientos) o documento que lo sustituya, remitido previamente.
c. Formato Informe de la Atención Prestada al Usuario Fallecido o documento que lo sustituya, con descripción de la atención, acciones de acompañamiento a la familia y soportes correspondientes.
d. Evidencia de la desvinculación del participante fallecido del sistema de información o herramienta definida por el ICBF, realizada de forma inmediata.
</t>
    </r>
    <r>
      <rPr>
        <b/>
        <sz val="11"/>
        <color theme="1"/>
        <rFont val="Arial"/>
        <family val="2"/>
      </rPr>
      <t xml:space="preserve">Nota 1: </t>
    </r>
    <r>
      <rPr>
        <sz val="11"/>
        <color theme="1"/>
        <rFont val="Arial"/>
        <family val="2"/>
      </rPr>
      <t xml:space="preserve">En caso de participantes sin documento de identidad y que habitan en comunidades rurales dispersas, deberán tener evidencia de gestiones para certificar el fallecimiento con los respectivos soportes, ante la autoridad tradicional (para grupos indígenas), presidentes de Junta de Acción Comunal (para población Negra, Afro, Raizal o Palenquera y Campesinas).
</t>
    </r>
    <r>
      <rPr>
        <b/>
        <sz val="11"/>
        <color theme="1"/>
        <rFont val="Arial"/>
        <family val="2"/>
      </rPr>
      <t>Nota 2:</t>
    </r>
    <r>
      <rPr>
        <sz val="11"/>
        <color theme="1"/>
        <rFont val="Arial"/>
        <family val="2"/>
      </rPr>
      <t xml:space="preserve"> El informe debe ser preciso respecto a las acciones adelantadas, incluyendo: activación de rutas, seguimiento nutricional y acompañamiento familiar y cuidadores. De acuerdo con la "</t>
    </r>
    <r>
      <rPr>
        <i/>
        <sz val="11"/>
        <color theme="1"/>
        <rFont val="Arial"/>
        <family val="2"/>
      </rPr>
      <t>Guía Orientadora para la Gestión del Riesgo en la Primera Infancia"</t>
    </r>
    <r>
      <rPr>
        <sz val="11"/>
        <color theme="1"/>
        <rFont val="Arial"/>
        <family val="2"/>
      </rPr>
      <t xml:space="preserve"> o el documento que lo modifique o sustituya.</t>
    </r>
  </si>
  <si>
    <t>En caso de no presentarse situaciones de presuntos hechos de violencia, lesiones y fallecimientos al interior de las Unidad de Servicio, se diligencia de manera mensual el Formato certificación de la no ocurrencia de presuntos hechos de violencia, lesiones y fallecimientos de los usuarios o el documento que lo modifique o sustituya.</t>
  </si>
  <si>
    <t>Realiza el registro de novedades (accidentes, cambios en los estados de salud, cambios en los estados físicos-emocionales, razones de inasistencia y/o llegadas tarde, incapacidades) de las niñas, los niños, y las mujeres gestantes, así como de las acciones emprendidas y el seguimiento frente las mismas. (Estándar 43)</t>
  </si>
  <si>
    <r>
      <t xml:space="preserve">Cuenta con un registro de novedades (formato, ficha o cuaderno) en el que se consignan todas las novedades y situaciones especiales que se presentan con las niñas, niños y mujeres gestantes (si hacen parte de la modalidad). Este registro debe contener como mínimo:
a. Fecha del evento.
b. Datos del participante.
c. Descripción detallada del evento, incluyendo la situación y los involucrados.
d. Firma de quien registra el evento.
e. Firma de la madre, padre o cuidador principal del participante.
f. Acciones de seguimiento realizadas (por ejemplo: atención a padres, remisión al centro de salud, activación de rutas, copia de incapacidad, copia de fórmula médica, activación de póliza, entre otros).
</t>
    </r>
    <r>
      <rPr>
        <b/>
        <sz val="11"/>
        <color rgb="FF000000"/>
        <rFont val="Arial"/>
        <family val="2"/>
      </rPr>
      <t>Nota:</t>
    </r>
    <r>
      <rPr>
        <sz val="11"/>
        <color rgb="FF000000"/>
        <rFont val="Arial"/>
        <family val="2"/>
      </rPr>
      <t xml:space="preserve"> Los soportes de estas novedades reposarán en la carpeta del participante y los compromisos en los casos que se requieran.</t>
    </r>
  </si>
  <si>
    <t>Adelanta las gestiones necesarias para que las niñas, los niños y las mujeres gestantes cuenten con una póliza de seguro contra accidentes. (Estándar 44)</t>
  </si>
  <si>
    <r>
      <t xml:space="preserve">Todos los participantes vinculados al servicio de atención cuentan con póliza de seguro contra accidentes desde el momento en que quede formalizada la atención, la cual cubre como mínimo:
</t>
    </r>
    <r>
      <rPr>
        <sz val="11"/>
        <color rgb="FF000000"/>
        <rFont val="Arial"/>
        <family val="2"/>
      </rPr>
      <t xml:space="preserve">a. Muerte accidental.
b. Muerte por cualquier causa.
c. Invalidez accidental y/o desmembración.
d. Rehabilitación integral por invalidez.
e. Gastos médicos derivados de accidentes.
f. Riesgo bilógico.
g. Auxilio funerario por cualquier causa de muerte.
h. Auxilio funerario en caso del fallecimiento del recién nacido.
i.  Enfermedades tropicales infecciosas.
j.  Enfermedades amparadas.
k. Gastos de traslado por evento no accidental.
l.  Gastos de traslado por accidente.
m. Renta diaria por hospitalización.
n. Rehabilitación psicológica por abuso sexual.
</t>
    </r>
    <r>
      <rPr>
        <b/>
        <sz val="11"/>
        <color rgb="FF000000"/>
        <rFont val="Arial"/>
        <family val="2"/>
      </rPr>
      <t>Nota:</t>
    </r>
    <r>
      <rPr>
        <sz val="11"/>
        <color rgb="FF000000"/>
        <rFont val="Arial"/>
        <family val="2"/>
      </rPr>
      <t xml:space="preserve"> su cobertura deberá ser 24 horas los 7 días de la semana.</t>
    </r>
  </si>
  <si>
    <r>
      <t xml:space="preserve">El talento humano, las familias y cuidadores, conocen el procedimiento para la activación de la póliza de seguros contra accidentes y los amparos otorgados por la misma. 
</t>
    </r>
    <r>
      <rPr>
        <b/>
        <sz val="11"/>
        <color theme="1"/>
        <rFont val="Arial"/>
        <family val="2"/>
      </rPr>
      <t>Nota:</t>
    </r>
    <r>
      <rPr>
        <sz val="11"/>
        <color theme="1"/>
        <rFont val="Arial"/>
        <family val="2"/>
      </rPr>
      <t xml:space="preserve"> Verifique de acuerdo con la muestra, en diálogo con el talento humano, las familias y cuidadores, el conocimiento sobre la cobertura y activación de la póliza de seguros contra accidentes.</t>
    </r>
  </si>
  <si>
    <t>Documenta e implementa el Plan de Gestión de Riesgos de Desastres. (Estándar 45)</t>
  </si>
  <si>
    <r>
      <rPr>
        <sz val="11"/>
        <color rgb="FF000000"/>
        <rFont val="Arial"/>
        <family val="2"/>
      </rPr>
      <t xml:space="preserve">Cuenta con Plan de Gestión de Riesgos de Desastres (Plan de Emergencia) que contiene como mínimo:
a. Identificación de los riesgos: identificación de amenazas y vulnerabilidades según el contexto, población, infraestructura, caracterización del territorio y riesgos señalados en el concepto técnico de ubicación de la Unidad de Servicio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t>
    </r>
    <r>
      <rPr>
        <b/>
        <sz val="11"/>
        <color rgb="FF000000"/>
        <rFont val="Arial"/>
        <family val="2"/>
      </rPr>
      <t xml:space="preserve">Nota 1: </t>
    </r>
    <r>
      <rPr>
        <sz val="11"/>
        <color rgb="FF000000"/>
        <rFont val="Arial"/>
        <family val="2"/>
      </rPr>
      <t xml:space="preserve">El contenido del plan debe reflejar la realidad y características del entorno, considerando factores como ubicación, clima, diseño arquitectónico, comunidad y contexto general.
</t>
    </r>
    <r>
      <rPr>
        <b/>
        <sz val="11"/>
        <color rgb="FF000000"/>
        <rFont val="Arial"/>
        <family val="2"/>
      </rPr>
      <t>Nota 2</t>
    </r>
    <r>
      <rPr>
        <sz val="11"/>
        <color rgb="FF000000"/>
        <rFont val="Arial"/>
        <family val="2"/>
      </rPr>
      <t>: El plan de emergencias es actualizado cada vez que haya cambios en los espacios de prestación del servicio o ante cualquier otra situación que se considere.</t>
    </r>
  </si>
  <si>
    <t>Cuenta con los soportes de la implementación del plan de gestión de riesgos de desastres, donde se evidencie:
a. Realización de mínimo dos (2) simulacros al año, de respuesta a los riesgos identificados.
b. Experiencias pedagógicas con las niñas y los niños para la preparación ante situaciones de emergencias o desastres.
c. Rutas de evacuación señalizadas.
d. Directorio de emergencia vigente.
e. Sistema/mecanismos de alarma.
f. Conformación del comité o brigadas de emergencia.
g. Sistemas de apoyo para la población con discapacidad.</t>
  </si>
  <si>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</si>
  <si>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Garantiza el inmueble espacios accesibles que permitan la autonomía y la movilidad de todas las personas en la unidad. (Estándar 37)</t>
  </si>
  <si>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</si>
  <si>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t>Cumple con las condiciones de seguridad y accesibilidad de la infraestructura en las construcciones tradicionales de los grupos étnicos, según lo concertado con las comunidades.</t>
  </si>
  <si>
    <r>
      <t xml:space="preserve">Cumple el inmueble o espacio con las condiciones de seguridad con relación a los elementos de la infraestructura. (Estándar 38)
</t>
    </r>
    <r>
      <rPr>
        <b/>
        <sz val="11"/>
        <rFont val="Arial"/>
        <family val="2"/>
      </rPr>
      <t>Nota:</t>
    </r>
    <r>
      <rPr>
        <sz val="11"/>
        <rFont val="Arial"/>
        <family val="2"/>
      </rPr>
      <t xml:space="preserve"> para las construcciones tradicionales de las comunidades étnicas, se tendrán en cuenta las condiciones de seguridad acordadas con la comunidad, siempre que estas no pongan en riesgo la seguridad de las niñas y los niños, y hayan sido validadas por el comité técnico operativo.</t>
    </r>
  </si>
  <si>
    <r>
      <t xml:space="preserve">En caso de existir anjeos, estos se encuentran completos y sin deterioro, óxido, astillas o latas levantadas.
</t>
    </r>
    <r>
      <rPr>
        <b/>
        <sz val="11"/>
        <color theme="1"/>
        <rFont val="Arial"/>
        <family val="2"/>
      </rPr>
      <t>Nota 1:</t>
    </r>
    <r>
      <rPr>
        <sz val="11"/>
        <color theme="1"/>
        <rFont val="Arial"/>
        <family val="2"/>
      </rPr>
      <t xml:space="preserve"> En caso de no estar completos deben tener algún elemento que proteja y minimice el riesgo de accidente.
</t>
    </r>
    <r>
      <rPr>
        <b/>
        <sz val="11"/>
        <color theme="1"/>
        <rFont val="Arial"/>
        <family val="2"/>
      </rPr>
      <t xml:space="preserve">Nota 2 </t>
    </r>
    <r>
      <rPr>
        <sz val="11"/>
        <color theme="1"/>
        <rFont val="Arial"/>
        <family val="2"/>
      </rPr>
      <t>: Tener en cuenta también el servicio de alimentos.</t>
    </r>
  </si>
  <si>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 xml:space="preserve">Nota: </t>
    </r>
    <r>
      <rPr>
        <sz val="11"/>
        <color theme="1"/>
        <rFont val="Arial"/>
        <family val="2"/>
      </rPr>
      <t>Tener en cuenta también el servicio de alimentos</t>
    </r>
  </si>
  <si>
    <r>
      <t xml:space="preserve">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
</t>
    </r>
    <r>
      <rPr>
        <b/>
        <sz val="11"/>
        <rFont val="Arial"/>
        <family val="2"/>
      </rPr>
      <t>Nota:</t>
    </r>
    <r>
      <rPr>
        <sz val="11"/>
        <rFont val="Arial"/>
        <family val="2"/>
      </rPr>
      <t xml:space="preserve"> la dotación en general deberá partir de las particularidades del servicio y de la propuesta pedagógica, debe ser concertada de acuerdo con las necesidades, intereses y cultura propia de la comunidad donde se preste el servicio. Para estos casos, en Comité Técnico Operativo se evaluará y avalará el listado de elementos de acuerdo con los criterios mencionados.</t>
    </r>
  </si>
  <si>
    <r>
      <t xml:space="preserve">Cumple el inmueble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
</t>
    </r>
    <r>
      <rPr>
        <b/>
        <sz val="11"/>
        <rFont val="Arial"/>
        <family val="2"/>
      </rPr>
      <t>Nota:</t>
    </r>
    <r>
      <rPr>
        <sz val="11"/>
        <rFont val="Arial"/>
        <family val="2"/>
      </rPr>
      <t xml:space="preserve"> 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r>
  </si>
  <si>
    <t>GUÍA OPERATIVA DEL SERVICIO JARDIN INTERCULTURAL DE EDUCACION INICIAL - [GO1.MT3.PP] Versión 1. del 25/11/2024.
3.1.5. Componente Ambientes Educativos y Protectores.
Estándar 34 págs. (85 - 86)</t>
  </si>
  <si>
    <t>2.3.2</t>
  </si>
  <si>
    <t>2.3.3</t>
  </si>
  <si>
    <t>2.4.2</t>
  </si>
  <si>
    <t>2.4.3</t>
  </si>
  <si>
    <t>2.4.4</t>
  </si>
  <si>
    <t>2.4.5</t>
  </si>
  <si>
    <t>2.4.6</t>
  </si>
  <si>
    <t>2.4.7</t>
  </si>
  <si>
    <t>2.7.3</t>
  </si>
  <si>
    <t>2.9</t>
  </si>
  <si>
    <t>2.9.1</t>
  </si>
  <si>
    <t>2.9.2</t>
  </si>
  <si>
    <t>2.9.3</t>
  </si>
  <si>
    <t>2.9.4</t>
  </si>
  <si>
    <t>2.9.5</t>
  </si>
  <si>
    <t>2.9.6</t>
  </si>
  <si>
    <t>2.9.7</t>
  </si>
  <si>
    <t>2.9.8</t>
  </si>
  <si>
    <t>2.9.9</t>
  </si>
  <si>
    <t>2.9.10</t>
  </si>
  <si>
    <t>2.9.11</t>
  </si>
  <si>
    <t>2.9.12</t>
  </si>
  <si>
    <t>2.9.13</t>
  </si>
  <si>
    <t>2.9.14</t>
  </si>
  <si>
    <t>2.9.15</t>
  </si>
  <si>
    <t>2.9.16</t>
  </si>
  <si>
    <t>2.9.17</t>
  </si>
  <si>
    <t>2.9.18</t>
  </si>
  <si>
    <t>2.9.19</t>
  </si>
  <si>
    <t>2.9.20</t>
  </si>
  <si>
    <t>2.9.21</t>
  </si>
  <si>
    <t>2.9.22</t>
  </si>
  <si>
    <t>2.9.23</t>
  </si>
  <si>
    <t>2.10</t>
  </si>
  <si>
    <t>2.10.1</t>
  </si>
  <si>
    <t>2.10.2</t>
  </si>
  <si>
    <t>2.10.3</t>
  </si>
  <si>
    <t>2.10.4</t>
  </si>
  <si>
    <t>2.10.5</t>
  </si>
  <si>
    <t>2.11</t>
  </si>
  <si>
    <t>2.11.1</t>
  </si>
  <si>
    <t>2.11.2</t>
  </si>
  <si>
    <t>2.11.3</t>
  </si>
  <si>
    <t>2.11.4</t>
  </si>
  <si>
    <t>2.12</t>
  </si>
  <si>
    <t>2.12.1</t>
  </si>
  <si>
    <t>2.12.2</t>
  </si>
  <si>
    <t>2.13</t>
  </si>
  <si>
    <t>2.13.1</t>
  </si>
  <si>
    <t>Guía operativa del servicio jardín intercultural de educación inicial.  GO1.MT3.PP.  Versión 1 del 25/11/2024.    
Estándar 8.  Página 29.
Guía para el impulso a la soberanía alimentaria por el derecho humano a la alimentación adecuada en las modalidades y servicios del ICBF. G6.PP. Versión 2 del 30/12/2025. Pág. 113.</t>
  </si>
  <si>
    <t xml:space="preserve">
Guía operativa del servicio jardín intercultural de educación inicial.  GO1.MT3.PP.  Versión 1 del 25/11/2024.    
Estándar 8.  Página 29.
Guía para el impulso a la soberanía alimentaria por el derecho humano a la alimentación adecuada en las modalidades y servicios del ICBF. G6.PP. Versión 2 del 30/12/2025. Pág. 113..</t>
  </si>
  <si>
    <t xml:space="preserve">
Guía operativa del servicio jardín intercultural de educación inicial.  GO1.MT3.PP.  Versión 1 del 25/11/2024.  
Estándar 10.  Pág. 33.
Guía para el impulso a la soberanía alimentaria por el derecho humano a la alimentación adecuada en las modalidades y servicios del ICBF. G6.PP. Versión 2 del 30/12/2025. Pág. 108-113.</t>
  </si>
  <si>
    <t xml:space="preserve">
Guía operativa del servicio jardín intercultural de educación inicial.  GO1.MT3.PP.  Versión 1 del 25/11/2024.  
Estándar 10.  Pág. 33.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t>
  </si>
  <si>
    <t xml:space="preserve">
Guía operativa del servicio jardín intercultural de educación inicial.  GO1.MT3.PP.  Versión 1 del 25/11/2024.  
Estándar 10.  Pág. 33.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t>
  </si>
  <si>
    <t xml:space="preserve">
Guía operativa del servicio jardín intercultural de educación inicial.  GO1.MT3.PP.  Versión 1 del 25/11/2024.  
Estándar 10.  Pág. 34.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108 - 1113</t>
  </si>
  <si>
    <t>Guía operativa del servicio jardín intercultural de educación inicial.  GO1.MT3.PP.  Versión 1 del 25/11/2024.  
Estándar 10.  Pág. 34.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108 - 1113</t>
  </si>
  <si>
    <t xml:space="preserve">
Guía operativa del servicio jardín intercultural de educación inicial.  GO1.MT3.PP.  Versión 1 del 25/11/2024.  
Estándar 11.  Pág. 34 y 35.
Guía para el impulso a la soberanía alimentaria por el derecho humano a la alimentación adecuada en las modalidades y servicios del ICBF. G6.PP. Versión 2 del 30/12/2025. Pág. 108-113.</t>
  </si>
  <si>
    <t xml:space="preserve">
Guía operativa del servicio jardín intercultural de educación inicial.  GO1.MT3.PP.  Versión 1 del 25/11/2024.  
Estándar 11.  Pág. 34 y 35.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108 - 1113</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</si>
  <si>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jardín intercultural de educación inicial.  GO1.MT3.PP.  Versión 1 del 25/11/2024.    
Estándar 9.  Página 30 - 33.
Guía para el impulso a la soberanía alimentaria por el derecho humano a la alimentación adecuada en las modalidades y servicios del ICBF. G6.PP. Versión 2 del 30/12/2025.  Págs. 42-45 y 54.</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</si>
  <si>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operativa del servicio jardín intercultural de educación inicial.  GO1.MT3.PP.  Versión 1 del 25/11/2024.    
Estándar 9.  Página 30.
Guía para el impulso a la soberanía alimentaria por el derecho humano a la alimentación adecuada en las modalidades y servicios del ICBF. G6.PP.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43- 45.</t>
  </si>
  <si>
    <t xml:space="preserve">
Guía operativa del servicio jardín intercultural de educación inicial.  GO1.MT3.PP.  Versión 1 del 25/11/2024.    
Estándar 9. Pág. 30 y 31.
Guía para el impulso a la soberanía alimentaria por el derecho humano a la alimentación adecuada en las modalidades y servicios del ICBF. G6.PP.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43- 45.</t>
  </si>
  <si>
    <t>Guía operativa del servicio jardín intercultural de educación inicial.  GO1.MT3.PP.  Versión 1 del 25/11/2024.  
Estándar 15.  Pág.  40.
Guía para el impulso a la soberanía alimentaria por el derecho humano a la alimentación adecuada en las modalidades y servicios del ICBF. G6.PP. Versión 2 del 30/12/2025. 
4.6.  Valoración y seguimiento del estado nutricional y de salud. 
Págs.91-107.</t>
  </si>
  <si>
    <t>Guía operativa del servicio jardín intercultural de educación inicial.  GO1.MT3.PP.  Versión 1 del 25/11/2024.  
Estándar 15.  Pág.  41 y 42.
Guía para el impulso a la soberanía alimentaria por el derecho humano a la alimentación adecuada en las modalidades y servicios del ICBF. G6.PP. Versión 2 del 30/12/2025. 
4.6.  Valoración y seguimiento del estado nutricional y de salud. 
Págs.91-107.</t>
  </si>
  <si>
    <t>Guía operativa del servicio jardín intercultural de educación inicial.  GO1.MT3.PP.  Versión 1 del 25/11/2024.  
Estándar 15.  Pág.  42.
Guía para el impulso a la soberanía alimentaria por el derecho humano a la alimentación adecuada en las modalidades y servicios del ICBF. G6.PP. Versión 2 del 30/12/2025. 
4.6.  Valoración y seguimiento del estado nutricional y de salud. 
Págs.91-107.</t>
  </si>
  <si>
    <t xml:space="preserve">
Guía operativa del servicio jardín intercultural de educación inicial.  GO1.MT3.PP.  Versión 1 del 25/11/2024.  
Estándar 15.  Pág.  41, 43 y 44.
Guía para el impulso a la soberanía alimentaria por el derecho humano a la alimentación adecuada en las modalidades y servicios del ICBF. G6.PP. Versión 2 del 30/12/2025. 
4.6.  Valoración y seguimiento del estado nutricional y de salud. 
Págs.91-107.</t>
  </si>
  <si>
    <t>Guía operativa del servicio jardín intercultural de educación inicial.  GO1.MT3.PP.  Versión 1 del 25/11/2024.  
Estándar 15.  Pág.  44-46.
Guía para el impulso a la soberanía alimentaria por el derecho humano a la alimentación adecuada en las modalidades y servicios del ICBF. G6.PP. Versión 2 del 30/12/2025. 
4.6.  Valoración y seguimiento del estado nutricional y de salud. 
Págs.91-107.</t>
  </si>
  <si>
    <t>Guía operativa del servicio jardín intercultural de educación inicial.  GO1.MT3.PP.  Versión 1 del 25/11/2024.  
Estándar 15.  Pág.  47.
Guía para el impulso a la soberanía alimentaria por el derecho humano a la alimentación adecuada en las modalidades y servicios del ICBF. G6.PP. Versión 2 del 30/12/2025. 
4.6.  Valoración y seguimiento del estado nutricional y de salud. 
Págs.91-107.</t>
  </si>
  <si>
    <t xml:space="preserve">
Guía operativa del servicio jardín intercultural de educación inicial.  GO1.MT3.PP.  Versión 1 del 25/11/2024.  
Estándar 15.  Pág.  46.
Guía para el impulso a la soberanía alimentaria por el derecho humano a la alimentación adecuada en las modalidades y servicios del ICBF. G6.PP. Versión 2 del 30/12/2025. 
4.6.  Valoración y seguimiento del estado nutricional y de salud. 
Págs.91-107.</t>
  </si>
  <si>
    <t>Guía operativa del servicio jardín intercultural de educación inicial.  GO1.MT3.PP.  Versión 1 del 25/11/2024.  
Estándar 15.  Pág.  46.
Guía para el impulso a la soberanía alimentaria por el derecho humano a la alimentación adecuada en las modalidades y servicios del ICBF. G6.PP. Versión 2 del 30/12/2025. 
4.6.  Valoración y seguimiento del estado nutricional y de salud. 
Págs.91-107..</t>
  </si>
  <si>
    <t>Guía para el impulso a la soberanía alimentaria por el derecho humano a la alimentación adecuada en las modalidades y servicios del ICBF. G36.PP. Versión 1 del 04/12/2024. Pág. 72, 73, 74 - 76.</t>
  </si>
  <si>
    <t xml:space="preserve">Guía para el impulso a la soberanía alimentaria por el derecho humano a la alimentación adecuada en las modalidades y servicios del ICBF. G36.PP. Versión 2 del 30/12/2025.                                                                                                                                             4.5.Complementación alimentaria con calidad. pag 50.
4.5.4. Calidad e inocuidad en los alimentos, condiciones básicas de higiene en la preparación y manufactura de alimentos (BPM).pag 72.
4.5.4.1. Requisitos sanitarios del servicio de alimentos, Infraestructura, Planta física
Pág. 72                                                                                                                     </t>
  </si>
  <si>
    <t xml:space="preserve">
Guía operativa del servicio jardín intercultural de educación inicial.  GO1.MT3.PP.  Versión 1 del 25/11/2024.  
Estándar 14.  Pág. 39.
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t>
  </si>
  <si>
    <t>Guía operativa del servicio jardín intercultural de educación inicial.  GO1.MT3.PP.  Versión 1 del 25/11/2024.  
Estándar 14.  Pág. 39.
Guía para el impulso a la soberanía alimentaria por el derecho humano a la alimentación adecuada en las modalidades y servicios del ICBF. G6.PP. Versión 2 del 30/12/2025.
Homogeneidad en el servicio.  Pág. 66</t>
  </si>
  <si>
    <t xml:space="preserve">Guía operativa del servicio jardín intercultural de educación inicial.  GO1.MT3.PP.  Versión 1 del 25/11/2024.  
Estándar 13.  Pág. 36-38.
Estándar 14.  Pág.  38-40.
Guía para el impulso a la soberanía alimentaria por el derecho humano a la alimentación adecuada en las modalidades y servicios del ICBF. G6.PP. Versión 2 del 30/12/2025.
4.5. Complementación Alimentaria con Calidad.
4.5.2. Formatos de control y seguimiento para la planeación de la complementación alimentaria 
Tabla 3 Aplicación de formatos del servicio de alimentos y presentación al ICBF.
Pág.  62. </t>
  </si>
  <si>
    <t xml:space="preserve">Guía operativa del servicio jardín intercultural de educación inicial.  GO1.MT3.PP.  Versión 1 del 25/11/2024.  
Estándar 14.  Pág.  39.
Guía para el impulso a la soberanía alimentaria por el derecho humano a la alimentación adecuada en las modalidades y servicios del ICBF. G6.PP. Versión 2 del 30/12/2025.
4.5. Complementación Alimentaria con Calidad.
4.5.2. Formatos de control y seguimiento para la planeación de la complementación alimentaria 
Tabla 3 Aplicación de formatos del servicio de alimentos y presentación al ICBF.
Pág.  62. </t>
  </si>
  <si>
    <t xml:space="preserve">
Guía operativa del servicio jardín intercultural de educación inicial.  GO1.MT3.PP.  Versión 1 del 25/11/2024.  
Estándar 14.  Pág. 39.
Guía para el impulso a la soberanía alimentaria por el derecho humano a la alimentación adecuada en las modalidades y servicios del ICBF. G6.PP. Versión 2 del 30/12/2025.
4.5. Complementación Alimentaria con Calidad
4.5.1.2.  Tipos de ración. 
Población étnica vinculada a EAS sin predominio de reconocimiento étnico
Pág. 57</t>
  </si>
  <si>
    <t xml:space="preserve">Guía operativa del servicio jardín intercultural de educación inicial.  GO1.MT3.PP.  Versión 1 del 25/11/2024.  
Estándar 14.  Pág. 39.
Estándar 18.  Pág.  50. 
Guía para el impulso a la soberanía alimentaria por el derecho humano a la alimentación adecuada en las modalidades y servicios del ICBF. G6.PP. Versión 2 del 30/12/2025.
4.5. Complementación Alimentaria con Calidad
Numeral 4.5.3.2.  Ración para preparar y Ración Familiar Para Preparar. Pág. 68-69. </t>
  </si>
  <si>
    <t>Guía operativa del servicio jardín intercultural de educación inicial.  GO1.MT3.PP.  Versión 1 del 25/11/2024.  
Estándar 18.  Pág.  50.
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89.</t>
  </si>
  <si>
    <t xml:space="preserve">Guía operativa del servicio jardín intercultural de educación inicial.  GO1.MT3.PP.  Versión 1 del 25/11/2024.
Estándar 17.  Pág. 48 y 49.
Guía para el impulso a la soberanía alimentaria por el derecho humano a la alimentación adecuada en las modalidades y servicios del ICBF. G6.PP. Versión 2 del 30/12/2025  Págs.. 80-83. </t>
  </si>
  <si>
    <t>Guía operativa del servicio jardín intercultural de educación inicial.  GO1.MT3.PP.  Versión 1 del 25/11/2024.
Estándar 17.  Pág. 48 y 49.
Guía para el impulso a la soberanía alimentaria por el derecho humano a la alimentación adecuada en las modalidades y servicios del ICBF. G6.PP. Versión 2 del 30/12/2025.
4.5.4.5.  Requisitos del servicio de alimentos
Plan de saneamiento básico.
Pág. 87-89.</t>
  </si>
  <si>
    <t>Guía operativa del servicio jardín intercultural de educación inicial.  GO1.MT3.PP.  Versión 1 del 25/11/2024.
Estándar 18.  Pág.  49, 50 y 51. 
Guía para el impulso a la soberanía alimentaria por el derecho humano a la alimentación adecuada en las modalidades y servicios del ICBF. G6.PP. Versión 2 del 30/12/2025..  Págs.. 71.</t>
  </si>
  <si>
    <t xml:space="preserve">Guía operativa del servicio jardín intercultural de educación inicial.  GO1.MT3.PP.  Versión 1 del 25/11/2024.
Estándar 18.  Pág. 49-51
Estándar 19.  Pág.  51.
Estándar 20. Pág.  51.
Estándar 21.  Pág.  51.
Estándar 22.  Pág.  51 y 52.
Guía para el impulso a la soberanía alimentaria por el derecho humano a la alimentación adecuada en las modalidades y servicios del ICBF. G6.PP. Versión 2 del 30/12/2025  Págs.. 80-83. 
Guía orientadora para la estrategia del abastecimiento alimentario. G38.PP.  Versión 1 del 16/01/2025. Págs. 19 - 24. </t>
  </si>
  <si>
    <t>Guía operativa del servicio jardín intercultural de educación inicial.  GO1.MT3.PP.  Versión 1 del 25/11/2024.
Estándar 18.  Pág.  49-51.
Guía orientadora para la estrategia del abastecimiento alimentario. G38.PP.  Versión 1 del 16/01/2025.
4.3.4. Almacenamiento.  Pág. 19 - 21.</t>
  </si>
  <si>
    <t>Guía operativa del servicio jardín intercultural de educación inicial.  GO1.MT3.PP.  Versión 1 del 25/11/2024.
Estándar 19.  Pág.  51.
Guía orientadora para la estrategia del abastecimiento alimentario. G38.PP.  Versión 1 del 16/01/2025.
4.3.4. Almacenamiento.  Pág. 21-24.</t>
  </si>
  <si>
    <t>Guía operativa del servicio jardín intercultural de educación inicial.  GO1.MT3.PP.  Versión 1 del 25/11/2024.
Estándar 20. Pág.  51.
Guía para el impulso a la soberanía alimentaria por el derecho humano a la alimentación adecuada en las modalidades y servicios del ICBF. G36.PP. Versión 2 del 30/12/2025.
4.5.1.2.  Tipos de ración.  Pág. 52- 54.
Procesos con alimentos, en los servicios de alimentación 
Aspectos a tener en cuenta en la Preparación.  Pág.  81 y 82.</t>
  </si>
  <si>
    <t xml:space="preserve">Guía operativa del servicio jardín intercultural de educación inicial.  GO1.MT3.PP.  Versión 1 del 25/11/2024.
Estándar 21.  Pág.  51.
Guía para el impulso a la soberanía alimentaria por el derecho humano a la alimentación adecuada en las modalidades y servicios del ICBF. G36.PP. Versión 2 del 30/12/2025.
Procesos con alimentos, en los servicios de alimentación
Servido y distribución Pag 82 y 83. </t>
  </si>
  <si>
    <t>Guía operativa del servicio jardín intercultural de educación inicial.  GO1.MT3.PP.  Versión 1 del 25/11/2024.
Estándar 22.  Pág.  51-52.
Guía para el impulso a la soberanía alimentaria por el derecho humano a la alimentación adecuada en las modalidades y servicios del ICBF. G36.PP. Versión 2 del 30/12/2025.
Prácticas higiénicas y medidas de protección Pág. 80.</t>
  </si>
  <si>
    <t>Guía operativa del servicio jardín intercultural de educación inicial.  GO1.MT3.PP.  Versión 1 del 25/11/2024.
Estándar 30. Pág. 75.
Guía para el impulso a la soberanía alimentaria por el derecho humano a la alimentación adecuada en las modalidades y servicios del ICBF. G36.PP. Versión 2 del 30/12/2025.
4.5.4.3. Talento Humano.
Estado de Salud.. Pág. 78.</t>
  </si>
  <si>
    <t>Guía operativa del servicio jardín intercultural de educación inicial.  GO1.MT3.PP.  Versión 1 del 25/11/2024.  
Estándar 30.  Pág. 75 .
Guía para el impulso a la soberanía alimentaria por el derecho humano a la alimentación adecuada en las modalidades y servicios del ICBF. G36.PP. Versión 2 del 30/12/2025.
4.5.4.3. Talento Humano.
Educación y capacitación.  Pág. 79.</t>
  </si>
  <si>
    <t>Guía operativa del servicio jardín intercultural de educación inicial.  GO1.MT3.PP.  Versión 1 del 25/11/2024.  
Estándar 46.  Pág.  100.
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</si>
  <si>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Guía operativa del servicio jardín intercultural de educación inicial.  GO1.MT3.PP.  Versión 1 del 25/11/2024.  
Estándar 15.  Pág.  40.
Estándar 46.  Pág.  100.
Guía técnica para la metrología aplicable a los programas de los procesos misionales del icbf.  g8.pp.  versión 8 del 05/03/2025. 
4. documentación. pág. 13 y 14.
7.inspección de operación de los equipos.  pág.  21.
2.MEDICIÓN DE LA TALLA/LONGITUD DE LOS USUARIOS.  Pág.  49.</t>
  </si>
  <si>
    <t>Guía operativa del servicio jardín intercultural de educación inicial.  GO1.MT3.PP.  Versión 1 del 25/11/2024.  
Estándar 15.  Pág.  43.
Guía para el impulso a la soberanía alimentaria por el derecho humano a la alimentación adecuada en las modalidades y servicios del ICBF. G33.PP. Versión 2 del 30/12/2025.
4.4. Ruta Metodológica de la Educación para la salud Alimentaria. Pag. 39-41</t>
  </si>
  <si>
    <t>Guía operativa del servicio jardín intercultural de educación inicial.  GO1.MT3.PP.  Versión 1 del 25/11/2024.  
Estándar 15.  Pág.  43.
Guía para el impulso a la soberanía alimentaria por el derecho humano a la alimentación adecuada en las modalidades y servicios del ICBF. G33.PP. Versión 2 del 30/12/2025.
4.4. Ruta Metodológica de la Educación para la salud Alimentaria.
4.4.1.2. Segundo momento: Vamos a construir
4.4.2. Acciones de movilización social para la educación en salud alimentaria
Página 39 - 41.</t>
  </si>
  <si>
    <t xml:space="preserve">
Manual Técnico Modalidad Propia e Intercultural para la atención a la primera infancia.  MT3.PP.  Versión 1 del 25/11/2024.
2.4.2.  Componente salud y nutrición.
Línea 4.  Acceso y consumo diario de alimentos en cantidad, calidad e inocuidad.  
Pág.  59 y 60.
Guía para el impulso a la soberanía alimentaria por el derecho humano a la alimentación adecuada en las modalidades y servicios del ICBF. G33.PP. Versión 2 del 30/12/2025. Págs.  71 y 72.</t>
  </si>
  <si>
    <t>Guía operativa del servicio jardín comunitario.  GO4.MT2.PP.  Versión 1 del 25/11/2024. 
Estándar 16.  Pág. 40.
Guía para el impulso a la soberanía alimentaria por el derecho humano a la alimentación adecuada en las modalidades y servicios del ICBF. G33.PP. Versión 2 del 30/12/2025. Págs.  71 y 72.</t>
  </si>
  <si>
    <t xml:space="preserve">En observación de la atención verifica que se cumplen con las siguientes condiciones:
1.El profesional del componente de salud y nutrición de la EAS o PDS realiza correctamente la toma de peso, longitud/talla y perímetro braquial, según muestra.
2.El talento humano identifica los signos físicos asociados a la desnutrición aguda. </t>
  </si>
  <si>
    <r>
      <t>En observación y muestreo se evidencia la implementación de las modificaciones o ajustes razonables a los que haya lugar de acuerdo con:
a. Las valoraciones y seguimientos del estado nutricional realizados por las entidades del sector salud, y la toma de peso y talla tomadas en el servicio, ajusta el plan de alimentación de la niña, el niño según se requiera. 
b. El Modelo de Enfoque Diferencial de Derechos - MEDD para la construcción de ciclos de menús o Ración Para Preparar-RPP cuando aplique.</t>
    </r>
    <r>
      <rPr>
        <sz val="11"/>
        <color rgb="FFFF0000"/>
        <rFont val="Arial"/>
        <family val="2"/>
      </rPr>
      <t xml:space="preserve"> </t>
    </r>
  </si>
  <si>
    <t xml:space="preserve">Garantiza la aplicación de una minuta patrón, así como la elaboración y cumplimiento con el ciclo de menús y análisis nutricional de acuerdo con la minuta patrón, teniendo en cuenta las prácticas culturales de alimentación y de consumo, (En caso de brindar alimentación directamente o a través de un tercero).  En los casos en donde exista población mayoritariamente étnica concerta el ciclo de menús.  (Estándares 13 y 14).
</t>
  </si>
  <si>
    <t xml:space="preserve">Planea, implementa y hace seguimiento a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 </t>
  </si>
  <si>
    <t>5.2.3</t>
  </si>
  <si>
    <t>5.2.4</t>
  </si>
  <si>
    <t>5.2.5</t>
  </si>
  <si>
    <r>
      <t xml:space="preserve">Realiza encuentros en el hogar, verifique si:
a. Se desarrollan acciones del plan de formación y acompañamiento a familias sobre vinculos afectivos, practicas de cuidado y crianza en el hogar.
b. Su periodicidad es al menos una (1) vez al mes con una duración mínima de una (1) hora por encuentro.  
c. Se debe hacer un (1) encuentro en el hogar por cada participante. 
d. Los encuentros son acompañados por el talento humano intercultural e interdisciplinario.
e. Se desarrollan las iniciativas de autoabastecimiento familiar.
f. Se entregan insumos trimestralmente según las necesidades identificadas en el proceso de caracterización.
</t>
    </r>
    <r>
      <rPr>
        <b/>
        <sz val="11"/>
        <color theme="1"/>
        <rFont val="Arial"/>
        <family val="2"/>
      </rPr>
      <t>Nota 1</t>
    </r>
    <r>
      <rPr>
        <sz val="11"/>
        <color theme="1"/>
        <rFont val="Arial"/>
        <family val="2"/>
      </rPr>
      <t xml:space="preserve">: En diálogo con la familia y/o cuidadores verifique si se concertan la fecha y hora de la realización de los encuentros y se registran los cambios de programación efectuados.
</t>
    </r>
    <r>
      <rPr>
        <b/>
        <sz val="11"/>
        <color theme="1"/>
        <rFont val="Arial"/>
        <family val="2"/>
      </rPr>
      <t>Nota 2:</t>
    </r>
    <r>
      <rPr>
        <sz val="11"/>
        <color theme="1"/>
        <rFont val="Arial"/>
        <family val="2"/>
      </rPr>
      <t xml:space="preserve"> Esta verificación se realiza a través de la bitácora, listado de asistencia y actas.</t>
    </r>
  </si>
  <si>
    <r>
      <t xml:space="preserve">Realiza encuentros comunitarios, verifique si:
a. Se comparten vivencias pedagógicas sobre el fortalecimiento comunitario en la protección integral de las niñas y niños, su desarrollo, buen trato, prevención de violencias, práctica de lactancia humana. apropiación territorial, prácticas de cuidado y crianza.
b. Los horarios son concertados con las comunidades, tienen una duración mínima de tres (3) horas efectivas y una frecuencia de al menos una (1) vez al mes.
c. Son liderados por el talento humano interdisciplinario e intercultural según sea el caso y con el acompañamiento de un sabedor cultural.
</t>
    </r>
    <r>
      <rPr>
        <b/>
        <sz val="11"/>
        <color theme="1"/>
        <rFont val="Arial"/>
        <family val="2"/>
      </rPr>
      <t>Nota:</t>
    </r>
    <r>
      <rPr>
        <sz val="11"/>
        <color theme="1"/>
        <rFont val="Arial"/>
        <family val="2"/>
      </rPr>
      <t xml:space="preserve"> Esta verificación se realiza a través de la bitácora, listado de asistencia y actas, y mediante el diálogo con los usuarios y familias.</t>
    </r>
  </si>
  <si>
    <r>
      <t xml:space="preserve">Realiza encuentros grupales con mujeres y personas en estado de gestación, niñas y niños hasta los dieciocho (18) meses, verifique que:
a.Se abordan aspectos relacionados con el cuidado, interacciones de calidad durante la gestación, parto, puerperio y periodo de lactancia entre las familias o cuidadores y el bebé, con la vinculación de los hombres u otros miembros del nucleo familiar. reconociendo el cuidado compartido.
b. Se atiende mínimo de tres (3) horas efectivas de trabajo con una frecuencia de al menos una (1) vez al mes de acuerdo con el proceso de concertación y acuerdos con la comunidad.
b.. Están a cargo de un (1) sabedor cultural y (1) profesional en salud o nutrición, con el acompañamiento del profesional psicosocial según lo establecido en la planeación pedagógica.
</t>
    </r>
    <r>
      <rPr>
        <b/>
        <sz val="11"/>
        <color theme="1"/>
        <rFont val="Arial"/>
        <family val="2"/>
      </rPr>
      <t>Nota:</t>
    </r>
    <r>
      <rPr>
        <sz val="11"/>
        <color theme="1"/>
        <rFont val="Arial"/>
        <family val="2"/>
      </rPr>
      <t xml:space="preserve"> Esta verificación se realiza a través de la bitácora, listado de asistencia y actas, y mediante diálogos con los usuarios y familias.</t>
    </r>
  </si>
  <si>
    <t>Implementa la planeación pedagogica la cual cumple con los momentos de indagar, proyectar, vivir la experiencia y valorar el proceso y con las siguientes situaciones: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Los materiales se encuentran acorde a las actividades propuestas en la planeación. 
f. Generar experiencias que involucren los saberes y prácticas culturales de las comunidades étnicas que favorecen el desarrollo de las niñas y los niños.  </t>
  </si>
  <si>
    <t xml:space="preserve">Se identifica que los ambientes pedagógicos favorecen la participación de todas las personas, ajustados intencionalmente para promover la inclusión y participación de las niñas, los niños y mujeres y personas en periodo de gestación con discapacidad. </t>
  </si>
  <si>
    <t xml:space="preserve"> Verifica la existencia del registro civil de las niñas y los niños, y del documento de identidad de las mujeres gestantes. En los casos de no contarse, orienta y hace seguimiento a la familia o cuidadores y a las mujeres gestantes y adelanta acciones ante la autoridad competente, según corresponda (Estándar 1.) </t>
  </si>
  <si>
    <r>
      <t xml:space="preserve">Cuenta con copia física o digital del registro civil de las niñas y los niños (y del documento de identidad de las mujeres gestantes y personas, cuando aplican).
En los casos en que no se cuente con el documento de identidad:
*Existe evidencia de sensibilización y orientación a la familia o cuidador para su adquisición ante la autoridad competente o tradicional (cuando aplique).
*Se genera compromiso por escrito para obtener el documento, con plazo máximo de un (1) mes en zonas urbanas y dos (2) meses en zonas rurales y rurales dispersas.
*Se cuenta con soporte de seguimiento en el registro de novedades cada quince (15) días.
Para mujeres o personas en estado de gestación, niñas y niños procedentes de otros países:
*Se cuenta con acta de nacimiento o pasaporte vigente expedido por el país de origen.
*En caso de situación migratoria irregular, existe evidencia de la activación de la ruta con la autoridad competente.
</t>
    </r>
    <r>
      <rPr>
        <b/>
        <sz val="11"/>
        <color theme="1"/>
        <rFont val="Arial"/>
        <family val="2"/>
      </rPr>
      <t>Nota</t>
    </r>
    <r>
      <rPr>
        <sz val="11"/>
        <color theme="1"/>
        <rFont val="Arial"/>
        <family val="2"/>
      </rPr>
      <t>: El documento de identificación debe ser legible, sin enmendaduras ni tachones que impidan visibilizar la información del participante.</t>
    </r>
  </si>
  <si>
    <t>Realiza los procesos y ajustes necesarios en las Unidades para la atención de usuarios con discapacidad, para articular acciones que aseguren el procesos de inclusión en el quehacer diario. (cuando aplique).</t>
  </si>
  <si>
    <t xml:space="preserve">Cuentan con la documentación requerida para las niñas, niños y mujeres o personas en estado de gestación si aplica, en proceso migratorio.  </t>
  </si>
  <si>
    <t>Cumple con los perfiles del talento humano intercultural que se requieren para la atención de las niñas, los niños y sus familias o cuidadores y las mujeres gestantes, con un enfoque diferencial - Estandar 30</t>
  </si>
  <si>
    <t>Baños en línea infantil para atención de niñas y niños</t>
  </si>
  <si>
    <t xml:space="preserve">PERSONAL REQUERIDO POR USUARIOS </t>
  </si>
  <si>
    <t>Un (1) Coordinador MT</t>
  </si>
  <si>
    <t>Un (1) Profesional de salud y nutrición</t>
  </si>
  <si>
    <t>Un (1) Profesional psicosocial</t>
  </si>
  <si>
    <t>Un (1) profesional pedagógico</t>
  </si>
  <si>
    <t>Un (1) Sabedor cultural</t>
  </si>
  <si>
    <t>Fuente: GUÍA OPERATIVA SERVICIO EDUCACIÓN INICIAL PROPIA E INTERCULTURAL – EIPI Versión 2 del 26 de diciembre de 2025, Tabla 1. Estructura operativa atención diaria  página 10</t>
  </si>
  <si>
    <t>Cantidad de participantes,
* Corresponde al # de participantes, atendidos al momento de la VI</t>
  </si>
  <si>
    <t>5.2.6</t>
  </si>
  <si>
    <t>5.6.1</t>
  </si>
  <si>
    <t>5.6.2</t>
  </si>
  <si>
    <t>5.6.3</t>
  </si>
  <si>
    <t>7. FINANCIERO</t>
  </si>
  <si>
    <t>Cuenta con un presupuesto de ingresos y gastos que permita mantener el equilibrio financiero para la prestación del servicio. (Estandar 57)</t>
  </si>
  <si>
    <t xml:space="preserve">Cuenta con un presupuesto de ingresos y gastos para la prestación del servicio </t>
  </si>
  <si>
    <t>Cumple con los requisitos de ley establecidos para la contabilidad, según el tipo de sociedad o empresa. (Estandar 58)</t>
  </si>
  <si>
    <t>7.2.1</t>
  </si>
  <si>
    <t xml:space="preserve">Cuenta con RUT que esta:
a.Completo.
b.Activo.
c.La razón social corresponda con la que se está revisando.
d.Los datos del Represente legal y miembros de la Junta coinciden
e. Los datos de Contador y Revisor Fiscal coinciden (cuando aplique).
</t>
  </si>
  <si>
    <t>7.2.2</t>
  </si>
  <si>
    <t xml:space="preserve">Cuenta con Estados financieros completos del último año fiscal aprobados por el órgano máximo de administración.
</t>
  </si>
  <si>
    <t>7.2.3</t>
  </si>
  <si>
    <t>7.2.4</t>
  </si>
  <si>
    <t>7.3.1</t>
  </si>
  <si>
    <r>
      <t xml:space="preserve">Cuenta con soportes de la compra de la canasta del servicio para el componente de Talento Humano.
</t>
    </r>
    <r>
      <rPr>
        <b/>
        <sz val="11"/>
        <color rgb="FF000000"/>
        <rFont val="Arial"/>
        <family val="2"/>
      </rPr>
      <t>Nota:</t>
    </r>
    <r>
      <rPr>
        <sz val="11"/>
        <color rgb="FF000000"/>
        <rFont val="Arial"/>
        <family val="2"/>
      </rPr>
      <t xml:space="preserve"> Se realiza la verificación de los pagos de Salarios, Honorarios y Seguridad Social.</t>
    </r>
  </si>
  <si>
    <t>7.3.2</t>
  </si>
  <si>
    <t>Cuenta con soportes de la compra de la canasta del servicio para el componente de Infraestructura</t>
  </si>
  <si>
    <t>7.3.3</t>
  </si>
  <si>
    <t>7.3.4</t>
  </si>
  <si>
    <t xml:space="preserve">Cuenta con soportes de la compra de la canasta del servicio para el componente  de Seguro (poliza participante)
</t>
  </si>
  <si>
    <t>7.3.5</t>
  </si>
  <si>
    <t>7.3.6</t>
  </si>
  <si>
    <t>Cuenta con soportes de la compra de la canasta del servicio para el componente  de Dotación Aseo personal</t>
  </si>
  <si>
    <t>7.3.7</t>
  </si>
  <si>
    <t>Cuenta con soportes de la compra de la canasta del servicio para el componente  de Alimentación (Ración Preparada)</t>
  </si>
  <si>
    <t>Cumple con la canasta para el servicio de Jardin Intercultural de Educación Inicial</t>
  </si>
  <si>
    <t>Cuenta con soportes de la compra de la canasta del servicio para el componente  de Gastos Operativos.</t>
  </si>
  <si>
    <t>Cuenta con soportes de la compra de la canasta del servicio para el componente  de Transporte</t>
  </si>
  <si>
    <t>Cuenta con soportes de la compra de la canasta del servicio para el componente  de Dotación de consumo</t>
  </si>
  <si>
    <t>Cuenta con soportes de la compra de la canasta del servicio para el componente  de Dotación Unica</t>
  </si>
  <si>
    <t>7.3.8</t>
  </si>
  <si>
    <t>7.3.9</t>
  </si>
  <si>
    <t>Cumple con el número de personas requeridas para asegurar la atención según el número total de niñas y niños, familias o cuidadores y mujeres gestantes.. Estandar 31</t>
  </si>
  <si>
    <t>GUÍA OPERATIVA DEL SERVICIO JARDIN INTERCULTURAL DE EDUCACION INICIAL GO1.MT3.PP 25/11/2024 Versión 1 Página 70 -77</t>
  </si>
  <si>
    <t>GUÍA OPERATIVA DEL SERVICIO JARDIN INTERCULTURAL DE EDUCACION INICIAL GO1.MT3.PP 25/11/2024 Versión 1 Página 77 - 78</t>
  </si>
  <si>
    <t>GUÍA OPERATIVA DEL SERVICIO JARDIN INTERCULTURAL DE EDUCACION INICIAL GO1.MT3.PP 25/11/2024 Versión 1 Página 78 - 80</t>
  </si>
  <si>
    <t>GUÍA OPERATIVA DEL SERVICIO JARDIN INTERCULTURAL DE EDUCACION INICIAL GO1.MT3.PP 25/11/2024 Versión 1 Página 78 - 80
ANEXO TEMÁTICAS PARA LA CUALIFICACIÓN DEL TALENTO HUMANO VINCULADO A LOS SERVICIOS DE EDUCACIÓN INICIAL V1 del 25/11/2024</t>
  </si>
  <si>
    <t>GUÍA OPERATIVA DEL SERVICIO JARDIN INTERCULTURAL DE EDUCACION INICIAL GO1.MT3.PP 25/11/2024 Versión 1 Página 80 - 84</t>
  </si>
  <si>
    <t>ANEXO GESTIÓN DE RECURSOS FINANCIEROS CONTRATOS DE APORTE SERVICIOS DE PRIMERA INFANCIA V1 25/11/2024 Páginas 4, 5 y 11 Y GUÍA OPERATIVA DEL SERVICIO JARDIN INTERCULTURAL DE EDUCACION INICIAL GO1.MT3.PP 25/11/2024 Versión 1 Página 106</t>
  </si>
  <si>
    <t>ANEXO GESTIÓN DE RECURSOS FINANCIEROS CONTRATOS DE APORTE SERVICIOS DE PRIMERA INFANCIA V1 25/11/2024 Páginas 4, 5 y 11 Y GUÍA OPERATIVA DEL SERVICIO JARDIN INTERCULTURAL DE EDUCACION INICIAL GO1.MT3.PP 25/11/2024 Versión 1 Página 107</t>
  </si>
  <si>
    <t>GUÍA OPERATIVA DEL SERVICIO JARDIN INTERCULTURAL DE EDUCACION INICIAL GO1.MT3.PP 25/11/2024 Versión 1 Página 101</t>
  </si>
  <si>
    <t xml:space="preserve">MANUAL TÉCNICO MODALIDAD INSTITUCIONAL PARA LA ATENCIÓN A LA PRIMERA INFANCIA MT1.PP 26/12//2025 Versión 2 Página 54 </t>
  </si>
  <si>
    <t>GUÍA OPERATIVA DEL SERVICIO JARDIN INTERCULTURAL DE EDUCACION INICIAL
GO1.MT3.PP 25/11/2024 Versión 1 Página 104</t>
  </si>
  <si>
    <t>GUÍA OPERATIVA DEL SERVICIO JARDIN INTERCULTURAL DE EDUCACION INICIAL GO1.MT3.PP 25/11/2024 Versión 1 Página 104</t>
  </si>
  <si>
    <t>Fuente: Tabla No.2  - MANUAL TÉCNICO MODALIDAD PROPIA E INTERCULTURAL PARA LA ATENCIÓN A LA PRIMERA INFANCIA MT3.PP 26/12/2025 Versión 2 Página 54</t>
  </si>
  <si>
    <t>PROCESO DE INSPECCIÓN, VIGILANCIA Y CONTROL
INSTRUMENTO IV 
JARDIN INTERCULTURAL DE EDUCACION INICIAL  -  JIEI</t>
  </si>
  <si>
    <t>el equipo de la Oficina de Inspección, Vigilancia y Control y Calidad de Servicios, realiza socialización de las situaciones encontradas durante la visita por cada uno de los componentes:  y se le informa que podrá pronunciarse frente al desarrollo de la misma.</t>
  </si>
  <si>
    <r>
      <t xml:space="preserve">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
a. Para resguardos indígenas: Se evidencia el aval de la Asamblea de la comunidad o el mecanismo definido en su derecho propio, autorizando la construcción o uso de infraestructuras para atención a la Primera Infancia.
</t>
    </r>
    <r>
      <rPr>
        <b/>
        <sz val="11"/>
        <rFont val="Arial"/>
        <family val="2"/>
      </rPr>
      <t>Excepciones al concepto de uso del suelo:</t>
    </r>
    <r>
      <rPr>
        <sz val="11"/>
        <rFont val="Arial"/>
        <family val="2"/>
      </rPr>
      <t xml:space="preserve">
Se confirma si la UDS cuenta con alguno de los siguientes documentos, expedidos a partir de 1988, cuyo uso permitido incluya la prestación del servicio de educación inicial:
*Licencia de construcción
*Permiso de la autoridad indígena
*Reconocimiento de edificación
En estos casos, no se requiere concepto de uso del suelo adicional.
</t>
    </r>
    <r>
      <rPr>
        <b/>
        <sz val="11"/>
        <rFont val="Arial"/>
        <family val="2"/>
      </rPr>
      <t>Nota:</t>
    </r>
    <r>
      <rPr>
        <sz val="11"/>
        <rFont val="Arial"/>
        <family val="2"/>
      </rPr>
      <t xml:space="preserve"> Si no se tiene el concepto, se verifican los soportes de la gestión adelantada para solicitarlo máximo 3 meses desde el inicio del contrato, En caso de no obtenerlo se evidencia la reiteración de la solicitud cada 3 meses hasta lograr su expedición.</t>
    </r>
  </si>
  <si>
    <r>
      <t xml:space="preserve">Cuenta con Plan de Gestión de Riesgos de Accidentes documentado e implementado, formulado a partir del primer mes de atención en la Unidad de Servicio, que:
a. Responde al contexto de la Unidad de Servicio y a las particularidades de la comunidad.
b. Sigue las orientaciones definidas en la Guía Orientadora para la Gestión del Riesgo en la Primera Infancia o el documento que la modifique o sustituya.
c. Contiene como mínimo:
*Identificación de factores de riesgo de accidentes.
*Acciones de reducción de riesgos (prevención y mitigación).
*Procedimiento para la respuesta ante la ocurrencia de un accidente.
*Acciones para la recuperación física y psicológica de las personas afectadas.
*Procedimiento para salidas y desplazamientos de niñas y niños fuera de las instalaciones.
*Procedimiento para el suministro de medicamentos prescritos.
*Procedimiento para actuar en caso de extravío y muerte.
*Procedimiento para el ingreso de niñas y niños a la Unidad Comunitaria de Atención
*Procedimiento para el ingreso de personal ajeno a la Unidad Comunitaria de Atención
*Indicaciones sobre permanencia en zonas recreativas.
</t>
    </r>
    <r>
      <rPr>
        <b/>
        <sz val="11"/>
        <color theme="1"/>
        <rFont val="Arial"/>
        <family val="2"/>
      </rPr>
      <t>Nota 1</t>
    </r>
    <r>
      <rPr>
        <sz val="11"/>
        <color theme="1"/>
        <rFont val="Arial"/>
        <family val="2"/>
      </rPr>
      <t xml:space="preserve">: Verifique que el plan es actualizado, cada vez que ocurren cambios en los espacios de prestación del servicio o ante cualquier otra situación relevante.
</t>
    </r>
    <r>
      <rPr>
        <b/>
        <sz val="11"/>
        <color theme="1"/>
        <rFont val="Arial"/>
        <family val="2"/>
      </rPr>
      <t>Nota 2</t>
    </r>
    <r>
      <rPr>
        <sz val="11"/>
        <color theme="1"/>
        <rFont val="Arial"/>
        <family val="2"/>
      </rPr>
      <t>: Verifique mediante observación que, los procedimientos documentados que puedan ser revisados en el momento de la visita se estén aplicando de acuerdo con lo especificado.</t>
    </r>
  </si>
  <si>
    <r>
      <t xml:space="preserve">Todos los muros, pisos y techos son seguros y están libres de deterioro por humedad y goteras.
</t>
    </r>
    <r>
      <rPr>
        <b/>
        <sz val="11"/>
        <color theme="1"/>
        <rFont val="Arial"/>
        <family val="2"/>
      </rPr>
      <t>Nota 1</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Nota 2:</t>
    </r>
    <r>
      <rPr>
        <sz val="11"/>
        <color theme="1"/>
        <rFont val="Arial"/>
        <family val="2"/>
      </rPr>
      <t xml:space="preserve"> Tener en cuenta también el servicio de alimentos que las  paredes sean de materiales resistentes, impermeables, no absorbentes y de fácil limpieza y  desinfección, 
</t>
    </r>
    <r>
      <rPr>
        <b/>
        <sz val="11"/>
        <color theme="1"/>
        <rFont val="Arial"/>
        <family val="2"/>
      </rPr>
      <t>Nota 3:</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</si>
  <si>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t>3.5.6</t>
  </si>
  <si>
    <r>
      <t xml:space="preserve">Realiza encuentros de prácticas tradicionales e interculturales  teniendo en cuenta: 
a. Debe tener el acompañamiento del talento humano intercultural.
b. Que aplican la atención diaria o periódica.
c. Los acuerdos con las familias o cuidadores para la atención de niñas y niños con discapacidad. 
d. Desarrollan las experiencias pedagógicas en sitio.
</t>
    </r>
    <r>
      <rPr>
        <b/>
        <sz val="11"/>
        <rFont val="Arial"/>
        <family val="2"/>
      </rPr>
      <t>Nota:</t>
    </r>
    <r>
      <rPr>
        <sz val="11"/>
        <rFont val="Arial"/>
        <family val="2"/>
      </rPr>
      <t xml:space="preserve">  Esta verificación se realiza a través de la bitácora, listado de asistencia y actas.</t>
    </r>
  </si>
  <si>
    <r>
      <t xml:space="preserve">El procedimiento para el trámite de las PQRFS es implementado de acuerdo con lo documentado.
</t>
    </r>
    <r>
      <rPr>
        <b/>
        <sz val="11"/>
        <rFont val="Arial"/>
        <family val="2"/>
      </rPr>
      <t>Nota:</t>
    </r>
    <r>
      <rPr>
        <sz val="11"/>
        <rFont val="Arial"/>
        <family val="2"/>
      </rPr>
      <t xml:space="preserve"> Esta verificación se realiza mediante el diálogo con los padres y/o cuidadores y el talento humano, identificando si se conoce y se da respuesta a las PQRFS.</t>
    </r>
  </si>
  <si>
    <t>2. Ambientes Adecuados y Seguros</t>
  </si>
  <si>
    <t>3. Salud y Nutrición</t>
  </si>
  <si>
    <t>4. Familias, Comunidades y Redes Sociales</t>
  </si>
  <si>
    <t>5. Proceso Pedagógico</t>
  </si>
  <si>
    <t>6. Administrativo y de Gestión</t>
  </si>
  <si>
    <t>7. Componente Financiero</t>
  </si>
  <si>
    <t>8. Componente de Talento Humano</t>
  </si>
  <si>
    <t>SALUD Y NUTRICIÓN</t>
  </si>
  <si>
    <t>FAMILIAS, COMUNIDADES Y REDES SOCIALES</t>
  </si>
  <si>
    <t>PROCESO PEDAGÓGICO</t>
  </si>
  <si>
    <t>ADMINISTRATIVO Y DE GESTIÓN</t>
  </si>
  <si>
    <t>COMPONENTE FINANCIERO</t>
  </si>
  <si>
    <t>COMPONETE DE TALENTO HUMANO</t>
  </si>
  <si>
    <t>Grupo de Atención 200 participantes</t>
  </si>
  <si>
    <t>UCA 40 participantes</t>
  </si>
  <si>
    <t>1x40</t>
  </si>
  <si>
    <t>Un (1) Gestor de alimentos</t>
  </si>
  <si>
    <t>Un (1) Agente Educativo</t>
  </si>
  <si>
    <t>Un (1) Sabedor Cultural</t>
  </si>
  <si>
    <t>1. INFORMACIÓN DE LA INSTITUCIÓN</t>
  </si>
  <si>
    <t>2. SEDE / UNIDAD OPERATIVA 1</t>
  </si>
  <si>
    <t>Nombre de la Sede Operativa</t>
  </si>
  <si>
    <t>Departamento de la sede operativa</t>
  </si>
  <si>
    <t>Municipio o Ciudad de la sede operativa</t>
  </si>
  <si>
    <t>Dirección de la Sede / Unidad</t>
  </si>
  <si>
    <t>Capacidad Instalada</t>
  </si>
  <si>
    <t>Fecha de Finalización Visita</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</si>
  <si>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</si>
  <si>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IN95.IVC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</si>
</sst>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00000000"/>
    <numFmt numFmtId="165" formatCode="0.0"/>
  </numFmts>
  <fonts count="79"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sz val="8"/>
      <name val="Aptos Narrow"/>
      <family val="2"/>
      <scheme val="minor"/>
    </font>
    <font>
      <sz val="5"/>
      <color theme="1"/>
      <name val="Arial"/>
      <family val="2"/>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11"/>
      <color rgb="FFFF0000"/>
      <name val="Arial"/>
      <family val="2"/>
    </font>
    <font>
      <sz val="22"/>
      <color theme="1"/>
      <name val="Arial"/>
      <family val="2"/>
    </font>
    <font>
      <sz val="10"/>
      <color theme="1"/>
      <name val="Arial"/>
      <family val="2"/>
    </font>
    <font>
      <b/>
      <sz val="12"/>
      <color theme="1"/>
      <name val="Aptos Narrow"/>
      <family val="2"/>
      <scheme val="minor"/>
    </font>
    <font>
      <b/>
      <sz val="8"/>
      <color theme="0"/>
      <name val="Arial"/>
      <family val="2"/>
    </font>
    <font>
      <sz val="5"/>
      <name val="Aptos Narrow"/>
      <family val="2"/>
      <scheme val="minor"/>
    </font>
    <font>
      <sz val="11"/>
      <color rgb="FFFF0000"/>
      <name val="Aptos Narrow"/>
      <family val="2"/>
      <scheme val="minor"/>
    </font>
    <font>
      <b/>
      <sz val="11"/>
      <color rgb="FF000000"/>
      <name val="Aptos Narrow"/>
      <family val="2"/>
    </font>
    <font>
      <b/>
      <sz val="11"/>
      <color theme="1"/>
      <name val="Arial Narrow"/>
      <family val="2"/>
    </font>
    <font>
      <sz val="11"/>
      <color rgb="FF000000"/>
      <name val="Arial Narrow"/>
      <family val="2"/>
    </font>
    <font>
      <sz val="5"/>
      <color rgb="FF000000"/>
      <name val="Aptos Display"/>
      <family val="2"/>
    </font>
    <font>
      <sz val="11"/>
      <color rgb="FF00B050"/>
      <name val="Arial"/>
      <family val="2"/>
    </font>
    <font>
      <b/>
      <sz val="9"/>
      <name val="Arial"/>
      <family val="2"/>
    </font>
    <font>
      <b/>
      <u/>
      <sz val="11"/>
      <color theme="0"/>
      <name val="Aptos Narrow"/>
      <family val="2"/>
      <scheme val="minor"/>
    </font>
    <font>
      <sz val="7"/>
      <color theme="1"/>
      <name val="Arial"/>
      <family val="2"/>
    </font>
    <font>
      <b/>
      <sz val="14"/>
      <color theme="1"/>
      <name val="Arial"/>
      <family val="2"/>
    </font>
    <font>
      <b/>
      <sz val="12"/>
      <color rgb="FF000000"/>
      <name val="Arial"/>
      <family val="2"/>
    </font>
    <font>
      <b/>
      <sz val="10"/>
      <color rgb="FF000000"/>
      <name val="Arial"/>
      <family val="2"/>
    </font>
    <font>
      <sz val="10"/>
      <color rgb="FF000000"/>
      <name val="Arial"/>
      <family val="2"/>
    </font>
    <font>
      <b/>
      <sz val="9"/>
      <color theme="1"/>
      <name val="Aptos Narrow"/>
      <family val="2"/>
      <scheme val="minor"/>
    </font>
    <font>
      <b/>
      <u/>
      <sz val="10"/>
      <color theme="0"/>
      <name val="Aptos Narrow"/>
      <family val="2"/>
      <scheme val="minor"/>
    </font>
    <font>
      <i/>
      <sz val="10"/>
      <color theme="1"/>
      <name val="Arial"/>
      <family val="2"/>
    </font>
    <font>
      <u/>
      <sz val="11"/>
      <color theme="0"/>
      <name val="Aptos Narrow"/>
      <family val="2"/>
      <scheme val="minor"/>
    </font>
    <font>
      <i/>
      <sz val="11"/>
      <color theme="1"/>
      <name val="Arial"/>
      <family val="2"/>
    </font>
    <font>
      <b/>
      <u/>
      <sz val="11"/>
      <color rgb="FF000000"/>
      <name val="Arial"/>
      <family val="2"/>
    </font>
    <font>
      <i/>
      <sz val="11"/>
      <name val="Arial"/>
      <family val="2"/>
    </font>
    <font>
      <b/>
      <sz val="11"/>
      <color rgb="FF00B050"/>
      <name val="Arial"/>
      <family val="2"/>
    </font>
    <font>
      <sz val="9"/>
      <name val="Aptos Narrow"/>
      <family val="2"/>
      <scheme val="minor"/>
    </font>
    <font>
      <u/>
      <sz val="11"/>
      <color theme="1"/>
      <name val="Arial"/>
      <family val="2"/>
    </font>
    <font>
      <u/>
      <sz val="11"/>
      <color rgb="FF000000"/>
      <name val="Arial"/>
      <family val="2"/>
    </font>
    <font>
      <sz val="11"/>
      <color theme="6" tint="0.39997558519241921"/>
      <name val="Arial"/>
      <family val="2"/>
    </font>
    <font>
      <sz val="11"/>
      <color theme="6" tint="0.39997558519241921"/>
      <name val="Aptos Narrow"/>
      <family val="2"/>
      <scheme val="minor"/>
    </font>
    <font>
      <sz val="5"/>
      <name val="Arial"/>
      <family val="2"/>
    </font>
    <font>
      <b/>
      <sz val="10"/>
      <color theme="1"/>
      <name val="Arial"/>
      <family val="2"/>
    </font>
    <font>
      <b/>
      <sz val="5"/>
      <name val="Aptos Narrow"/>
      <family val="2"/>
      <scheme val="minor"/>
    </font>
    <font>
      <sz val="11"/>
      <color rgb="FF000000"/>
      <name val="Arial"/>
      <family val="2"/>
    </font>
    <font>
      <sz val="7"/>
      <name val="Arial"/>
      <family val="2"/>
    </font>
    <font>
      <sz val="12"/>
      <color rgb="FF000000"/>
      <name val="Arial"/>
      <family val="2"/>
    </font>
    <font>
      <b/>
      <i/>
      <sz val="12"/>
      <color theme="1"/>
      <name val="Tempus Sans ITC"/>
    </font>
    <font>
      <b/>
      <sz val="12"/>
      <color theme="1"/>
      <name val="Tempus Sans ITC"/>
    </font>
    <font>
      <sz val="6"/>
      <color theme="1"/>
      <name val="Arial"/>
      <family val="2"/>
    </font>
  </fonts>
  <fills count="4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0000FF"/>
        <bgColor indexed="64"/>
      </patternFill>
    </fill>
    <fill>
      <patternFill patternType="solid">
        <fgColor rgb="FFFFCCCC"/>
        <bgColor rgb="FF000000"/>
      </patternFill>
    </fill>
    <fill>
      <patternFill patternType="solid">
        <fgColor theme="1" tint="0.499984740745262"/>
        <bgColor indexed="64"/>
      </patternFill>
    </fill>
    <fill>
      <patternFill patternType="solid">
        <fgColor theme="6" tint="0.59999389629810485"/>
        <bgColor rgb="FF000000"/>
      </patternFill>
    </fill>
    <fill>
      <patternFill patternType="solid">
        <fgColor rgb="FFC0E6F5"/>
        <bgColor rgb="FF000000"/>
      </patternFill>
    </fill>
    <fill>
      <patternFill patternType="solid">
        <fgColor theme="8" tint="0.79998168889431442"/>
        <bgColor indexed="64"/>
      </patternFill>
    </fill>
    <fill>
      <patternFill patternType="solid">
        <fgColor rgb="FFFF99FF"/>
        <bgColor indexed="64"/>
      </patternFill>
    </fill>
    <fill>
      <patternFill patternType="solid">
        <fgColor theme="5"/>
        <bgColor indexed="64"/>
      </patternFill>
    </fill>
    <fill>
      <patternFill patternType="solid">
        <fgColor theme="5" tint="0.59999389629810485"/>
        <bgColor indexed="64"/>
      </patternFill>
    </fill>
    <fill>
      <patternFill patternType="solid">
        <fgColor theme="6" tint="0.39997558519241921"/>
        <bgColor indexed="64"/>
      </patternFill>
    </fill>
  </fills>
  <borders count="6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s>
  <cellStyleXfs count="5">
    <xf numFmtId="0" fontId="0" fillId="0" borderId="0"/>
    <xf numFmtId="0" fontId="21" fillId="0" borderId="0"/>
    <xf numFmtId="0" fontId="21" fillId="0" borderId="0"/>
    <xf numFmtId="0" fontId="37" fillId="0" borderId="0" applyNumberFormat="0" applyFill="0" applyBorder="0" applyAlignment="0" applyProtection="0"/>
    <xf numFmtId="43" fontId="28" fillId="0" borderId="0" applyFont="0" applyFill="0" applyBorder="0" applyAlignment="0" applyProtection="0"/>
  </cellStyleXfs>
  <cellXfs count="590">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1" fillId="0" borderId="0" xfId="0" applyFont="1" applyAlignment="1">
      <alignment vertical="center" wrapText="1"/>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9"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9" borderId="11" xfId="0" applyFont="1" applyFill="1" applyBorder="1" applyAlignment="1">
      <alignment horizontal="center" vertical="center"/>
    </xf>
    <xf numFmtId="0" fontId="29" fillId="5" borderId="8" xfId="0" applyFont="1" applyFill="1" applyBorder="1" applyAlignment="1">
      <alignment vertical="center" wrapText="1"/>
    </xf>
    <xf numFmtId="0" fontId="29" fillId="0" borderId="8" xfId="0" applyFont="1" applyBorder="1" applyAlignment="1">
      <alignment vertical="center" wrapText="1"/>
    </xf>
    <xf numFmtId="0" fontId="29"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29" fillId="9" borderId="8" xfId="0" applyFont="1" applyFill="1" applyBorder="1" applyAlignment="1">
      <alignment horizontal="justify" vertical="center"/>
    </xf>
    <xf numFmtId="0" fontId="29" fillId="9" borderId="14" xfId="0" applyFont="1" applyFill="1" applyBorder="1" applyAlignment="1">
      <alignment horizontal="justify" vertical="center" wrapText="1"/>
    </xf>
    <xf numFmtId="0" fontId="4" fillId="5" borderId="27" xfId="0" applyFont="1" applyFill="1" applyBorder="1" applyAlignment="1">
      <alignment horizontal="center" vertical="center"/>
    </xf>
    <xf numFmtId="0" fontId="14" fillId="0" borderId="0" xfId="0" applyFont="1" applyAlignment="1">
      <alignment horizontal="center" vertical="center"/>
    </xf>
    <xf numFmtId="0" fontId="4" fillId="5" borderId="12" xfId="0" applyFont="1" applyFill="1" applyBorder="1" applyAlignment="1">
      <alignment horizontal="left" vertical="center" wrapText="1"/>
    </xf>
    <xf numFmtId="0" fontId="0" fillId="0" borderId="0" xfId="0" applyAlignment="1">
      <alignment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7" borderId="46" xfId="0" applyFont="1" applyFill="1" applyBorder="1" applyAlignment="1">
      <alignment horizontal="center" vertical="center"/>
    </xf>
    <xf numFmtId="0" fontId="3" fillId="7" borderId="46"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1"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9" fillId="17" borderId="11" xfId="0" applyFont="1" applyFill="1" applyBorder="1" applyAlignment="1">
      <alignment horizontal="center" vertical="center"/>
    </xf>
    <xf numFmtId="0" fontId="29" fillId="17" borderId="8" xfId="0" applyFont="1" applyFill="1" applyBorder="1" applyAlignment="1">
      <alignment vertical="center" wrapText="1"/>
    </xf>
    <xf numFmtId="0" fontId="29" fillId="17" borderId="12" xfId="0" applyFont="1" applyFill="1" applyBorder="1" applyAlignment="1">
      <alignment horizontal="left" vertical="center" wrapText="1"/>
    </xf>
    <xf numFmtId="0" fontId="29" fillId="5" borderId="8" xfId="0" applyFont="1" applyFill="1" applyBorder="1" applyAlignment="1">
      <alignment horizontal="justify" vertical="center" wrapText="1"/>
    </xf>
    <xf numFmtId="0" fontId="29"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9" xfId="0" applyFont="1" applyFill="1" applyBorder="1" applyAlignment="1">
      <alignment vertical="center" wrapText="1"/>
    </xf>
    <xf numFmtId="0" fontId="5" fillId="2" borderId="1"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5" fillId="7" borderId="43"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4" fillId="0" borderId="0" xfId="0" applyFont="1"/>
    <xf numFmtId="0" fontId="29"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9" borderId="8" xfId="0" applyFont="1" applyFill="1" applyBorder="1" applyAlignment="1" applyProtection="1">
      <alignment horizontal="center" vertical="center" wrapText="1"/>
      <protection locked="0"/>
    </xf>
    <xf numFmtId="0" fontId="29"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9" xfId="0" applyBorder="1" applyAlignment="1">
      <alignment horizontal="left" vertical="center" wrapText="1"/>
    </xf>
    <xf numFmtId="0" fontId="0" fillId="0" borderId="38"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9" fillId="0" borderId="16" xfId="0" applyFont="1" applyBorder="1" applyAlignment="1" applyProtection="1">
      <alignment horizontal="justify" vertical="center" wrapText="1"/>
      <protection locked="0"/>
    </xf>
    <xf numFmtId="0" fontId="29" fillId="0" borderId="17" xfId="0" applyFont="1" applyBorder="1" applyAlignment="1" applyProtection="1">
      <alignment horizontal="center" vertical="center" wrapText="1"/>
      <protection locked="0"/>
    </xf>
    <xf numFmtId="0" fontId="29" fillId="0" borderId="9" xfId="0" applyFont="1" applyBorder="1" applyAlignment="1" applyProtection="1">
      <alignment horizontal="justify" vertical="center" wrapText="1"/>
      <protection locked="0"/>
    </xf>
    <xf numFmtId="2" fontId="29" fillId="0" borderId="8" xfId="0" applyNumberFormat="1" applyFont="1" applyBorder="1" applyAlignment="1" applyProtection="1">
      <alignment horizontal="center" vertical="center" wrapText="1"/>
      <protection locked="0"/>
    </xf>
    <xf numFmtId="0" fontId="29" fillId="9" borderId="17" xfId="0" applyFont="1" applyFill="1" applyBorder="1" applyAlignment="1">
      <alignment horizontal="center" vertical="center" wrapText="1"/>
    </xf>
    <xf numFmtId="0" fontId="29" fillId="9" borderId="17" xfId="0" applyFont="1" applyFill="1" applyBorder="1" applyAlignment="1" applyProtection="1">
      <alignment horizontal="center" vertical="center" wrapText="1"/>
      <protection locked="0"/>
    </xf>
    <xf numFmtId="1" fontId="29" fillId="9" borderId="8" xfId="0" applyNumberFormat="1" applyFont="1" applyFill="1" applyBorder="1" applyAlignment="1">
      <alignment horizontal="center" vertical="center" wrapText="1"/>
    </xf>
    <xf numFmtId="0" fontId="29" fillId="0" borderId="19" xfId="0" applyFont="1" applyBorder="1" applyAlignment="1" applyProtection="1">
      <alignment horizontal="center" vertical="center" wrapText="1"/>
      <protection locked="0"/>
    </xf>
    <xf numFmtId="0" fontId="1" fillId="0" borderId="0" xfId="0" applyFont="1" applyAlignment="1">
      <alignment horizontal="left"/>
    </xf>
    <xf numFmtId="0" fontId="39" fillId="0" borderId="28" xfId="0" applyFont="1" applyBorder="1" applyAlignment="1">
      <alignment horizontal="left" vertical="center" wrapText="1"/>
    </xf>
    <xf numFmtId="0" fontId="39" fillId="0" borderId="28" xfId="0" applyFont="1" applyBorder="1" applyAlignment="1">
      <alignment horizontal="center" vertical="center" wrapText="1"/>
    </xf>
    <xf numFmtId="0" fontId="39" fillId="0" borderId="8" xfId="0" applyFont="1" applyBorder="1" applyAlignment="1">
      <alignment horizontal="left" vertical="center" wrapText="1"/>
    </xf>
    <xf numFmtId="0" fontId="39" fillId="0" borderId="8" xfId="0" applyFont="1" applyBorder="1" applyAlignment="1">
      <alignment horizontal="center" vertical="center" wrapText="1"/>
    </xf>
    <xf numFmtId="0" fontId="40" fillId="0" borderId="28" xfId="0" applyFont="1" applyBorder="1" applyAlignment="1">
      <alignment horizontal="left" vertical="center" wrapText="1"/>
    </xf>
    <xf numFmtId="0" fontId="40" fillId="0" borderId="28" xfId="0" applyFont="1" applyBorder="1" applyAlignment="1">
      <alignment vertical="center" wrapText="1"/>
    </xf>
    <xf numFmtId="0" fontId="40" fillId="0" borderId="29" xfId="0" applyFont="1" applyBorder="1" applyAlignment="1">
      <alignment vertical="center" wrapText="1"/>
    </xf>
    <xf numFmtId="0" fontId="40" fillId="0" borderId="8" xfId="0" applyFont="1" applyBorder="1" applyAlignment="1">
      <alignment horizontal="left" vertical="center" wrapText="1"/>
    </xf>
    <xf numFmtId="0" fontId="40" fillId="0" borderId="8" xfId="0" applyFont="1" applyBorder="1" applyAlignment="1">
      <alignment vertical="center" wrapText="1"/>
    </xf>
    <xf numFmtId="0" fontId="40" fillId="0" borderId="12" xfId="0" applyFont="1" applyBorder="1" applyAlignment="1">
      <alignment vertical="center" wrapText="1"/>
    </xf>
    <xf numFmtId="0" fontId="41"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2" fillId="23" borderId="55" xfId="0" applyFont="1" applyFill="1" applyBorder="1" applyAlignment="1">
      <alignment horizontal="center" vertical="center"/>
    </xf>
    <xf numFmtId="0" fontId="1" fillId="24" borderId="55" xfId="0" applyFont="1" applyFill="1" applyBorder="1" applyAlignment="1">
      <alignment vertical="center"/>
    </xf>
    <xf numFmtId="0" fontId="1" fillId="0" borderId="55" xfId="0" applyFont="1" applyBorder="1" applyAlignment="1">
      <alignment vertical="center"/>
    </xf>
    <xf numFmtId="0" fontId="15" fillId="14" borderId="0" xfId="0" applyFont="1" applyFill="1" applyAlignment="1">
      <alignment horizontal="center" vertical="center" wrapText="1"/>
    </xf>
    <xf numFmtId="0" fontId="43" fillId="9" borderId="43" xfId="0" applyFont="1" applyFill="1" applyBorder="1" applyAlignment="1">
      <alignment horizontal="justify" vertical="top"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5" fillId="11" borderId="25" xfId="0" applyFont="1" applyFill="1" applyBorder="1" applyAlignment="1">
      <alignment horizontal="left" vertical="center" wrapText="1"/>
    </xf>
    <xf numFmtId="0" fontId="45"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10" fillId="7" borderId="7" xfId="0" applyFont="1" applyFill="1" applyBorder="1" applyAlignment="1" applyProtection="1">
      <alignment horizontal="center" vertical="center" wrapText="1"/>
      <protection locked="0"/>
    </xf>
    <xf numFmtId="0" fontId="4" fillId="5" borderId="8" xfId="0" applyFont="1" applyFill="1" applyBorder="1" applyAlignment="1">
      <alignment horizontal="justify" vertical="center" wrapText="1"/>
    </xf>
    <xf numFmtId="0" fontId="10" fillId="0" borderId="8" xfId="0" applyFont="1" applyBorder="1" applyAlignment="1">
      <alignment horizontal="justify" vertical="center" wrapText="1"/>
    </xf>
    <xf numFmtId="0" fontId="47" fillId="28" borderId="8"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0" fillId="9" borderId="17" xfId="0" applyFill="1" applyBorder="1" applyAlignment="1">
      <alignment horizontal="justify" vertical="top" wrapText="1"/>
    </xf>
    <xf numFmtId="0" fontId="4" fillId="0" borderId="8" xfId="0" applyFont="1" applyBorder="1" applyAlignment="1">
      <alignment vertical="center" wrapText="1"/>
      <extLst>
        <ext xmlns:xfpb="http://schemas.microsoft.com/office/spreadsheetml/2022/featurepropertybag" uri="{C7286773-470A-42A8-94C5-96B5CB345126}">
          <xfpb:xfComplement i="0"/>
        </ext>
      </extLst>
    </xf>
    <xf numFmtId="0" fontId="4" fillId="0" borderId="8" xfId="0" applyFont="1" applyBorder="1" applyAlignment="1">
      <alignment vertical="center" wrapText="1"/>
    </xf>
    <xf numFmtId="0" fontId="29" fillId="9" borderId="8" xfId="0" applyFont="1" applyFill="1" applyBorder="1" applyAlignment="1">
      <alignment vertical="center" wrapText="1"/>
    </xf>
    <xf numFmtId="0" fontId="3" fillId="7" borderId="6" xfId="0" applyFont="1" applyFill="1" applyBorder="1" applyAlignment="1" applyProtection="1">
      <alignment horizontal="center" vertical="center" wrapText="1"/>
      <protection locked="0"/>
    </xf>
    <xf numFmtId="0" fontId="17" fillId="7" borderId="21" xfId="0" applyFont="1" applyFill="1" applyBorder="1" applyAlignment="1" applyProtection="1">
      <alignment horizontal="center" vertical="center" wrapText="1"/>
      <protection locked="0"/>
    </xf>
    <xf numFmtId="0" fontId="29" fillId="0" borderId="0" xfId="0" applyFont="1" applyProtection="1">
      <protection locked="0"/>
    </xf>
    <xf numFmtId="0" fontId="5" fillId="0" borderId="0" xfId="0" applyFont="1" applyAlignment="1" applyProtection="1">
      <alignment horizontal="center"/>
      <protection locked="0"/>
    </xf>
    <xf numFmtId="0" fontId="29" fillId="0" borderId="0" xfId="0" applyFont="1" applyAlignment="1" applyProtection="1">
      <alignment horizontal="center"/>
      <protection locked="0"/>
    </xf>
    <xf numFmtId="0" fontId="49" fillId="0" borderId="0" xfId="0" applyFont="1" applyAlignment="1" applyProtection="1">
      <alignment horizontal="center" vertical="center"/>
      <protection locked="0"/>
    </xf>
    <xf numFmtId="0" fontId="5" fillId="22" borderId="32" xfId="0" applyFont="1" applyFill="1" applyBorder="1" applyAlignment="1">
      <alignment horizontal="center" vertical="center" wrapText="1"/>
    </xf>
    <xf numFmtId="0" fontId="5" fillId="22" borderId="28" xfId="0" applyFont="1" applyFill="1" applyBorder="1" applyAlignment="1">
      <alignment horizontal="center" vertical="center" wrapText="1"/>
    </xf>
    <xf numFmtId="0" fontId="5" fillId="22" borderId="52"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0" fontId="5" fillId="22" borderId="8" xfId="0" applyFont="1" applyFill="1" applyBorder="1" applyAlignment="1">
      <alignment horizontal="center" vertical="center" wrapText="1"/>
    </xf>
    <xf numFmtId="0" fontId="50" fillId="22" borderId="8" xfId="0" applyFont="1" applyFill="1" applyBorder="1" applyAlignment="1">
      <alignment horizontal="center" vertical="center" wrapText="1"/>
    </xf>
    <xf numFmtId="0" fontId="29" fillId="0" borderId="8" xfId="0" applyFont="1" applyBorder="1" applyAlignment="1">
      <alignment horizontal="center" vertical="center"/>
    </xf>
    <xf numFmtId="0" fontId="29" fillId="0" borderId="8" xfId="0" applyFont="1" applyBorder="1" applyAlignment="1" applyProtection="1">
      <alignment horizontal="justify" vertical="center"/>
      <protection locked="0"/>
    </xf>
    <xf numFmtId="0" fontId="29" fillId="0" borderId="0" xfId="0" applyFont="1" applyAlignment="1" applyProtection="1">
      <alignment horizontal="center" vertical="center"/>
      <protection locked="0"/>
    </xf>
    <xf numFmtId="0" fontId="4" fillId="0" borderId="14" xfId="0" applyFont="1" applyBorder="1" applyAlignment="1">
      <alignment horizontal="justify" vertical="center" wrapText="1"/>
    </xf>
    <xf numFmtId="0" fontId="0" fillId="0" borderId="0" xfId="0" applyAlignment="1" applyProtection="1">
      <alignment horizontal="center"/>
      <protection locked="0"/>
    </xf>
    <xf numFmtId="0" fontId="15" fillId="9" borderId="9" xfId="0" applyFont="1" applyFill="1" applyBorder="1" applyAlignment="1">
      <alignment horizontal="center" vertical="center"/>
    </xf>
    <xf numFmtId="0" fontId="4" fillId="0" borderId="17" xfId="0" applyFont="1" applyBorder="1" applyAlignment="1" applyProtection="1">
      <alignment horizontal="center" vertical="center"/>
      <protection locked="0"/>
    </xf>
    <xf numFmtId="0" fontId="15" fillId="9" borderId="0" xfId="0" applyFont="1" applyFill="1" applyAlignment="1">
      <alignment horizontal="center" vertical="center"/>
    </xf>
    <xf numFmtId="0" fontId="15" fillId="14" borderId="9" xfId="0" applyFont="1" applyFill="1" applyBorder="1" applyAlignment="1">
      <alignment horizontal="center" vertical="center" wrapText="1"/>
    </xf>
    <xf numFmtId="0" fontId="51" fillId="33" borderId="0" xfId="3" applyFont="1" applyFill="1" applyAlignment="1">
      <alignment horizontal="center" vertical="center"/>
    </xf>
    <xf numFmtId="0" fontId="3" fillId="7" borderId="58" xfId="0" applyFont="1" applyFill="1" applyBorder="1" applyAlignment="1">
      <alignment horizontal="center" vertical="center"/>
    </xf>
    <xf numFmtId="0" fontId="4" fillId="0" borderId="11" xfId="0" applyFont="1" applyBorder="1" applyAlignment="1">
      <alignment horizontal="center" vertical="center" wrapText="1"/>
    </xf>
    <xf numFmtId="0" fontId="19" fillId="0" borderId="7" xfId="0" applyFont="1" applyBorder="1" applyAlignment="1" applyProtection="1">
      <alignment vertical="center" wrapText="1"/>
      <protection locked="0"/>
    </xf>
    <xf numFmtId="0" fontId="4" fillId="5" borderId="23" xfId="0" applyFont="1" applyFill="1" applyBorder="1" applyAlignment="1">
      <alignment horizontal="justify" vertical="center" wrapText="1"/>
    </xf>
    <xf numFmtId="0" fontId="32" fillId="5" borderId="18" xfId="0" applyFont="1" applyFill="1" applyBorder="1" applyAlignment="1">
      <alignment horizontal="justify" vertical="center" wrapText="1"/>
    </xf>
    <xf numFmtId="0" fontId="4" fillId="5" borderId="9" xfId="0" applyFont="1" applyFill="1" applyBorder="1" applyAlignment="1">
      <alignment horizontal="justify" vertical="center" wrapText="1"/>
    </xf>
    <xf numFmtId="0" fontId="29" fillId="9" borderId="9" xfId="0" applyFont="1" applyFill="1" applyBorder="1" applyAlignment="1">
      <alignment horizontal="justify" vertical="center" wrapText="1"/>
    </xf>
    <xf numFmtId="0" fontId="4" fillId="9" borderId="9" xfId="0" applyFont="1" applyFill="1" applyBorder="1" applyAlignment="1">
      <alignment horizontal="justify" vertical="center" wrapText="1"/>
    </xf>
    <xf numFmtId="0" fontId="26" fillId="9" borderId="9"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16" xfId="0" applyFont="1" applyBorder="1" applyAlignment="1">
      <alignment horizontal="left" vertical="center" wrapText="1"/>
    </xf>
    <xf numFmtId="0" fontId="29" fillId="0" borderId="8" xfId="0" applyFont="1" applyBorder="1" applyAlignment="1">
      <alignment horizontal="left" vertical="center" wrapText="1"/>
    </xf>
    <xf numFmtId="0" fontId="4" fillId="9" borderId="13" xfId="0" applyFont="1" applyFill="1" applyBorder="1" applyAlignment="1">
      <alignment horizontal="center" vertical="center"/>
    </xf>
    <xf numFmtId="0" fontId="40" fillId="0" borderId="0" xfId="0" applyFont="1" applyAlignment="1">
      <alignment wrapText="1"/>
    </xf>
    <xf numFmtId="0" fontId="54" fillId="2" borderId="8" xfId="0" applyFont="1" applyFill="1" applyBorder="1" applyAlignment="1">
      <alignment horizontal="center" vertical="center" textRotation="90" wrapText="1"/>
    </xf>
    <xf numFmtId="0" fontId="40" fillId="0" borderId="8" xfId="0" applyFont="1" applyBorder="1" applyAlignment="1">
      <alignment horizontal="center" vertical="center" wrapText="1"/>
    </xf>
    <xf numFmtId="0" fontId="56" fillId="0" borderId="8" xfId="0" applyFont="1" applyBorder="1" applyAlignment="1" applyProtection="1">
      <alignment horizontal="left" vertical="center"/>
      <protection locked="0"/>
    </xf>
    <xf numFmtId="0" fontId="56" fillId="9" borderId="8" xfId="0" applyFont="1" applyFill="1" applyBorder="1" applyAlignment="1" applyProtection="1">
      <alignment horizontal="left" vertical="center"/>
      <protection locked="0"/>
    </xf>
    <xf numFmtId="14" fontId="56" fillId="0" borderId="8" xfId="0" applyNumberFormat="1" applyFont="1" applyBorder="1" applyAlignment="1" applyProtection="1">
      <alignment horizontal="left" vertical="center"/>
      <protection locked="0"/>
    </xf>
    <xf numFmtId="0" fontId="40" fillId="0" borderId="8" xfId="0" applyFont="1" applyBorder="1" applyAlignment="1" applyProtection="1">
      <alignment horizontal="left" vertical="center"/>
      <protection locked="0"/>
    </xf>
    <xf numFmtId="0" fontId="27" fillId="0" borderId="0" xfId="0" applyFont="1" applyAlignment="1">
      <alignment wrapText="1"/>
    </xf>
    <xf numFmtId="0" fontId="40" fillId="0" borderId="0" xfId="0" applyFont="1"/>
    <xf numFmtId="0" fontId="27" fillId="0" borderId="0" xfId="0" applyFont="1"/>
    <xf numFmtId="0" fontId="21" fillId="0" borderId="0" xfId="0" applyFont="1" applyAlignment="1">
      <alignment horizontal="center" vertical="center"/>
    </xf>
    <xf numFmtId="0" fontId="21" fillId="0" borderId="0" xfId="0" applyFont="1"/>
    <xf numFmtId="0" fontId="0" fillId="9" borderId="0" xfId="0" applyFill="1" applyAlignment="1">
      <alignment horizontal="center" vertical="center"/>
    </xf>
    <xf numFmtId="0" fontId="0" fillId="21" borderId="46" xfId="0" applyFill="1" applyBorder="1" applyAlignment="1" applyProtection="1">
      <alignment horizontal="center" vertical="center"/>
      <protection locked="0"/>
    </xf>
    <xf numFmtId="0" fontId="10" fillId="9" borderId="6" xfId="0" applyFont="1" applyFill="1" applyBorder="1" applyAlignment="1">
      <alignment vertical="center"/>
    </xf>
    <xf numFmtId="0" fontId="10" fillId="9" borderId="7" xfId="0" applyFont="1" applyFill="1" applyBorder="1" applyAlignment="1">
      <alignment vertical="center"/>
    </xf>
    <xf numFmtId="0" fontId="35"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48" fillId="34"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justify" vertical="center" wrapText="1"/>
      <protection locked="0"/>
    </xf>
    <xf numFmtId="14" fontId="4" fillId="0" borderId="28" xfId="0" applyNumberFormat="1" applyFont="1" applyBorder="1" applyAlignment="1" applyProtection="1">
      <alignment horizontal="justify" vertical="center" wrapText="1"/>
      <protection locked="0"/>
    </xf>
    <xf numFmtId="1" fontId="4" fillId="0" borderId="28" xfId="0" applyNumberFormat="1" applyFont="1" applyBorder="1" applyAlignment="1" applyProtection="1">
      <alignment horizontal="justify" vertical="center" wrapText="1"/>
      <protection locked="0"/>
    </xf>
    <xf numFmtId="0" fontId="4" fillId="0" borderId="28" xfId="0" applyFont="1" applyBorder="1" applyAlignment="1" applyProtection="1">
      <alignment horizontal="center" vertical="center" wrapText="1"/>
      <protection locked="0"/>
    </xf>
    <xf numFmtId="0" fontId="0" fillId="0" borderId="28" xfId="0" applyBorder="1" applyProtection="1">
      <protection locked="0"/>
    </xf>
    <xf numFmtId="0" fontId="0" fillId="0" borderId="29" xfId="0" applyBorder="1" applyProtection="1">
      <protection locked="0"/>
    </xf>
    <xf numFmtId="0" fontId="4" fillId="0" borderId="11" xfId="0" applyFont="1" applyBorder="1" applyAlignment="1" applyProtection="1">
      <alignment horizontal="center" vertical="center" wrapText="1"/>
      <protection locked="0"/>
    </xf>
    <xf numFmtId="0" fontId="4" fillId="0" borderId="8" xfId="0" applyFont="1" applyBorder="1" applyAlignment="1" applyProtection="1">
      <alignment horizontal="justify" vertical="center" wrapText="1"/>
      <protection locked="0"/>
    </xf>
    <xf numFmtId="14" fontId="4" fillId="0" borderId="8" xfId="0" applyNumberFormat="1" applyFont="1" applyBorder="1" applyAlignment="1" applyProtection="1">
      <alignment horizontal="justify" vertical="center" wrapText="1"/>
      <protection locked="0"/>
    </xf>
    <xf numFmtId="1" fontId="4" fillId="0" borderId="8" xfId="0" applyNumberFormat="1" applyFont="1" applyBorder="1" applyAlignment="1" applyProtection="1">
      <alignment horizontal="justify" vertical="center" wrapText="1"/>
      <protection locked="0"/>
    </xf>
    <xf numFmtId="0" fontId="0" fillId="0" borderId="8" xfId="0" applyBorder="1" applyProtection="1">
      <protection locked="0"/>
    </xf>
    <xf numFmtId="0" fontId="0" fillId="0" borderId="12" xfId="0" applyBorder="1" applyProtection="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14" fontId="4" fillId="0" borderId="14" xfId="0" applyNumberFormat="1" applyFont="1" applyBorder="1" applyAlignment="1" applyProtection="1">
      <alignment horizontal="justify" vertical="center" wrapText="1"/>
      <protection locked="0"/>
    </xf>
    <xf numFmtId="1" fontId="4" fillId="0" borderId="14" xfId="0" applyNumberFormat="1" applyFont="1" applyBorder="1" applyAlignment="1" applyProtection="1">
      <alignment horizontal="justify" vertical="center" wrapText="1"/>
      <protection locked="0"/>
    </xf>
    <xf numFmtId="0" fontId="4" fillId="0" borderId="60" xfId="0" applyFont="1" applyBorder="1" applyAlignment="1" applyProtection="1">
      <alignment horizontal="center" vertical="center" wrapText="1"/>
      <protection locked="0"/>
    </xf>
    <xf numFmtId="0" fontId="0" fillId="0" borderId="14" xfId="0" applyBorder="1" applyProtection="1">
      <protection locked="0"/>
    </xf>
    <xf numFmtId="0" fontId="0" fillId="0" borderId="15" xfId="0" applyBorder="1" applyProtection="1">
      <protection locked="0"/>
    </xf>
    <xf numFmtId="0" fontId="29" fillId="9" borderId="8" xfId="0" applyFont="1" applyFill="1" applyBorder="1" applyAlignment="1">
      <alignment horizontal="left" vertical="center" wrapText="1"/>
    </xf>
    <xf numFmtId="0" fontId="26" fillId="0" borderId="8" xfId="0" applyFont="1" applyBorder="1" applyAlignment="1">
      <alignment horizontal="justify" vertical="center" wrapText="1"/>
    </xf>
    <xf numFmtId="0" fontId="4" fillId="25" borderId="8" xfId="0" applyFont="1" applyFill="1" applyBorder="1" applyAlignment="1" applyProtection="1">
      <alignment horizontal="center" vertical="center"/>
      <protection locked="0"/>
    </xf>
    <xf numFmtId="0" fontId="4" fillId="9" borderId="8" xfId="0" applyFont="1" applyFill="1" applyBorder="1" applyAlignment="1">
      <alignment horizontal="justify" vertical="center" wrapText="1"/>
    </xf>
    <xf numFmtId="0" fontId="26" fillId="9" borderId="8" xfId="0" applyFont="1" applyFill="1" applyBorder="1" applyAlignment="1">
      <alignment horizontal="justify" vertical="center" wrapText="1"/>
    </xf>
    <xf numFmtId="0" fontId="58" fillId="33" borderId="0" xfId="3" applyFont="1" applyFill="1" applyAlignment="1">
      <alignment horizontal="center" vertical="center"/>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34" fillId="0" borderId="0" xfId="0" applyFont="1" applyAlignment="1">
      <alignment horizontal="justify" vertical="center" wrapText="1"/>
    </xf>
    <xf numFmtId="0" fontId="0" fillId="9" borderId="8" xfId="0" applyFill="1" applyBorder="1" applyAlignment="1">
      <alignment horizontal="left" vertical="center" wrapText="1"/>
    </xf>
    <xf numFmtId="0" fontId="0" fillId="9" borderId="8" xfId="0" applyFill="1" applyBorder="1" applyAlignment="1">
      <alignment horizontal="justify" vertical="center" wrapText="1"/>
    </xf>
    <xf numFmtId="0" fontId="10" fillId="9" borderId="17" xfId="0" applyFont="1" applyFill="1" applyBorder="1" applyAlignment="1">
      <alignment horizontal="justify" vertical="center" wrapText="1"/>
    </xf>
    <xf numFmtId="0" fontId="3" fillId="2" borderId="3" xfId="0" applyFont="1" applyFill="1" applyBorder="1" applyAlignment="1">
      <alignment vertical="center" wrapText="1"/>
    </xf>
    <xf numFmtId="0" fontId="3" fillId="0" borderId="2" xfId="0" applyFont="1" applyBorder="1" applyAlignment="1">
      <alignment horizontal="center" vertical="center" wrapText="1"/>
    </xf>
    <xf numFmtId="0" fontId="11" fillId="13" borderId="42" xfId="0" applyFont="1" applyFill="1" applyBorder="1" applyAlignment="1">
      <alignment horizontal="center" vertical="center"/>
    </xf>
    <xf numFmtId="0" fontId="11" fillId="9" borderId="42" xfId="0" applyFont="1" applyFill="1" applyBorder="1"/>
    <xf numFmtId="0" fontId="11" fillId="9" borderId="42" xfId="0" applyFont="1" applyFill="1" applyBorder="1" applyAlignment="1">
      <alignment horizontal="center" vertical="center"/>
    </xf>
    <xf numFmtId="0" fontId="11" fillId="0" borderId="42" xfId="0" applyFont="1" applyBorder="1"/>
    <xf numFmtId="0" fontId="4" fillId="25" borderId="8" xfId="0" applyFont="1" applyFill="1" applyBorder="1" applyAlignment="1">
      <alignment horizontal="justify" vertical="center" wrapText="1"/>
    </xf>
    <xf numFmtId="0" fontId="11" fillId="13" borderId="49" xfId="0" applyFont="1" applyFill="1" applyBorder="1" applyAlignment="1">
      <alignment horizontal="center" vertical="center"/>
    </xf>
    <xf numFmtId="0" fontId="4" fillId="25" borderId="11" xfId="0" applyFont="1" applyFill="1" applyBorder="1" applyAlignment="1">
      <alignment horizontal="center" vertical="center"/>
    </xf>
    <xf numFmtId="0" fontId="4" fillId="9" borderId="28" xfId="0" applyFont="1" applyFill="1" applyBorder="1" applyAlignment="1">
      <alignment horizontal="justify" vertical="center" wrapText="1"/>
    </xf>
    <xf numFmtId="0" fontId="29" fillId="5" borderId="23" xfId="0" applyFont="1" applyFill="1" applyBorder="1" applyAlignment="1">
      <alignment vertical="center" wrapText="1"/>
    </xf>
    <xf numFmtId="0" fontId="4" fillId="0" borderId="8" xfId="0" applyFont="1" applyBorder="1" applyAlignment="1" applyProtection="1">
      <alignment vertical="center"/>
      <protection locked="0"/>
    </xf>
    <xf numFmtId="0" fontId="4" fillId="25" borderId="11" xfId="0" applyFont="1" applyFill="1" applyBorder="1" applyAlignment="1">
      <alignment horizontal="justify" vertical="center" wrapText="1"/>
    </xf>
    <xf numFmtId="0" fontId="29" fillId="5" borderId="17" xfId="0" applyFont="1" applyFill="1" applyBorder="1" applyAlignment="1">
      <alignment vertical="center" wrapText="1"/>
    </xf>
    <xf numFmtId="0" fontId="32" fillId="9" borderId="18" xfId="0" applyFont="1" applyFill="1" applyBorder="1" applyAlignment="1">
      <alignment horizontal="justify" vertical="center" wrapText="1"/>
    </xf>
    <xf numFmtId="0" fontId="32" fillId="0" borderId="34" xfId="0" applyFont="1" applyBorder="1" applyAlignment="1">
      <alignment vertical="center" wrapText="1"/>
    </xf>
    <xf numFmtId="0" fontId="65" fillId="0" borderId="19" xfId="0" applyFont="1" applyBorder="1" applyAlignment="1">
      <alignment horizontal="left" vertical="center"/>
    </xf>
    <xf numFmtId="0" fontId="60" fillId="33" borderId="0" xfId="3" applyFont="1" applyFill="1" applyAlignment="1" applyProtection="1">
      <alignment horizontal="center" vertical="center" wrapText="1"/>
      <protection locked="0"/>
    </xf>
    <xf numFmtId="0" fontId="51" fillId="35" borderId="0" xfId="3" applyFont="1" applyFill="1" applyAlignment="1" applyProtection="1">
      <alignment horizontal="center" vertical="center"/>
      <protection locked="0"/>
    </xf>
    <xf numFmtId="0" fontId="47" fillId="28" borderId="9" xfId="0" applyFont="1" applyFill="1" applyBorder="1" applyAlignment="1">
      <alignment horizontal="left" vertical="top" wrapText="1"/>
    </xf>
    <xf numFmtId="0" fontId="48" fillId="34" borderId="0" xfId="0" applyFont="1" applyFill="1" applyAlignment="1">
      <alignment horizontal="center" vertical="center"/>
    </xf>
    <xf numFmtId="0" fontId="29" fillId="5" borderId="8" xfId="0" applyFont="1" applyFill="1" applyBorder="1" applyAlignment="1">
      <alignment horizontal="left" vertical="center" wrapText="1"/>
    </xf>
    <xf numFmtId="0" fontId="29" fillId="0" borderId="0" xfId="3" applyFont="1" applyFill="1" applyAlignment="1">
      <alignment horizontal="center" vertical="center"/>
    </xf>
    <xf numFmtId="0" fontId="35" fillId="0" borderId="7" xfId="0" applyFont="1" applyBorder="1" applyAlignment="1" applyProtection="1">
      <alignment vertical="center" wrapText="1"/>
      <protection locked="0"/>
    </xf>
    <xf numFmtId="0" fontId="29" fillId="5" borderId="11" xfId="0" applyFont="1" applyFill="1" applyBorder="1" applyAlignment="1">
      <alignment horizontal="center" vertical="center"/>
    </xf>
    <xf numFmtId="0" fontId="29" fillId="9" borderId="11" xfId="0" applyFont="1" applyFill="1" applyBorder="1" applyAlignment="1">
      <alignment horizontal="center" vertical="center"/>
    </xf>
    <xf numFmtId="0" fontId="69" fillId="9" borderId="0" xfId="0" applyFont="1" applyFill="1" applyAlignment="1">
      <alignment horizontal="center" vertical="center"/>
    </xf>
    <xf numFmtId="0" fontId="29" fillId="9" borderId="8" xfId="0" applyFont="1" applyFill="1" applyBorder="1" applyAlignment="1">
      <alignment horizontal="justify" vertical="top" wrapText="1"/>
    </xf>
    <xf numFmtId="0" fontId="4" fillId="9" borderId="8" xfId="0" applyFont="1" applyFill="1" applyBorder="1" applyAlignment="1" applyProtection="1">
      <alignment horizontal="center" vertical="center"/>
      <protection locked="0"/>
    </xf>
    <xf numFmtId="0" fontId="14" fillId="9" borderId="0" xfId="0" applyFont="1" applyFill="1" applyAlignment="1">
      <alignment horizontal="center" vertical="center"/>
    </xf>
    <xf numFmtId="0" fontId="18" fillId="9" borderId="0" xfId="0" applyFont="1" applyFill="1"/>
    <xf numFmtId="0" fontId="15" fillId="0" borderId="0" xfId="0" applyFont="1" applyAlignment="1">
      <alignment wrapText="1"/>
    </xf>
    <xf numFmtId="0" fontId="10" fillId="7" borderId="2" xfId="0" applyFont="1" applyFill="1" applyBorder="1" applyAlignment="1" applyProtection="1">
      <alignment horizontal="center" vertical="center" wrapText="1"/>
      <protection locked="0"/>
    </xf>
    <xf numFmtId="0" fontId="15" fillId="9" borderId="0" xfId="0" applyFont="1" applyFill="1" applyAlignment="1">
      <alignment horizontal="center" vertical="center" wrapText="1"/>
    </xf>
    <xf numFmtId="0" fontId="15" fillId="5" borderId="12" xfId="0" applyFont="1" applyFill="1" applyBorder="1" applyAlignment="1">
      <alignment vertical="center" wrapText="1"/>
    </xf>
    <xf numFmtId="0" fontId="15" fillId="15" borderId="0" xfId="0" applyFont="1" applyFill="1" applyAlignment="1">
      <alignment horizontal="center" vertical="center" wrapText="1"/>
    </xf>
    <xf numFmtId="0" fontId="11" fillId="0" borderId="19" xfId="0" applyFont="1" applyBorder="1" applyAlignment="1">
      <alignment horizontal="justify" vertical="center" wrapText="1"/>
    </xf>
    <xf numFmtId="0" fontId="15" fillId="0" borderId="21" xfId="0" applyFont="1" applyBorder="1" applyAlignment="1">
      <alignment vertical="center" wrapText="1"/>
    </xf>
    <xf numFmtId="0" fontId="4" fillId="9" borderId="9" xfId="0" applyFont="1" applyFill="1" applyBorder="1" applyAlignment="1">
      <alignment horizontal="center" vertical="center" wrapText="1"/>
    </xf>
    <xf numFmtId="0" fontId="4" fillId="25" borderId="8" xfId="0" applyFont="1" applyFill="1" applyBorder="1" applyAlignment="1">
      <alignment horizontal="center" vertical="center" wrapText="1"/>
    </xf>
    <xf numFmtId="0" fontId="15" fillId="25" borderId="12" xfId="0" applyFont="1" applyFill="1" applyBorder="1" applyAlignment="1">
      <alignment horizontal="justify" vertical="center" wrapText="1"/>
    </xf>
    <xf numFmtId="0" fontId="4" fillId="9" borderId="8" xfId="0" applyFont="1" applyFill="1" applyBorder="1" applyAlignment="1" applyProtection="1">
      <alignment horizontal="center" vertical="center" wrapText="1"/>
      <protection locked="0"/>
    </xf>
    <xf numFmtId="0" fontId="18" fillId="9" borderId="0" xfId="0" applyFont="1" applyFill="1" applyAlignment="1">
      <alignment wrapText="1"/>
    </xf>
    <xf numFmtId="0" fontId="11" fillId="9" borderId="19" xfId="0" applyFont="1" applyFill="1" applyBorder="1" applyAlignment="1">
      <alignment horizontal="justify" vertical="center" wrapText="1"/>
    </xf>
    <xf numFmtId="0" fontId="14" fillId="9" borderId="0" xfId="0" applyFont="1" applyFill="1"/>
    <xf numFmtId="0" fontId="15" fillId="5" borderId="19" xfId="0" applyFont="1" applyFill="1" applyBorder="1" applyAlignment="1">
      <alignment horizontal="justify" vertical="center" wrapText="1"/>
    </xf>
    <xf numFmtId="0" fontId="15" fillId="0" borderId="19" xfId="0" applyFont="1" applyBorder="1" applyAlignment="1">
      <alignment horizontal="justify" vertical="center" wrapText="1"/>
    </xf>
    <xf numFmtId="0" fontId="15" fillId="25" borderId="19" xfId="0" applyFont="1" applyFill="1" applyBorder="1" applyAlignment="1">
      <alignment horizontal="justify" vertical="center" wrapText="1"/>
    </xf>
    <xf numFmtId="0" fontId="15" fillId="5" borderId="34" xfId="0" applyFont="1" applyFill="1" applyBorder="1" applyAlignment="1">
      <alignment horizontal="justify" vertical="center" wrapText="1"/>
    </xf>
    <xf numFmtId="0" fontId="15" fillId="0" borderId="32" xfId="0" applyFont="1" applyBorder="1" applyAlignment="1">
      <alignment horizontal="justify" vertical="center" wrapText="1"/>
    </xf>
    <xf numFmtId="0" fontId="29" fillId="25" borderId="8" xfId="0" applyFont="1" applyFill="1" applyBorder="1" applyAlignment="1" applyProtection="1">
      <alignment horizontal="center" vertical="center"/>
      <protection locked="0"/>
    </xf>
    <xf numFmtId="0" fontId="35" fillId="7" borderId="33" xfId="0" applyFont="1" applyFill="1" applyBorder="1" applyAlignment="1" applyProtection="1">
      <alignment horizontal="center" vertical="center" wrapText="1"/>
      <protection locked="0"/>
    </xf>
    <xf numFmtId="0" fontId="15" fillId="14" borderId="9" xfId="0" applyFont="1" applyFill="1" applyBorder="1" applyAlignment="1">
      <alignment horizontal="center" vertical="center"/>
    </xf>
    <xf numFmtId="0" fontId="15" fillId="15" borderId="9"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29" fillId="0" borderId="11" xfId="0" applyFont="1" applyBorder="1" applyAlignment="1">
      <alignment horizontal="center" vertical="center"/>
    </xf>
    <xf numFmtId="0" fontId="29" fillId="0" borderId="13" xfId="0" applyFont="1" applyBorder="1" applyAlignment="1">
      <alignment horizontal="center" vertical="center"/>
    </xf>
    <xf numFmtId="0" fontId="73" fillId="9" borderId="8" xfId="0" applyFont="1" applyFill="1" applyBorder="1" applyAlignment="1">
      <alignment horizontal="justify" vertical="center" wrapText="1"/>
    </xf>
    <xf numFmtId="0" fontId="73" fillId="9" borderId="9" xfId="0" applyFont="1" applyFill="1" applyBorder="1" applyAlignment="1">
      <alignment horizontal="justify" vertical="top" wrapText="1"/>
    </xf>
    <xf numFmtId="0" fontId="73" fillId="0" borderId="8" xfId="0" applyFont="1" applyBorder="1" applyAlignment="1">
      <alignment horizontal="justify" vertical="center" wrapText="1"/>
    </xf>
    <xf numFmtId="0" fontId="73" fillId="0" borderId="14" xfId="0" applyFont="1" applyBorder="1" applyAlignment="1">
      <alignment horizontal="justify" vertical="center" wrapText="1"/>
    </xf>
    <xf numFmtId="0" fontId="47" fillId="31" borderId="8" xfId="0" applyFont="1" applyFill="1" applyBorder="1" applyAlignment="1">
      <alignment horizontal="left" vertical="top" wrapText="1"/>
    </xf>
    <xf numFmtId="0" fontId="0" fillId="3" borderId="0" xfId="0" applyFill="1" applyAlignment="1">
      <alignment horizontal="justify" vertical="center" wrapText="1"/>
    </xf>
    <xf numFmtId="0" fontId="34" fillId="3" borderId="8" xfId="0" applyFont="1" applyFill="1" applyBorder="1" applyAlignment="1">
      <alignment horizontal="justify" vertical="top" wrapText="1"/>
    </xf>
    <xf numFmtId="0" fontId="26" fillId="5" borderId="8" xfId="0" applyFont="1" applyFill="1" applyBorder="1" applyAlignment="1">
      <alignment horizontal="justify" vertical="center" wrapText="1"/>
    </xf>
    <xf numFmtId="0" fontId="29" fillId="9" borderId="8" xfId="0" applyFont="1" applyFill="1" applyBorder="1" applyAlignment="1">
      <alignment horizontal="left" vertical="top" wrapText="1"/>
    </xf>
    <xf numFmtId="0" fontId="11" fillId="9" borderId="0" xfId="0" applyFont="1" applyFill="1" applyAlignment="1">
      <alignment horizontal="center" vertical="center"/>
    </xf>
    <xf numFmtId="0" fontId="43" fillId="0" borderId="0" xfId="0" applyFont="1" applyAlignment="1">
      <alignment horizontal="center" vertical="top"/>
    </xf>
    <xf numFmtId="0" fontId="43" fillId="0" borderId="0" xfId="0" applyFont="1" applyAlignment="1">
      <alignment vertical="top" wrapText="1"/>
    </xf>
    <xf numFmtId="0" fontId="29" fillId="0" borderId="8" xfId="0" applyFont="1" applyBorder="1" applyAlignment="1">
      <alignment horizontal="left" vertical="top" wrapText="1"/>
    </xf>
    <xf numFmtId="0" fontId="4" fillId="0" borderId="8" xfId="0" applyFont="1" applyBorder="1" applyAlignment="1">
      <alignment horizontal="justify" vertical="top" wrapText="1"/>
    </xf>
    <xf numFmtId="0" fontId="10" fillId="9" borderId="0" xfId="0" applyFont="1" applyFill="1" applyAlignment="1">
      <alignment horizontal="center" wrapText="1"/>
    </xf>
    <xf numFmtId="1" fontId="0" fillId="9" borderId="0" xfId="0" applyNumberFormat="1" applyFill="1" applyAlignment="1">
      <alignment horizontal="center" vertical="center"/>
    </xf>
    <xf numFmtId="0" fontId="0" fillId="0" borderId="0" xfId="0" applyAlignment="1">
      <alignment vertical="top"/>
    </xf>
    <xf numFmtId="0" fontId="35" fillId="7" borderId="3" xfId="0" applyFont="1" applyFill="1" applyBorder="1" applyAlignment="1" applyProtection="1">
      <alignment horizontal="center" vertical="top" wrapText="1"/>
      <protection locked="0"/>
    </xf>
    <xf numFmtId="0" fontId="3" fillId="7" borderId="59" xfId="0" applyFont="1" applyFill="1" applyBorder="1" applyAlignment="1">
      <alignment horizontal="center" vertical="top" wrapText="1"/>
    </xf>
    <xf numFmtId="0" fontId="3" fillId="7" borderId="59" xfId="0" applyFont="1" applyFill="1" applyBorder="1" applyAlignment="1" applyProtection="1">
      <alignment horizontal="center" vertical="top" wrapText="1"/>
      <protection locked="0"/>
    </xf>
    <xf numFmtId="0" fontId="3" fillId="7" borderId="63" xfId="0" applyFont="1" applyFill="1" applyBorder="1" applyAlignment="1" applyProtection="1">
      <alignment horizontal="center" vertical="top" wrapText="1"/>
      <protection locked="0"/>
    </xf>
    <xf numFmtId="0" fontId="17" fillId="7" borderId="7" xfId="0" applyFont="1" applyFill="1" applyBorder="1" applyAlignment="1" applyProtection="1">
      <alignment horizontal="center" vertical="top" wrapText="1"/>
      <protection locked="0"/>
    </xf>
    <xf numFmtId="0" fontId="15" fillId="9" borderId="0" xfId="0" applyFont="1" applyFill="1" applyAlignment="1">
      <alignment horizontal="center" vertical="top"/>
    </xf>
    <xf numFmtId="0" fontId="4" fillId="5" borderId="11" xfId="0" applyFont="1" applyFill="1" applyBorder="1" applyAlignment="1">
      <alignment horizontal="center" vertical="center" wrapText="1"/>
    </xf>
    <xf numFmtId="0" fontId="74" fillId="37" borderId="19" xfId="0" applyFont="1" applyFill="1" applyBorder="1" applyAlignment="1">
      <alignment vertical="top" wrapText="1"/>
    </xf>
    <xf numFmtId="0" fontId="15" fillId="14" borderId="0" xfId="0" applyFont="1" applyFill="1" applyAlignment="1">
      <alignment horizontal="center" vertical="top"/>
    </xf>
    <xf numFmtId="0" fontId="4" fillId="0" borderId="8" xfId="0" applyFont="1" applyBorder="1" applyAlignment="1" applyProtection="1">
      <alignment horizontal="center" vertical="center" wrapText="1"/>
      <protection locked="0"/>
    </xf>
    <xf numFmtId="0" fontId="74" fillId="0" borderId="19" xfId="0" applyFont="1" applyBorder="1" applyAlignment="1">
      <alignment vertical="top" wrapText="1"/>
    </xf>
    <xf numFmtId="0" fontId="74" fillId="8" borderId="19" xfId="0" applyFont="1" applyFill="1" applyBorder="1" applyAlignment="1">
      <alignment vertical="top" wrapText="1"/>
    </xf>
    <xf numFmtId="0" fontId="52" fillId="28" borderId="19" xfId="0" applyFont="1" applyFill="1" applyBorder="1" applyAlignment="1">
      <alignment vertical="top" wrapText="1"/>
    </xf>
    <xf numFmtId="0" fontId="26" fillId="9" borderId="8" xfId="0" applyFont="1" applyFill="1" applyBorder="1" applyAlignment="1">
      <alignment horizontal="justify" vertical="top" wrapText="1"/>
    </xf>
    <xf numFmtId="0" fontId="4" fillId="9" borderId="8" xfId="0" applyFont="1" applyFill="1" applyBorder="1" applyAlignment="1">
      <alignment horizontal="justify" vertical="top" wrapText="1"/>
    </xf>
    <xf numFmtId="0" fontId="4" fillId="9" borderId="14" xfId="0" applyFont="1" applyFill="1" applyBorder="1" applyAlignment="1">
      <alignment horizontal="justify" vertical="top" wrapText="1"/>
    </xf>
    <xf numFmtId="0" fontId="26" fillId="9" borderId="9" xfId="0" applyFont="1" applyFill="1" applyBorder="1" applyAlignment="1">
      <alignment horizontal="left" vertical="center" wrapText="1"/>
    </xf>
    <xf numFmtId="0" fontId="65" fillId="5" borderId="19" xfId="0" applyFont="1" applyFill="1" applyBorder="1" applyAlignment="1">
      <alignment horizontal="left" vertical="center"/>
    </xf>
    <xf numFmtId="0" fontId="14" fillId="0" borderId="19" xfId="0" applyFont="1" applyBorder="1" applyAlignment="1">
      <alignment horizontal="justify" vertical="center" wrapText="1"/>
    </xf>
    <xf numFmtId="0" fontId="14" fillId="6" borderId="19" xfId="0" applyFont="1" applyFill="1" applyBorder="1" applyAlignment="1">
      <alignment horizontal="justify" vertical="center" wrapText="1"/>
    </xf>
    <xf numFmtId="0" fontId="14" fillId="5" borderId="19" xfId="0" applyFont="1" applyFill="1" applyBorder="1" applyAlignment="1">
      <alignment horizontal="justify" vertical="center" wrapText="1"/>
    </xf>
    <xf numFmtId="0" fontId="14" fillId="0" borderId="0" xfId="0" applyFont="1" applyAlignment="1">
      <alignment horizontal="justify" vertical="center" wrapText="1"/>
    </xf>
    <xf numFmtId="0" fontId="5" fillId="5" borderId="23" xfId="0" applyFont="1" applyFill="1" applyBorder="1" applyAlignment="1">
      <alignment horizontal="center" vertical="center" wrapText="1"/>
    </xf>
    <xf numFmtId="0" fontId="4" fillId="5" borderId="24" xfId="0" applyFont="1" applyFill="1" applyBorder="1" applyAlignment="1">
      <alignment horizontal="left" vertical="center" wrapText="1"/>
    </xf>
    <xf numFmtId="0" fontId="5" fillId="5" borderId="8" xfId="0" applyFont="1" applyFill="1" applyBorder="1" applyAlignment="1">
      <alignment horizontal="center" vertical="center" wrapText="1"/>
    </xf>
    <xf numFmtId="0" fontId="31" fillId="5" borderId="45" xfId="0" applyFont="1" applyFill="1" applyBorder="1" applyAlignment="1">
      <alignment horizontal="justify" vertical="center" wrapText="1"/>
    </xf>
    <xf numFmtId="0" fontId="11" fillId="0" borderId="43" xfId="0" applyFont="1" applyBorder="1" applyAlignment="1">
      <alignment horizontal="justify" vertical="center" wrapText="1"/>
    </xf>
    <xf numFmtId="0" fontId="31" fillId="5" borderId="43" xfId="0" applyFont="1" applyFill="1" applyBorder="1" applyAlignment="1">
      <alignment horizontal="justify" vertical="center" wrapText="1"/>
    </xf>
    <xf numFmtId="0" fontId="31" fillId="5" borderId="43" xfId="0" applyFont="1" applyFill="1" applyBorder="1" applyAlignment="1">
      <alignment horizontal="left" vertical="center" wrapText="1"/>
    </xf>
    <xf numFmtId="0" fontId="11" fillId="0" borderId="44" xfId="0" applyFont="1" applyBorder="1" applyAlignment="1">
      <alignment horizontal="justify" vertical="center" wrapText="1"/>
    </xf>
    <xf numFmtId="0" fontId="67" fillId="0" borderId="8" xfId="0" applyFont="1" applyBorder="1" applyAlignment="1">
      <alignment horizontal="justify" vertical="center" wrapText="1"/>
    </xf>
    <xf numFmtId="0" fontId="26" fillId="0" borderId="8" xfId="0" applyFont="1" applyBorder="1" applyAlignment="1">
      <alignment vertical="center" wrapText="1"/>
    </xf>
    <xf numFmtId="0" fontId="0" fillId="0" borderId="11" xfId="0" applyBorder="1" applyAlignment="1">
      <alignment horizontal="center" vertical="center"/>
    </xf>
    <xf numFmtId="0" fontId="29" fillId="17" borderId="8" xfId="0" applyFont="1" applyFill="1" applyBorder="1" applyAlignment="1">
      <alignment horizontal="center" vertical="center"/>
    </xf>
    <xf numFmtId="0" fontId="35" fillId="7" borderId="35" xfId="0" applyFont="1" applyFill="1" applyBorder="1" applyAlignment="1" applyProtection="1">
      <alignment horizontal="center" vertical="center" wrapText="1"/>
      <protection locked="0"/>
    </xf>
    <xf numFmtId="0" fontId="72" fillId="7" borderId="45" xfId="0" applyFont="1" applyFill="1" applyBorder="1" applyAlignment="1" applyProtection="1">
      <alignment horizontal="center" vertical="center" wrapText="1"/>
      <protection locked="0"/>
    </xf>
    <xf numFmtId="0" fontId="43" fillId="0" borderId="43" xfId="0" applyFont="1" applyBorder="1" applyAlignment="1">
      <alignment vertical="top" wrapText="1"/>
    </xf>
    <xf numFmtId="0" fontId="43" fillId="9" borderId="43" xfId="0" applyFont="1" applyFill="1" applyBorder="1" applyAlignment="1">
      <alignment vertical="top" wrapText="1"/>
    </xf>
    <xf numFmtId="0" fontId="70" fillId="9" borderId="43" xfId="0" applyFont="1" applyFill="1" applyBorder="1" applyAlignment="1">
      <alignment horizontal="justify" vertical="top" wrapText="1"/>
    </xf>
    <xf numFmtId="0" fontId="43" fillId="0" borderId="44" xfId="0" applyFont="1" applyBorder="1" applyAlignment="1">
      <alignment vertical="top" wrapText="1"/>
    </xf>
    <xf numFmtId="0" fontId="3" fillId="7" borderId="24" xfId="0" applyFont="1" applyFill="1" applyBorder="1" applyAlignment="1" applyProtection="1">
      <alignment horizontal="center" vertical="center" wrapText="1"/>
      <protection locked="0"/>
    </xf>
    <xf numFmtId="0" fontId="68" fillId="9" borderId="12" xfId="0" applyFont="1" applyFill="1" applyBorder="1" applyAlignment="1" applyProtection="1">
      <alignment horizontal="left" vertical="center" wrapText="1"/>
      <protection locked="0"/>
    </xf>
    <xf numFmtId="0" fontId="29" fillId="9" borderId="12" xfId="0" applyFont="1" applyFill="1" applyBorder="1" applyAlignment="1" applyProtection="1">
      <alignment horizontal="left" vertical="center" wrapText="1"/>
      <protection locked="0"/>
    </xf>
    <xf numFmtId="0" fontId="4" fillId="6" borderId="24" xfId="0" applyFont="1" applyFill="1" applyBorder="1" applyAlignment="1">
      <alignment horizontal="left" vertical="center" wrapText="1"/>
    </xf>
    <xf numFmtId="0" fontId="4" fillId="25" borderId="12" xfId="0" applyFont="1" applyFill="1" applyBorder="1" applyAlignment="1">
      <alignment horizontal="left" vertical="center" wrapText="1"/>
    </xf>
    <xf numFmtId="0" fontId="4" fillId="25" borderId="12" xfId="0" applyFont="1" applyFill="1" applyBorder="1" applyAlignment="1" applyProtection="1">
      <alignment horizontal="left" vertical="center" wrapText="1"/>
      <protection locked="0"/>
    </xf>
    <xf numFmtId="0" fontId="14" fillId="9" borderId="19" xfId="0" applyFont="1" applyFill="1" applyBorder="1" applyAlignment="1">
      <alignment horizontal="justify" vertical="center" wrapText="1"/>
    </xf>
    <xf numFmtId="0" fontId="4" fillId="0" borderId="14" xfId="0" applyFont="1" applyBorder="1" applyAlignment="1">
      <alignment vertical="center" wrapText="1"/>
    </xf>
    <xf numFmtId="0" fontId="18" fillId="0" borderId="15" xfId="0" applyFont="1" applyBorder="1" applyAlignment="1" applyProtection="1">
      <alignment horizontal="left" vertical="center" wrapText="1"/>
      <protection locked="0"/>
    </xf>
    <xf numFmtId="0" fontId="4" fillId="0" borderId="13" xfId="0" applyFont="1" applyBorder="1" applyAlignment="1">
      <alignment horizontal="center" vertical="center" wrapText="1"/>
    </xf>
    <xf numFmtId="0" fontId="4" fillId="5" borderId="22" xfId="0" applyFont="1" applyFill="1" applyBorder="1" applyAlignment="1">
      <alignment horizontal="center" vertical="center" wrapText="1"/>
    </xf>
    <xf numFmtId="0" fontId="29" fillId="5" borderId="23" xfId="0" applyFont="1" applyFill="1" applyBorder="1" applyAlignment="1">
      <alignment horizontal="justify" vertical="center" wrapText="1"/>
    </xf>
    <xf numFmtId="0" fontId="0" fillId="0" borderId="14" xfId="0" applyBorder="1" applyAlignment="1" applyProtection="1">
      <alignment horizontal="center" vertical="center"/>
      <protection locked="0"/>
    </xf>
    <xf numFmtId="0" fontId="26" fillId="37" borderId="24" xfId="0" applyFont="1" applyFill="1" applyBorder="1" applyAlignment="1">
      <alignment horizontal="left" vertical="center" wrapText="1"/>
    </xf>
    <xf numFmtId="0" fontId="26" fillId="0" borderId="12" xfId="0" applyFont="1" applyBorder="1" applyAlignment="1" applyProtection="1">
      <alignment horizontal="left" vertical="center" wrapText="1"/>
      <protection locked="0"/>
    </xf>
    <xf numFmtId="0" fontId="75" fillId="28" borderId="12" xfId="0" applyFont="1" applyFill="1" applyBorder="1" applyAlignment="1" applyProtection="1">
      <alignment horizontal="left" vertical="center" wrapText="1"/>
      <protection locked="0"/>
    </xf>
    <xf numFmtId="0" fontId="26" fillId="37" borderId="12" xfId="0" applyFont="1" applyFill="1" applyBorder="1" applyAlignment="1">
      <alignment horizontal="left" vertical="center" wrapText="1"/>
    </xf>
    <xf numFmtId="0" fontId="0" fillId="0" borderId="12"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29" fillId="0" borderId="12" xfId="0" applyFont="1" applyBorder="1" applyAlignment="1" applyProtection="1">
      <alignment horizontal="left" vertical="center" wrapText="1"/>
      <protection locked="0"/>
    </xf>
    <xf numFmtId="0" fontId="4" fillId="0" borderId="37" xfId="0" applyFont="1" applyBorder="1" applyAlignment="1" applyProtection="1">
      <alignment horizontal="left" vertical="center" wrapText="1"/>
      <protection locked="0"/>
    </xf>
    <xf numFmtId="0" fontId="4" fillId="0" borderId="0" xfId="0" applyFont="1" applyAlignment="1">
      <alignment horizontal="center" vertical="center" wrapText="1"/>
    </xf>
    <xf numFmtId="0" fontId="4" fillId="9" borderId="0" xfId="0" applyFont="1" applyFill="1" applyAlignment="1">
      <alignment horizontal="justify" vertical="top" wrapText="1"/>
    </xf>
    <xf numFmtId="0" fontId="0" fillId="0" borderId="0" xfId="0" applyAlignment="1" applyProtection="1">
      <alignment horizontal="center" vertical="center"/>
      <protection locked="0"/>
    </xf>
    <xf numFmtId="0" fontId="0" fillId="0" borderId="0" xfId="0" applyAlignment="1" applyProtection="1">
      <alignment horizontal="left" vertical="center" wrapText="1"/>
      <protection locked="0"/>
    </xf>
    <xf numFmtId="0" fontId="52" fillId="28" borderId="0" xfId="0" applyFont="1" applyFill="1" applyAlignment="1">
      <alignment vertical="top" wrapText="1"/>
    </xf>
    <xf numFmtId="0" fontId="51" fillId="33" borderId="0" xfId="3" applyFont="1" applyFill="1" applyAlignment="1" applyProtection="1">
      <alignment horizontal="center" vertical="center" wrapText="1"/>
      <protection locked="0"/>
    </xf>
    <xf numFmtId="0" fontId="36" fillId="0" borderId="0" xfId="0" applyFont="1" applyAlignment="1">
      <alignment vertical="center" wrapText="1"/>
    </xf>
    <xf numFmtId="0" fontId="0" fillId="0" borderId="11" xfId="0" applyBorder="1" applyAlignment="1">
      <alignment vertical="center" wrapText="1"/>
    </xf>
    <xf numFmtId="165" fontId="37" fillId="27" borderId="12" xfId="4" applyNumberFormat="1" applyFont="1" applyFill="1" applyBorder="1" applyAlignment="1">
      <alignment horizontal="right" vertical="center"/>
    </xf>
    <xf numFmtId="0" fontId="0" fillId="0" borderId="39" xfId="0" applyBorder="1" applyAlignment="1">
      <alignment vertical="center" wrapText="1"/>
    </xf>
    <xf numFmtId="165" fontId="37" fillId="27" borderId="15" xfId="4" applyNumberFormat="1" applyFont="1" applyFill="1" applyBorder="1" applyAlignment="1">
      <alignment horizontal="right" vertical="center"/>
    </xf>
    <xf numFmtId="165" fontId="37" fillId="9" borderId="12" xfId="4" applyNumberFormat="1" applyFont="1" applyFill="1" applyBorder="1" applyAlignment="1">
      <alignment horizontal="right" vertical="center"/>
    </xf>
    <xf numFmtId="165" fontId="37" fillId="9" borderId="44" xfId="4" applyNumberFormat="1" applyFont="1" applyFill="1" applyBorder="1" applyAlignment="1">
      <alignment horizontal="right" vertical="center"/>
    </xf>
    <xf numFmtId="0" fontId="57" fillId="0" borderId="1"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5" fillId="11" borderId="8" xfId="0" applyFont="1" applyFill="1" applyBorder="1" applyAlignment="1">
      <alignment horizontal="center" vertical="center" wrapText="1"/>
    </xf>
    <xf numFmtId="0" fontId="45"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1" fontId="0" fillId="0" borderId="0" xfId="0" applyNumberFormat="1"/>
    <xf numFmtId="14" fontId="0" fillId="0" borderId="0" xfId="0" applyNumberFormat="1"/>
    <xf numFmtId="0" fontId="15" fillId="0" borderId="0" xfId="0" applyFont="1" applyAlignment="1">
      <alignment horizontal="center" vertical="top"/>
    </xf>
    <xf numFmtId="0" fontId="0" fillId="0" borderId="0" xfId="0" applyAlignment="1">
      <alignment horizontal="right" vertical="center" wrapText="1"/>
    </xf>
    <xf numFmtId="0" fontId="0" fillId="0" borderId="0" xfId="0" applyAlignment="1">
      <alignment horizontal="right" vertical="center"/>
    </xf>
    <xf numFmtId="0" fontId="71"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0" fillId="29" borderId="8" xfId="0" applyFont="1" applyFill="1" applyBorder="1" applyAlignment="1">
      <alignment horizontal="center" vertical="justify" wrapText="1"/>
    </xf>
    <xf numFmtId="0" fontId="20" fillId="18" borderId="49"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2"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10" fillId="3" borderId="9" xfId="0" applyFont="1" applyFill="1" applyBorder="1" applyAlignment="1">
      <alignment horizontal="center" vertical="center"/>
    </xf>
    <xf numFmtId="0" fontId="10" fillId="3" borderId="19" xfId="0" applyFont="1" applyFill="1" applyBorder="1" applyAlignment="1">
      <alignment horizontal="center" vertical="center"/>
    </xf>
    <xf numFmtId="0" fontId="10" fillId="13" borderId="9" xfId="0" applyFont="1" applyFill="1" applyBorder="1" applyAlignment="1">
      <alignment horizontal="center" vertical="center"/>
    </xf>
    <xf numFmtId="0" fontId="10" fillId="13" borderId="19" xfId="0" applyFont="1" applyFill="1" applyBorder="1" applyAlignment="1">
      <alignment horizontal="center" vertical="center"/>
    </xf>
    <xf numFmtId="0" fontId="46" fillId="25" borderId="9" xfId="0" applyFont="1" applyFill="1" applyBorder="1" applyAlignment="1">
      <alignment horizontal="center" vertical="center"/>
    </xf>
    <xf numFmtId="0" fontId="46" fillId="25" borderId="19" xfId="0" applyFont="1" applyFill="1" applyBorder="1" applyAlignment="1">
      <alignment horizontal="center" vertical="center"/>
    </xf>
    <xf numFmtId="0" fontId="10" fillId="30" borderId="9" xfId="0" applyFont="1" applyFill="1" applyBorder="1" applyAlignment="1">
      <alignment horizontal="center" vertical="center"/>
    </xf>
    <xf numFmtId="0" fontId="10" fillId="30" borderId="19" xfId="0" applyFont="1" applyFill="1" applyBorder="1" applyAlignment="1">
      <alignment horizontal="center" vertical="center"/>
    </xf>
    <xf numFmtId="0" fontId="20" fillId="31" borderId="8" xfId="0" applyFont="1" applyFill="1" applyBorder="1" applyAlignment="1">
      <alignment horizontal="center" vertical="justify" wrapText="1"/>
    </xf>
    <xf numFmtId="0" fontId="20" fillId="36" borderId="8" xfId="0" applyFont="1" applyFill="1" applyBorder="1" applyAlignment="1">
      <alignment horizontal="center" vertical="justify" wrapText="1"/>
    </xf>
    <xf numFmtId="0" fontId="20" fillId="32" borderId="8" xfId="0" applyFont="1" applyFill="1" applyBorder="1" applyAlignment="1">
      <alignment horizontal="center" vertical="justify" wrapText="1"/>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61" xfId="0" applyFont="1" applyBorder="1" applyAlignment="1">
      <alignment horizontal="left" vertical="center" wrapText="1"/>
    </xf>
    <xf numFmtId="0" fontId="4" fillId="0" borderId="6" xfId="0" applyFont="1" applyBorder="1" applyAlignment="1">
      <alignment horizontal="left" vertical="center" wrapText="1"/>
    </xf>
    <xf numFmtId="0" fontId="4" fillId="0" borderId="62" xfId="0" applyFont="1" applyBorder="1" applyAlignment="1">
      <alignment horizontal="left" vertical="center" wrapText="1"/>
    </xf>
    <xf numFmtId="0" fontId="4" fillId="0" borderId="3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56" xfId="0" applyFont="1" applyBorder="1" applyAlignment="1" applyProtection="1">
      <alignment horizontal="left" vertical="top" wrapText="1"/>
      <protection locked="0"/>
    </xf>
    <xf numFmtId="0" fontId="4" fillId="0" borderId="52" xfId="0" applyFont="1" applyBorder="1" applyAlignment="1" applyProtection="1">
      <alignment horizontal="left" vertical="top" wrapText="1"/>
      <protection locked="0"/>
    </xf>
    <xf numFmtId="0" fontId="4" fillId="0" borderId="53" xfId="0" applyFont="1" applyBorder="1" applyAlignment="1" applyProtection="1">
      <alignment horizontal="left" vertical="top" wrapText="1"/>
      <protection locked="0"/>
    </xf>
    <xf numFmtId="0" fontId="4" fillId="0" borderId="32" xfId="0" applyFont="1" applyBorder="1" applyAlignment="1" applyProtection="1">
      <alignment horizontal="left" vertical="top" wrapText="1"/>
      <protection locked="0"/>
    </xf>
    <xf numFmtId="0" fontId="19" fillId="7" borderId="35"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45"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5" fillId="22" borderId="8"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2" borderId="57" xfId="0" applyFont="1" applyFill="1" applyBorder="1" applyAlignment="1">
      <alignment horizontal="center" vertical="center" wrapText="1"/>
    </xf>
    <xf numFmtId="0" fontId="22" fillId="22" borderId="8" xfId="0" applyFont="1" applyFill="1" applyBorder="1" applyAlignment="1">
      <alignment horizontal="center" vertical="center" wrapText="1"/>
    </xf>
    <xf numFmtId="0" fontId="10" fillId="9" borderId="0" xfId="0" applyFont="1" applyFill="1" applyAlignment="1">
      <alignment horizontal="center" vertical="center"/>
    </xf>
    <xf numFmtId="0" fontId="10" fillId="2" borderId="2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9" borderId="35" xfId="0" applyFont="1" applyFill="1" applyBorder="1" applyAlignment="1">
      <alignment horizontal="center" vertical="center" wrapText="1"/>
    </xf>
    <xf numFmtId="0" fontId="10" fillId="9" borderId="45"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56" xfId="0" applyBorder="1" applyAlignment="1">
      <alignment horizontal="center" vertical="center" wrapText="1"/>
    </xf>
    <xf numFmtId="0" fontId="36" fillId="0" borderId="0" xfId="0" applyFont="1" applyAlignment="1">
      <alignment horizontal="center" vertical="center" wrapText="1"/>
    </xf>
    <xf numFmtId="0" fontId="10" fillId="0" borderId="35" xfId="0" applyFont="1" applyBorder="1" applyAlignment="1">
      <alignment horizontal="center" vertical="center" wrapText="1"/>
    </xf>
    <xf numFmtId="0" fontId="10" fillId="0" borderId="45" xfId="0" applyFont="1" applyBorder="1" applyAlignment="1">
      <alignment horizontal="center" vertical="center" wrapText="1"/>
    </xf>
    <xf numFmtId="0" fontId="53" fillId="0" borderId="53" xfId="0" applyFont="1" applyBorder="1" applyAlignment="1">
      <alignment horizontal="center" vertical="center" wrapText="1"/>
    </xf>
    <xf numFmtId="0" fontId="54" fillId="2" borderId="8" xfId="0" applyFont="1" applyFill="1" applyBorder="1" applyAlignment="1">
      <alignment horizontal="center" vertical="center" wrapText="1"/>
    </xf>
    <xf numFmtId="0" fontId="55" fillId="2" borderId="8" xfId="0" applyFont="1" applyFill="1" applyBorder="1" applyAlignment="1">
      <alignment horizontal="center" vertical="center" textRotation="90" wrapText="1"/>
    </xf>
    <xf numFmtId="0" fontId="54" fillId="2" borderId="17" xfId="0" applyFont="1" applyFill="1" applyBorder="1" applyAlignment="1">
      <alignment horizontal="center" vertical="center" wrapText="1"/>
    </xf>
    <xf numFmtId="0" fontId="54" fillId="2" borderId="28" xfId="0" applyFont="1" applyFill="1" applyBorder="1" applyAlignment="1">
      <alignment horizontal="center" vertical="center" wrapText="1"/>
    </xf>
    <xf numFmtId="0" fontId="27" fillId="0" borderId="31" xfId="0" applyFont="1" applyBorder="1" applyAlignment="1">
      <alignment horizontal="left" vertical="top" wrapText="1"/>
    </xf>
    <xf numFmtId="0" fontId="27" fillId="0" borderId="0" xfId="0" applyFont="1" applyAlignment="1">
      <alignment horizontal="left" vertical="top" wrapText="1"/>
    </xf>
    <xf numFmtId="0" fontId="55" fillId="2" borderId="9" xfId="0" applyFont="1" applyFill="1" applyBorder="1" applyAlignment="1">
      <alignment horizontal="center" vertical="center" textRotation="90" wrapText="1"/>
    </xf>
    <xf numFmtId="0" fontId="55" fillId="2" borderId="19" xfId="0" applyFont="1" applyFill="1" applyBorder="1" applyAlignment="1">
      <alignment horizontal="center" vertical="center" textRotation="90" wrapText="1"/>
    </xf>
    <xf numFmtId="0" fontId="10" fillId="2" borderId="8" xfId="0" applyFont="1" applyFill="1" applyBorder="1" applyAlignment="1">
      <alignment horizontal="center" wrapText="1"/>
    </xf>
    <xf numFmtId="0" fontId="33" fillId="0" borderId="0" xfId="0" applyFont="1" applyAlignment="1">
      <alignment horizontal="left" vertical="center" wrapText="1"/>
    </xf>
    <xf numFmtId="0" fontId="10" fillId="2" borderId="8" xfId="0" applyFont="1" applyFill="1" applyBorder="1" applyAlignment="1">
      <alignment horizontal="center"/>
    </xf>
    <xf numFmtId="0" fontId="4" fillId="0" borderId="8" xfId="0" applyFont="1" applyBorder="1" applyAlignment="1">
      <alignment horizontal="left" vertical="top" wrapText="1"/>
    </xf>
    <xf numFmtId="0" fontId="33" fillId="0" borderId="0" xfId="0" applyFont="1" applyAlignment="1">
      <alignment vertical="top"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2"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4" fillId="10" borderId="48" xfId="0" applyFont="1" applyFill="1" applyBorder="1" applyAlignment="1">
      <alignment horizontal="center" vertical="center"/>
    </xf>
    <xf numFmtId="0" fontId="24" fillId="10" borderId="53" xfId="0" applyFont="1" applyFill="1" applyBorder="1" applyAlignment="1">
      <alignment horizontal="center" vertical="center"/>
    </xf>
    <xf numFmtId="0" fontId="24" fillId="10" borderId="54"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8" xfId="0" applyBorder="1" applyAlignment="1">
      <alignment horizontal="left" vertical="center" wrapText="1"/>
    </xf>
    <xf numFmtId="0" fontId="0" fillId="0" borderId="32" xfId="0" applyBorder="1" applyAlignment="1">
      <alignment horizontal="left" vertical="center" wrapText="1"/>
    </xf>
    <xf numFmtId="0" fontId="23" fillId="0" borderId="47" xfId="0" applyFont="1" applyBorder="1" applyAlignment="1" applyProtection="1">
      <alignment horizontal="left" vertical="center" wrapText="1"/>
      <protection locked="0"/>
    </xf>
    <xf numFmtId="0" fontId="23" fillId="0" borderId="33" xfId="0" applyFont="1" applyBorder="1" applyAlignment="1" applyProtection="1">
      <alignment horizontal="left" vertical="center" wrapText="1"/>
      <protection locked="0"/>
    </xf>
    <xf numFmtId="0" fontId="23" fillId="0" borderId="51" xfId="0" applyFont="1" applyBorder="1" applyAlignment="1" applyProtection="1">
      <alignment horizontal="left" vertical="center" wrapText="1"/>
      <protection locked="0"/>
    </xf>
    <xf numFmtId="0" fontId="23" fillId="0" borderId="49"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50" xfId="0" applyFont="1" applyBorder="1" applyAlignment="1" applyProtection="1">
      <alignment horizontal="left" vertical="center" wrapText="1"/>
      <protection locked="0"/>
    </xf>
    <xf numFmtId="0" fontId="26" fillId="0" borderId="39"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45"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8" xfId="0" applyFont="1" applyBorder="1" applyAlignment="1">
      <alignment horizontal="left"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0" fillId="25" borderId="0" xfId="0" applyFill="1" applyAlignment="1">
      <alignment horizontal="center" vertical="center"/>
    </xf>
    <xf numFmtId="0" fontId="0" fillId="41" borderId="0" xfId="0" applyFill="1" applyAlignment="1">
      <alignment horizontal="center" vertical="center"/>
    </xf>
    <xf numFmtId="0" fontId="0" fillId="27" borderId="0" xfId="0" applyFill="1" applyAlignment="1">
      <alignment horizontal="center" vertical="center"/>
    </xf>
    <xf numFmtId="0" fontId="0" fillId="42" borderId="0" xfId="0"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5" borderId="8" xfId="0" applyFont="1" applyFill="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38" borderId="8" xfId="0" applyFont="1" applyFill="1" applyBorder="1" applyAlignment="1">
      <alignment horizontal="center" vertical="center"/>
    </xf>
    <xf numFmtId="0" fontId="3" fillId="26" borderId="42" xfId="0" applyFont="1" applyFill="1" applyBorder="1" applyAlignment="1">
      <alignment horizontal="center" vertical="center"/>
    </xf>
    <xf numFmtId="0" fontId="3" fillId="26" borderId="0" xfId="0" applyFont="1" applyFill="1" applyAlignment="1">
      <alignment horizontal="center" vertical="center"/>
    </xf>
    <xf numFmtId="0" fontId="0" fillId="3" borderId="0" xfId="0" applyFill="1" applyAlignment="1">
      <alignment horizontal="center" vertical="center"/>
    </xf>
    <xf numFmtId="0" fontId="0" fillId="39" borderId="53" xfId="0" applyFill="1" applyBorder="1" applyAlignment="1">
      <alignment horizontal="center" vertical="center"/>
    </xf>
    <xf numFmtId="0" fontId="0" fillId="40" borderId="0" xfId="0" applyFill="1" applyAlignment="1">
      <alignment horizont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2" xfId="0" applyFont="1" applyFill="1" applyBorder="1" applyAlignment="1">
      <alignment horizontal="center" vertical="center"/>
    </xf>
    <xf numFmtId="0" fontId="3" fillId="9" borderId="0" xfId="0" applyFont="1" applyFill="1" applyAlignment="1">
      <alignment horizontal="center" vertical="center"/>
    </xf>
  </cellXfs>
  <cellStyles count="5">
    <cellStyle name="Hipervínculo" xfId="3" builtinId="8"/>
    <cellStyle name="Millares 2" xfId="4" xr:uid="{C81A9F00-558D-411F-8D3E-B8DCF5B46D8B}"/>
    <cellStyle name="Normal" xfId="0" builtinId="0"/>
    <cellStyle name="Normal 2" xfId="2" xr:uid="{00000000-0005-0000-0000-000002000000}"/>
    <cellStyle name="Normal 5" xfId="1" xr:uid="{00000000-0005-0000-0000-000003000000}"/>
  </cellStyles>
  <dxfs count="479">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outline="0">
        <left style="thin">
          <color indexed="64"/>
        </left>
      </border>
      <protection locked="1" hidden="0"/>
    </dxf>
    <dxf>
      <alignment horizontal="center" vertical="center" textRotation="0" wrapText="0" indent="0" justifyLastLine="0" shrinkToFit="0" readingOrder="0"/>
      <protection locked="0" hidden="0"/>
    </dxf>
    <dxf>
      <border outline="0">
        <right style="thin">
          <color indexed="64"/>
        </right>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00FFFF"/>
      <color rgb="FFFF99CC"/>
      <color rgb="FFFFCCCC"/>
      <color rgb="FFF5D3BF"/>
      <color rgb="FFF2EFCE"/>
      <color rgb="FFFF9800"/>
      <color rgb="FFF57C00"/>
      <color rgb="FF66FF33"/>
      <color rgb="FF61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A1"/><Relationship Id="rId13" Type="http://schemas.openxmlformats.org/officeDocument/2006/relationships/hyperlink" Target="#'Tabla 4 Registro Muestra TH'!A1"/><Relationship Id="rId3" Type="http://schemas.openxmlformats.org/officeDocument/2006/relationships/hyperlink" Target="#'2.Ambientes Edu. y Protectores'!A1"/><Relationship Id="rId7" Type="http://schemas.openxmlformats.org/officeDocument/2006/relationships/hyperlink" Target="#'6. AdministrativoyGesti&#243;n'!A1"/><Relationship Id="rId12" Type="http://schemas.openxmlformats.org/officeDocument/2006/relationships/hyperlink" Target="#'Tabla 3 Estructura del TH'!A1"/><Relationship Id="rId17" Type="http://schemas.openxmlformats.org/officeDocument/2006/relationships/image" Target="../media/image1.jpeg"/><Relationship Id="rId2" Type="http://schemas.openxmlformats.org/officeDocument/2006/relationships/hyperlink" Target="#'1. Informaci&#243;n General'!A1"/><Relationship Id="rId16" Type="http://schemas.openxmlformats.org/officeDocument/2006/relationships/hyperlink" Target="#Acta_Cierre!A1"/><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Comunidades y Redes'!A1"/><Relationship Id="rId15" Type="http://schemas.openxmlformats.org/officeDocument/2006/relationships/hyperlink" Target="#'Condiciones NO cumplimiento'!A1"/><Relationship Id="rId10" Type="http://schemas.openxmlformats.org/officeDocument/2006/relationships/hyperlink" Target="#'Tabla 1. &#193;reas y Ba&#241;os'!A1"/><Relationship Id="rId4" Type="http://schemas.openxmlformats.org/officeDocument/2006/relationships/hyperlink" Target="#'3. Salud y Nutrici&#243;n'!A1"/><Relationship Id="rId9" Type="http://schemas.openxmlformats.org/officeDocument/2006/relationships/hyperlink" Target="#'8, Talento Humano '!A1"/><Relationship Id="rId14" Type="http://schemas.openxmlformats.org/officeDocument/2006/relationships/hyperlink" Target="#'Anexo 1. Doc. Inscripcion'!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75CCA68-2268-4D91-8410-CEF24B879A14}"/>
            </a:ext>
          </a:extLst>
        </xdr:cNvPr>
        <xdr:cNvSpPr/>
      </xdr:nvSpPr>
      <xdr:spPr>
        <a:xfrm>
          <a:off x="485775" y="1771650"/>
          <a:ext cx="3908425"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E61B2E5-B9DA-4AE4-9C4B-F206691A3F61}"/>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F57EF37E-5025-4760-9AAC-A383463F173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15F5370-E756-4112-9A71-9EA120A77855}"/>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485775</xdr:colOff>
      <xdr:row>26</xdr:row>
      <xdr:rowOff>142875</xdr:rowOff>
    </xdr:from>
    <xdr:to>
      <xdr:col>1</xdr:col>
      <xdr:colOff>2003425</xdr:colOff>
      <xdr:row>30</xdr:row>
      <xdr:rowOff>53975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BA01F2E9-9777-4A18-86DA-592058B61527}"/>
            </a:ext>
          </a:extLst>
        </xdr:cNvPr>
        <xdr:cNvSpPr/>
      </xdr:nvSpPr>
      <xdr:spPr>
        <a:xfrm>
          <a:off x="485775" y="5543550"/>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9D71480-51A0-4F4B-93A3-E665F79EDA6B}"/>
            </a:ext>
          </a:extLst>
        </xdr:cNvPr>
        <xdr:cNvSpPr/>
      </xdr:nvSpPr>
      <xdr:spPr>
        <a:xfrm>
          <a:off x="4978400" y="1804458"/>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0DF7EDC7-39EB-4220-BDD6-F449AE5064F1}"/>
            </a:ext>
          </a:extLst>
        </xdr:cNvPr>
        <xdr:cNvSpPr/>
      </xdr:nvSpPr>
      <xdr:spPr>
        <a:xfrm>
          <a:off x="4978400" y="2733675"/>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E7EBF053-F8DD-4DDA-9359-E67E3686A0B6}"/>
            </a:ext>
          </a:extLst>
        </xdr:cNvPr>
        <xdr:cNvSpPr/>
      </xdr:nvSpPr>
      <xdr:spPr>
        <a:xfrm>
          <a:off x="4978400" y="3656542"/>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FINANCIERO</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240A30FF-5B2C-4515-AB6F-267F4EADBB47}"/>
            </a:ext>
          </a:extLst>
        </xdr:cNvPr>
        <xdr:cNvSpPr/>
      </xdr:nvSpPr>
      <xdr:spPr>
        <a:xfrm>
          <a:off x="4978400" y="4585759"/>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1</xdr:col>
      <xdr:colOff>2555876</xdr:colOff>
      <xdr:row>26</xdr:row>
      <xdr:rowOff>135466</xdr:rowOff>
    </xdr:from>
    <xdr:to>
      <xdr:col>3</xdr:col>
      <xdr:colOff>1066801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DC1D6ABA-85EC-4A6D-BC58-6026AFB71BE2}"/>
            </a:ext>
          </a:extLst>
        </xdr:cNvPr>
        <xdr:cNvSpPr/>
      </xdr:nvSpPr>
      <xdr:spPr>
        <a:xfrm>
          <a:off x="4946651" y="5536141"/>
          <a:ext cx="3597275"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a:t>
          </a: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1688CFFE-093E-4424-B5A1-E7428AC5123B}"/>
            </a:ext>
          </a:extLst>
        </xdr:cNvPr>
        <xdr:cNvSpPr/>
      </xdr:nvSpPr>
      <xdr:spPr>
        <a:xfrm>
          <a:off x="8934450" y="1768475"/>
          <a:ext cx="359727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1446742</xdr:colOff>
      <xdr:row>12</xdr:row>
      <xdr:rowOff>62441</xdr:rowOff>
    </xdr:from>
    <xdr:to>
      <xdr:col>4</xdr:col>
      <xdr:colOff>100542</xdr:colOff>
      <xdr:row>15</xdr:row>
      <xdr:rowOff>164041</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B472F2BB-A261-4540-A9E3-46FBF46995ED}"/>
            </a:ext>
          </a:extLst>
        </xdr:cNvPr>
        <xdr:cNvSpPr/>
      </xdr:nvSpPr>
      <xdr:spPr>
        <a:xfrm>
          <a:off x="8923867" y="2796116"/>
          <a:ext cx="35972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ESTRUCTURA</a:t>
          </a:r>
          <a:r>
            <a:rPr lang="en-US" sz="1400" b="1" baseline="0">
              <a:solidFill>
                <a:sysClr val="windowText" lastClr="000000"/>
              </a:solidFill>
            </a:rPr>
            <a:t> </a:t>
          </a:r>
          <a:r>
            <a:rPr lang="en-US" sz="1400" b="1">
              <a:solidFill>
                <a:sysClr val="windowText" lastClr="000000"/>
              </a:solidFill>
            </a:rPr>
            <a:t>TALENTO HUMANO</a:t>
          </a:r>
        </a:p>
      </xdr:txBody>
    </xdr:sp>
    <xdr:clientData/>
  </xdr:twoCellAnchor>
  <xdr:twoCellAnchor>
    <xdr:from>
      <xdr:col>3</xdr:col>
      <xdr:colOff>1425575</xdr:colOff>
      <xdr:row>16</xdr:row>
      <xdr:rowOff>189971</xdr:rowOff>
    </xdr:from>
    <xdr:to>
      <xdr:col>4</xdr:col>
      <xdr:colOff>79375</xdr:colOff>
      <xdr:row>20</xdr:row>
      <xdr:rowOff>101071</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3F53B048-4E28-4FB4-AD8D-3F0700537908}"/>
            </a:ext>
          </a:extLst>
        </xdr:cNvPr>
        <xdr:cNvSpPr/>
      </xdr:nvSpPr>
      <xdr:spPr>
        <a:xfrm>
          <a:off x="8902700" y="3685646"/>
          <a:ext cx="3597275"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1484013</xdr:colOff>
      <xdr:row>21</xdr:row>
      <xdr:rowOff>178996</xdr:rowOff>
    </xdr:from>
    <xdr:to>
      <xdr:col>4</xdr:col>
      <xdr:colOff>137813</xdr:colOff>
      <xdr:row>25</xdr:row>
      <xdr:rowOff>90096</xdr:rowOff>
    </xdr:to>
    <xdr:sp macro="" textlink="">
      <xdr:nvSpPr>
        <xdr:cNvPr id="15" name="Rectángulo: esquinas redondeadas 14">
          <a:hlinkClick xmlns:r="http://schemas.openxmlformats.org/officeDocument/2006/relationships" r:id="rId14"/>
          <a:extLst>
            <a:ext uri="{FF2B5EF4-FFF2-40B4-BE49-F238E27FC236}">
              <a16:creationId xmlns:a16="http://schemas.microsoft.com/office/drawing/2014/main" id="{F8FCBEED-C6B9-44CC-A5C8-51BFC0B59D8E}"/>
            </a:ext>
          </a:extLst>
        </xdr:cNvPr>
        <xdr:cNvSpPr/>
      </xdr:nvSpPr>
      <xdr:spPr>
        <a:xfrm>
          <a:off x="8963209" y="4635039"/>
          <a:ext cx="3598517"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0</xdr:col>
      <xdr:colOff>2199217</xdr:colOff>
      <xdr:row>31</xdr:row>
      <xdr:rowOff>101599</xdr:rowOff>
    </xdr:from>
    <xdr:to>
      <xdr:col>2</xdr:col>
      <xdr:colOff>918634</xdr:colOff>
      <xdr:row>34</xdr:row>
      <xdr:rowOff>203199</xdr:rowOff>
    </xdr:to>
    <xdr:sp macro="" textlink="">
      <xdr:nvSpPr>
        <xdr:cNvPr id="16" name="Rectángulo: esquinas redondeadas 15">
          <a:hlinkClick xmlns:r="http://schemas.openxmlformats.org/officeDocument/2006/relationships" r:id="rId15"/>
          <a:extLst>
            <a:ext uri="{FF2B5EF4-FFF2-40B4-BE49-F238E27FC236}">
              <a16:creationId xmlns:a16="http://schemas.microsoft.com/office/drawing/2014/main" id="{07497118-51BA-4753-9263-16C6686EF5EC}"/>
            </a:ext>
          </a:extLst>
        </xdr:cNvPr>
        <xdr:cNvSpPr/>
      </xdr:nvSpPr>
      <xdr:spPr>
        <a:xfrm>
          <a:off x="2199217" y="6454774"/>
          <a:ext cx="3700992"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2197101</xdr:colOff>
      <xdr:row>31</xdr:row>
      <xdr:rowOff>127000</xdr:rowOff>
    </xdr:from>
    <xdr:to>
      <xdr:col>3</xdr:col>
      <xdr:colOff>3302000</xdr:colOff>
      <xdr:row>34</xdr:row>
      <xdr:rowOff>228600</xdr:rowOff>
    </xdr:to>
    <xdr:sp macro="" textlink="">
      <xdr:nvSpPr>
        <xdr:cNvPr id="17" name="Rectángulo: esquinas redondeadas 16">
          <a:hlinkClick xmlns:r="http://schemas.openxmlformats.org/officeDocument/2006/relationships" r:id="rId16"/>
          <a:extLst>
            <a:ext uri="{FF2B5EF4-FFF2-40B4-BE49-F238E27FC236}">
              <a16:creationId xmlns:a16="http://schemas.microsoft.com/office/drawing/2014/main" id="{DE1D5EB5-BDB5-4EE1-9319-24989FC06BA4}"/>
            </a:ext>
          </a:extLst>
        </xdr:cNvPr>
        <xdr:cNvSpPr/>
      </xdr:nvSpPr>
      <xdr:spPr>
        <a:xfrm>
          <a:off x="7178676" y="6480175"/>
          <a:ext cx="3600449"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8" name="Imagen 17">
          <a:extLst>
            <a:ext uri="{FF2B5EF4-FFF2-40B4-BE49-F238E27FC236}">
              <a16:creationId xmlns:a16="http://schemas.microsoft.com/office/drawing/2014/main" id="{AE43D203-AC01-4978-BE2A-8DEAC81FB80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arlos_cuervo_icbf_gov_co/Documents/2026/Instrumentos%20IV/INSTRUMENTOS%202026/IN.IVC/Para%20publicar/Instrumento%20IV%20HCB%20Familia,%20Mujer%20e%20Infancia%20-%20HCB%20FAMI.xlsx" TargetMode="External"/><Relationship Id="rId2" Type="http://schemas.openxmlformats.org/officeDocument/2006/relationships/externalLinkPath" Target="https://icbfgob-my.sharepoint.com/personal/carlos_cuervo_icbf_gov_co/Documents/2026/Instrumentos%20IV/INSTRUMENTOS%202026/IN.IVC/Para%20publicar/Instrumento%20IV%20HCB%20Familia,%20Mujer%20e%20Infancia%20-%20HCB%20FAMI.xlsx" TargetMode="External"/><Relationship Id="rId1" Type="http://schemas.openxmlformats.org/officeDocument/2006/relationships/externalLinkPath" Target="/personal/carlos_cuervo_icbf_gov_co/Documents/2026/Instrumentos%20IV/INSTRUMENTOS%202026/IN.IVC/Para%20publicar/Instrumento%20IV%20HCB%20Familia,%20Mujer%20e%20Infancia%20-%20HCB%20FA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Edu. y Protectores"/>
      <sheetName val="3. Salud y Nutrición"/>
      <sheetName val="4. Familia,ComunidadyRedes "/>
      <sheetName val="5. Proceso pedagógico"/>
      <sheetName val="6. AdministrativoYdeGestion"/>
      <sheetName val="7. Financiero "/>
      <sheetName val="8. Talento Humano "/>
      <sheetName val="Tabla 1. Áreas"/>
      <sheetName val="Tabla 2 Evid. no cumpl P.I."/>
      <sheetName val="Tabla 3 Perfiles TH"/>
      <sheetName val="Tabla 4 Registro Muestra TH"/>
      <sheetName val="Anexo 1. Requisitos de Inscripc"/>
      <sheetName val="TEMP"/>
      <sheetName val="Condiciones NO cumplimiento"/>
      <sheetName val="Acta_Cierre"/>
      <sheetName val="Oculto"/>
    </sheetNames>
    <sheetDataSet>
      <sheetData sheetId="0" refreshError="1"/>
      <sheetData sheetId="1" refreshError="1"/>
      <sheetData sheetId="2" refreshError="1"/>
      <sheetData sheetId="3">
        <row r="18">
          <cell r="D18" t="str">
            <v xml:space="preserve"> </v>
          </cell>
        </row>
        <row r="26">
          <cell r="C26" t="str">
            <v>Gestantes</v>
          </cell>
        </row>
        <row r="27">
          <cell r="C27" t="str">
            <v>0 - 3 meses</v>
          </cell>
        </row>
        <row r="28">
          <cell r="C28" t="str">
            <v>3 - 6 meses</v>
          </cell>
        </row>
        <row r="29">
          <cell r="C29" t="str">
            <v>6 meses - 4 años, 11 meses y 29 días</v>
          </cell>
        </row>
        <row r="30">
          <cell r="C30" t="str">
            <v>5 años - 5 años, 11 meses y 29 días</v>
          </cell>
        </row>
        <row r="31">
          <cell r="C31" t="str">
            <v>Otro</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78" dataDxfId="477">
  <autoFilter ref="B89:B91" xr:uid="{00000000-0009-0000-0100-000001000000}"/>
  <tableColumns count="1">
    <tableColumn id="1" xr3:uid="{00000000-0010-0000-0000-000001000000}" name="SERVICIOS" dataDxfId="47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51" dataDxfId="450">
  <autoFilter ref="F10:F13" xr:uid="{00000000-0009-0000-0100-00000A000000}"/>
  <tableColumns count="1">
    <tableColumn id="1" xr3:uid="{00000000-0010-0000-0900-000001000000}" name="POB_RESTABLECIMIENTO_DE_DERECHOS" dataDxfId="449"/>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96">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95">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94">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93">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92">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91">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90">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89">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88">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87" dataDxfId="186">
  <autoFilter ref="H19:H23" xr:uid="{00000000-0009-0000-0100-000070000000}"/>
  <tableColumns count="1">
    <tableColumn id="1" xr3:uid="{00000000-0010-0000-6C00-000001000000}" name="MOD_RESTABLECIMIENTO_DE_DERECHOS" dataDxfId="18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48" dataDxfId="447">
  <autoFilter ref="F34:F35" xr:uid="{00000000-0009-0000-0100-00000B000000}"/>
  <tableColumns count="1">
    <tableColumn id="1" xr3:uid="{00000000-0010-0000-0A00-000001000000}" name="POB_SISTEMA_DE_RESPONSABILIDAD_PENAL_ADOLESCENTES" dataDxfId="446"/>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84" dataDxfId="183">
  <autoFilter ref="J64:J66" xr:uid="{00000000-0009-0000-0100-000071000000}"/>
  <tableColumns count="1">
    <tableColumn id="1" xr3:uid="{00000000-0010-0000-6D00-000001000000}" name="SERV_UBICACION INICIAL" dataDxfId="182"/>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81" dataDxfId="180">
  <autoFilter ref="J68:J72" xr:uid="{00000000-0009-0000-0100-000072000000}"/>
  <tableColumns count="1">
    <tableColumn id="1" xr3:uid="{00000000-0010-0000-6E00-000001000000}" name="SERV_APOYO Y FORTALECIMIENTO A LA FAMILIA Y/O RED VINCULAR" dataDxfId="179"/>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78" dataDxfId="177">
  <autoFilter ref="J74:J75" xr:uid="{00000000-0009-0000-0100-000073000000}"/>
  <tableColumns count="1">
    <tableColumn id="1" xr3:uid="{00000000-0010-0000-6F00-000001000000}" name="SERV_ACOGIMIENTO FAMILIAR" dataDxfId="176"/>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75" dataDxfId="174">
  <autoFilter ref="J77:J81" xr:uid="{00000000-0009-0000-0100-000075000000}"/>
  <tableColumns count="1">
    <tableColumn id="1" xr3:uid="{00000000-0010-0000-7000-000001000000}" name="SERV_ACOGIMIENTO RESIDENCIAL" dataDxfId="173"/>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36F083DE-B312-442D-B06D-20CC1DE87617}" name="Tabla1122" displayName="Tabla1122" ref="A3:I33" totalsRowShown="0" headerRowDxfId="172" dataDxfId="170" headerRowBorderDxfId="171" tableBorderDxfId="169" totalsRowBorderDxfId="168">
  <tableColumns count="9">
    <tableColumn id="1" xr3:uid="{786019D8-0D32-487C-8A40-437036D489D8}" name="Ubicación" dataDxfId="167"/>
    <tableColumn id="7" xr3:uid="{FE506D16-C23C-4B06-98B3-C06BBE81304A}" name="Denominación del espacio pedagógico" dataDxfId="166"/>
    <tableColumn id="8" xr3:uid="{DEE38D12-ECFF-4B1C-A04E-572F3D0FC408}" name="Rango de edad _x000a_(años)" dataDxfId="165"/>
    <tableColumn id="2" xr3:uid="{D33E2286-E88F-42DE-8692-06CAD8C03327}" name="Área (m²)" dataDxfId="164"/>
    <tableColumn id="3" xr3:uid="{B72662A0-2406-4B96-A589-325CDED1E873}" name="Índice (m²/niña-niño)" dataDxfId="163"/>
    <tableColumn id="4" xr3:uid="{74ABC2FD-105E-41B5-8384-6DA628C5911E}" name="Capacidad máxima _x000a_(Área / Índice)" dataDxfId="162">
      <calculatedColumnFormula>IFERROR(ROUNDDOWN((Tabla1122[[#This Row],[Área (m²)]]/Tabla1122[[#This Row],[Índice (m²/niña-niño)]]),0)," ")</calculatedColumnFormula>
    </tableColumn>
    <tableColumn id="5" xr3:uid="{8FB3A5B2-B890-4206-BBE0-EB0BBB6789E5}" name="No. niñas y niños (Cupos ubicados)" dataDxfId="161"/>
    <tableColumn id="10" xr3:uid="{F1FC4879-CF0F-49D7-BA91-F4B0D1ADC763}" name="Cumple - No cumple - No aplica" dataDxfId="160">
      <calculatedColumnFormula>IF(OR(ISBLANK(Tabla1122[[#This Row],[Capacidad máxima 
(Área / Índice)]]),ISBLANK(Tabla1122[[#This Row],[No. niñas y niños (Cupos ubicados)]])),"No aplica",IF(Tabla1122[[#This Row],[No. niñas y niños (Cupos ubicados)]]&lt;=Tabla1122[[#This Row],[Capacidad máxima 
(Área / Índice)]],"Cumple","No cumple"))</calculatedColumnFormula>
    </tableColumn>
    <tableColumn id="6" xr3:uid="{1AC1758C-059B-461B-8C5C-3BB855E13329}" name="observaciones" dataDxfId="159"/>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BCF764E3-E88C-495C-9FCA-BA985AD20CAA}" name="Tabla_Sanitarios_u_Orinales119123" displayName="Tabla_Sanitarios_u_Orinales119123" ref="E42:I43" totalsRowShown="0" headerRowDxfId="158" dataDxfId="156" headerRowBorderDxfId="157" tableBorderDxfId="155" totalsRowBorderDxfId="154">
  <tableColumns count="5">
    <tableColumn id="1" xr3:uid="{717B4461-1262-48D0-B52E-75C10537D8A8}" name="Cantidad de sanitarios u orinales infantiles requeridos" dataDxfId="153">
      <calculatedColumnFormula>IFERROR(ROUNDUP($D$39/20,0)," ")</calculatedColumnFormula>
    </tableColumn>
    <tableColumn id="2" xr3:uid="{9A5035F6-8956-4F76-B234-FDE1B74CBD8D}" name="Cantidad de sanitarios u orinales infantiles encontrados" dataDxfId="152"/>
    <tableColumn id="3" xr3:uid="{5655C928-F4DB-45D1-863D-72C64840E687}" name="Cantidad de Sanitarios u Orinales infantiles faltantes" dataDxfId="151">
      <calculatedColumnFormula>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calculatedColumnFormula>
    </tableColumn>
    <tableColumn id="4" xr3:uid="{A4E9F4FF-6E54-45E6-BAB8-D8C1471BBB0B}" name="Cumple - No cumple - No aplica" dataDxfId="150">
      <calculatedColumnFormula>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calculatedColumnFormula>
    </tableColumn>
    <tableColumn id="5" xr3:uid="{8AEF2F61-4309-4271-8E46-BA636E862DB0}" name="observaciones" dataDxfId="149"/>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7EB7999B-F03A-4F67-9C72-029E3BC64FE0}" name="Tabla_Lavamanos120124" displayName="Tabla_Lavamanos120124" ref="E47:I48" totalsRowShown="0" headerRowDxfId="148" dataDxfId="146" headerRowBorderDxfId="147" tableBorderDxfId="145" totalsRowBorderDxfId="144">
  <tableColumns count="5">
    <tableColumn id="1" xr3:uid="{B7E0854F-F1E0-4CA0-BCD6-98D384276C48}" name="Cantidad de lavamanos infantiles requeridos" dataDxfId="143">
      <calculatedColumnFormula>IFERROR(ROUNDUP($D$39/20,0)," ")</calculatedColumnFormula>
    </tableColumn>
    <tableColumn id="2" xr3:uid="{C86C87BD-9C9E-4EEC-B4C0-44BED0CFA04D}" name="Cantidad de lavamanos infantiles encontrados" dataDxfId="142"/>
    <tableColumn id="3" xr3:uid="{88BF8B0E-D53B-46A2-BF17-5A1432D3DDA4}" name="Cantidad de lavamanos infantiles faltantes" dataDxfId="141">
      <calculatedColumnFormula>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calculatedColumnFormula>
    </tableColumn>
    <tableColumn id="4" xr3:uid="{C1BBF76B-C010-4BD9-A328-1F01D18B5CBC}" name="Cumple - No cumple - No aplica" dataDxfId="140">
      <calculatedColumnFormula>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calculatedColumnFormula>
    </tableColumn>
    <tableColumn id="5" xr3:uid="{55213F96-1D0F-4BCE-8211-8457215579FC}" name="observaciones" dataDxfId="139"/>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61E04113-0A2D-47CA-B9DA-856F836F8479}" name="Tabla_Lavamanos117121125" displayName="Tabla_Lavamanos117121125" ref="E52:I53" totalsRowShown="0" headerRowDxfId="138" dataDxfId="136" headerRowBorderDxfId="137" tableBorderDxfId="135" totalsRowBorderDxfId="134">
  <tableColumns count="5">
    <tableColumn id="1" xr3:uid="{94FABAC2-8F11-49C1-9F2C-71C1CB1C449C}" name="Cantidad duchas tipo teléfono requeridas" dataDxfId="133">
      <calculatedColumnFormula>IFERROR(ROUNDUP($D$39/$D$39,0)," ")</calculatedColumnFormula>
    </tableColumn>
    <tableColumn id="2" xr3:uid="{04312FF1-28BD-4BE8-93C6-C7767CD66AB7}" name="Cantidad de duchas tipo teléfono encontradas" dataDxfId="132"/>
    <tableColumn id="3" xr3:uid="{E125F9EB-11DA-4820-985E-B77FC6EB53FC}" name="Cantidad de duchas tipo teléfono faltantes" dataDxfId="131">
      <calculatedColumnFormula>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calculatedColumnFormula>
    </tableColumn>
    <tableColumn id="4" xr3:uid="{47555EDF-91EF-4B54-A53E-B3C1B489465A}" name="Cumple - No cumple - No aplica" dataDxfId="130">
      <calculatedColumnFormula>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calculatedColumnFormula>
    </tableColumn>
    <tableColumn id="5" xr3:uid="{2C671413-3C21-49E7-8592-9F41E76D3C3A}" name="observaciones" dataDxfId="12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45" dataDxfId="444">
  <autoFilter ref="F84:F85" xr:uid="{00000000-0009-0000-0100-00000C000000}"/>
  <tableColumns count="1">
    <tableColumn id="1" xr3:uid="{00000000-0010-0000-0B00-000001000000}" name="POB_ADOPCIONES" dataDxfId="44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42" dataDxfId="441">
  <autoFilter ref="H102:H106" xr:uid="{00000000-0009-0000-0100-00000D000000}"/>
  <tableColumns count="1">
    <tableColumn id="1" xr3:uid="{00000000-0010-0000-0C00-000001000000}" name="MOD_PRIMERA_INFANCIA" dataDxfId="44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39" dataDxfId="438">
  <autoFilter ref="J95:J101" xr:uid="{00000000-0009-0000-0100-00000E000000}"/>
  <tableColumns count="1">
    <tableColumn id="1" xr3:uid="{00000000-0010-0000-0D00-000001000000}" name="SERV_INSTITUCIONAL" dataDxfId="43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36" dataDxfId="435">
  <autoFilter ref="J103:J106" xr:uid="{00000000-0009-0000-0100-00000F000000}"/>
  <tableColumns count="1">
    <tableColumn id="1" xr3:uid="{00000000-0010-0000-0E00-000001000000}" name="SERV_COMUNITARIA" dataDxfId="43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33" dataDxfId="432">
  <autoFilter ref="J108:J111" xr:uid="{00000000-0009-0000-0100-000010000000}"/>
  <tableColumns count="1">
    <tableColumn id="1" xr3:uid="{00000000-0010-0000-0F00-000001000000}" name="SERV_FAMILIAR" dataDxfId="43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30" dataDxfId="429">
  <autoFilter ref="J113:J114" xr:uid="{00000000-0009-0000-0100-000011000000}"/>
  <tableColumns count="1">
    <tableColumn id="1" xr3:uid="{00000000-0010-0000-1000-000001000000}" name="SERV_PROPIA_E_INTERCULTURAL" dataDxfId="42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27" dataDxfId="426">
  <autoFilter ref="H116:H117" xr:uid="{00000000-0009-0000-0100-000012000000}"/>
  <tableColumns count="1">
    <tableColumn id="1" xr3:uid="{00000000-0010-0000-1100-000001000000}" name="MOD_INFANCIA" dataDxfId="42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24" dataDxfId="423">
  <autoFilter ref="J117:J121" xr:uid="{00000000-0009-0000-0100-000013000000}"/>
  <tableColumns count="1">
    <tableColumn id="1" xr3:uid="{00000000-0010-0000-1200-000001000000}" name="SERV_ATRAPASUEÑOS" dataDxfId="4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75" dataDxfId="474">
  <autoFilter ref="D117:D123" xr:uid="{00000000-0009-0000-0100-000002000000}"/>
  <tableColumns count="1">
    <tableColumn id="1" xr3:uid="{00000000-0010-0000-0100-000001000000}" name="DIR_PROMOCIÓN_Y_PREVENCION" dataDxfId="47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21" dataDxfId="420">
  <autoFilter ref="H130:H133" xr:uid="{00000000-0009-0000-0100-000014000000}"/>
  <tableColumns count="1">
    <tableColumn id="1" xr3:uid="{00000000-0010-0000-1300-000001000000}" name="MOD_NUTRICION" dataDxfId="41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18" dataDxfId="417">
  <autoFilter ref="J128:J129" xr:uid="{00000000-0009-0000-0100-000015000000}"/>
  <tableColumns count="1">
    <tableColumn id="1" xr3:uid="{00000000-0010-0000-1400-000001000000}" name="SERV_CENTROS_DE_RECUPERACION_INSTITUCIONAL" dataDxfId="41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15" dataDxfId="414">
  <autoFilter ref="H144:H147" xr:uid="{00000000-0009-0000-0100-000016000000}"/>
  <tableColumns count="1">
    <tableColumn id="1" xr3:uid="{00000000-0010-0000-1500-000001000000}" name="MOD_FAMILIAS_Y_COMUNIDADES" dataDxfId="41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412" dataDxfId="411">
  <autoFilter ref="H10:H14" xr:uid="{00000000-0009-0000-0100-000017000000}"/>
  <tableColumns count="1">
    <tableColumn id="1" xr3:uid="{00000000-0010-0000-1600-000001000000}" name="MOD_RESTABLECIMIENTO_DE_DERECHOS" dataDxfId="41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409" dataDxfId="408">
  <autoFilter ref="J2:J6" xr:uid="{00000000-0009-0000-0100-000018000000}"/>
  <tableColumns count="1">
    <tableColumn id="1" xr3:uid="{00000000-0010-0000-1700-000001000000}" name="SERV_PRIVATIVAS_DE_LA_LIBERTAD" dataDxfId="407"/>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406" dataDxfId="405">
  <autoFilter ref="J8:J11" xr:uid="{00000000-0009-0000-0100-000019000000}"/>
  <tableColumns count="1">
    <tableColumn id="1" xr3:uid="{00000000-0010-0000-1800-000001000000}" name="SERV_NO_PRIVATIVAS_DE_LA_LIBERTAD" dataDxfId="40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403" dataDxfId="402">
  <autoFilter ref="J13:J18" xr:uid="{00000000-0009-0000-0100-00001A000000}"/>
  <tableColumns count="1">
    <tableColumn id="1" xr3:uid="{00000000-0010-0000-1900-000001000000}" name="SERV_COMPLEMENTARIAS_Y_DE_RESTABLECIMIENTO_EN_ADMINISTRACION_DE_JUSTICIA" dataDxfId="40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400" dataDxfId="399">
  <autoFilter ref="J20:J22" xr:uid="{00000000-0009-0000-0100-00001B000000}"/>
  <tableColumns count="1">
    <tableColumn id="1" xr3:uid="{00000000-0010-0000-1A00-000001000000}" name="SERV_PROGRAMA_DE_INCLUSION_SOCIAL" dataDxfId="39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97" dataDxfId="396">
  <autoFilter ref="H32:H37" xr:uid="{00000000-0009-0000-0100-00001C000000}"/>
  <tableColumns count="1">
    <tableColumn id="1" xr3:uid="{00000000-0010-0000-1B00-000001000000}" name="MOD_SISTEMA_DE_RESPONSABILIDAD_PENAL_ADOLESCENTES" dataDxfId="39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94" dataDxfId="393">
  <autoFilter ref="J25:J26" xr:uid="{00000000-0009-0000-0100-00001D000000}"/>
  <tableColumns count="1">
    <tableColumn id="1" xr3:uid="{00000000-0010-0000-1C00-000001000000}" name="SERV_CENTRO_DE_EMERGENCIA" dataDxfId="39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72" dataDxfId="471">
  <autoFilter ref="D22:D25" xr:uid="{00000000-0009-0000-0100-000003000000}"/>
  <tableColumns count="1">
    <tableColumn id="1" xr3:uid="{00000000-0010-0000-0200-000001000000}" name="DIR_PROTECCION" dataDxfId="47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91" dataDxfId="390">
  <autoFilter ref="J28:J36" xr:uid="{00000000-0009-0000-0100-00001E000000}"/>
  <tableColumns count="1">
    <tableColumn id="1" xr3:uid="{00000000-0010-0000-1D00-000001000000}" name="SERV_SERVICIO_DE_APOYO_Y_FORTALECIMIENTO_A_LA_FAMILIA" dataDxfId="38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88" dataDxfId="387">
  <autoFilter ref="J38:J43" xr:uid="{00000000-0009-0000-0100-00001F000000}"/>
  <tableColumns count="1">
    <tableColumn id="1" xr3:uid="{00000000-0010-0000-1E00-000001000000}" name="SERV_ACOGIMIENTO_FAMILIAR" dataDxfId="38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85" dataDxfId="384">
  <autoFilter ref="J45:J58" xr:uid="{00000000-0009-0000-0100-000020000000}"/>
  <tableColumns count="1">
    <tableColumn id="1" xr3:uid="{00000000-0010-0000-1F00-000001000000}" name="SERV_ACOGIMIENTO_RESIDENCIAL" dataDxfId="38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82" dataDxfId="381">
  <autoFilter ref="J60:J61" xr:uid="{00000000-0009-0000-0100-000021000000}"/>
  <tableColumns count="1">
    <tableColumn id="1" xr3:uid="{00000000-0010-0000-2000-000001000000}" name="SERV_ESTRATEGIA_UNIDADES_MOVILES" dataDxfId="38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79" dataDxfId="378">
  <autoFilter ref="H119:H120" xr:uid="{00000000-0009-0000-0100-00002B000000}"/>
  <tableColumns count="1">
    <tableColumn id="1" xr3:uid="{00000000-0010-0000-2100-000001000000}" name="MOD_ADOLESCENCIA" dataDxfId="37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76" dataDxfId="375">
  <autoFilter ref="H122:H123" xr:uid="{00000000-0009-0000-0100-00002C000000}"/>
  <tableColumns count="1">
    <tableColumn id="1" xr3:uid="{00000000-0010-0000-2200-000001000000}" name="MOD_JUVENTUD" dataDxfId="37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73" dataDxfId="372">
  <autoFilter ref="J142:J143" xr:uid="{00000000-0009-0000-0100-00002D000000}"/>
  <tableColumns count="1">
    <tableColumn id="1" xr3:uid="{00000000-0010-0000-2300-000001000000}" name="SERV_SOMOS_FAMILIA_SOMOS_COMUNIDAD" dataDxfId="37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70" dataDxfId="369">
  <autoFilter ref="H84:H85" xr:uid="{00000000-0009-0000-0100-00002E000000}"/>
  <tableColumns count="1">
    <tableColumn id="1" xr3:uid="{00000000-0010-0000-2400-000001000000}" name="MOD_ADOPCIONES" dataDxfId="36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67" dataDxfId="366">
  <autoFilter ref="J84:J85" xr:uid="{00000000-0009-0000-0100-00002F000000}"/>
  <tableColumns count="1">
    <tableColumn id="1" xr3:uid="{00000000-0010-0000-2500-000001000000}" name="SERV_ADOPCIONES" dataDxfId="36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64" dataDxfId="363">
  <autoFilter ref="J131:J132" xr:uid="{00000000-0009-0000-0100-000022000000}"/>
  <tableColumns count="1">
    <tableColumn id="1" xr3:uid="{00000000-0010-0000-2600-000001000000}" name="SERV_1000_DÍAS_PARA_CAMBIAR_EL_MUNDO" dataDxfId="36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69" dataDxfId="468">
  <autoFilter ref="F104:F105" xr:uid="{00000000-0009-0000-0100-000004000000}"/>
  <tableColumns count="1">
    <tableColumn id="1" xr3:uid="{00000000-0010-0000-0300-000001000000}" name="POB_PRIMERA_INFANCIA" dataDxfId="46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61" dataDxfId="360">
  <autoFilter ref="J134:J135" xr:uid="{00000000-0009-0000-0100-000023000000}"/>
  <tableColumns count="1">
    <tableColumn id="1" xr3:uid="{00000000-0010-0000-2700-000001000000}" name="SERV_SERVICIOS_DE_UNIDADES_DE_BUSQUEDA_ACTIVA" dataDxfId="35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58" dataDxfId="357">
  <autoFilter ref="J145:J146" xr:uid="{00000000-0009-0000-0100-000024000000}"/>
  <tableColumns count="1">
    <tableColumn id="1" xr3:uid="{00000000-0010-0000-2800-000001000000}" name="SERV_SOMOS_FAMILIA_CONECTADAS" dataDxfId="35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55" dataDxfId="354">
  <autoFilter ref="J148:J149" xr:uid="{00000000-0009-0000-0100-000025000000}"/>
  <tableColumns count="1">
    <tableColumn id="1" xr3:uid="{00000000-0010-0000-2900-000001000000}" name="SERV_ACOMPAÑAMIENTO_INTERCULTURAL_ETNICA_Y_CAMPESINA_TEJIENDO_INTERCULTURALIDAD" dataDxfId="35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52" dataDxfId="351" tableBorderDxfId="350">
  <autoFilter ref="D171:D172" xr:uid="{00000000-0009-0000-0100-000026000000}"/>
  <tableColumns count="1">
    <tableColumn id="1" xr3:uid="{00000000-0010-0000-2A00-000001000000}" name="AMAZONAS." dataDxfId="34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48" dataDxfId="347" tableBorderDxfId="346">
  <autoFilter ref="E171:E189" xr:uid="{00000000-0009-0000-0100-000027000000}"/>
  <tableColumns count="1">
    <tableColumn id="1" xr3:uid="{00000000-0010-0000-2B00-000001000000}" name="ANTIOQUIA." dataDxfId="345"/>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44" dataDxfId="343" tableBorderDxfId="342">
  <autoFilter ref="F171:F174" xr:uid="{00000000-0009-0000-0100-000028000000}"/>
  <tableColumns count="1">
    <tableColumn id="1" xr3:uid="{00000000-0010-0000-2C00-000001000000}" name="ARAUCA." dataDxfId="341"/>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40" dataDxfId="339" tableBorderDxfId="338">
  <autoFilter ref="G171:G178" xr:uid="{00000000-0009-0000-0100-000029000000}"/>
  <tableColumns count="1">
    <tableColumn id="1" xr3:uid="{00000000-0010-0000-2D00-000001000000}" name="ATLANTICO." dataDxfId="33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36" dataDxfId="335" tableBorderDxfId="334">
  <autoFilter ref="H171:H189" xr:uid="{00000000-0009-0000-0100-00002A000000}"/>
  <tableColumns count="1">
    <tableColumn id="1" xr3:uid="{00000000-0010-0000-2E00-000001000000}" name="BOGOTA." dataDxfId="33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32" dataDxfId="331" tableBorderDxfId="330">
  <autoFilter ref="I171:I179" xr:uid="{00000000-0009-0000-0100-000030000000}"/>
  <tableColumns count="1">
    <tableColumn id="1" xr3:uid="{00000000-0010-0000-2F00-000001000000}" name="BOLIVAR." dataDxfId="329"/>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28" dataDxfId="327" tableBorderDxfId="326">
  <autoFilter ref="J171:J183" xr:uid="{00000000-0009-0000-0100-000031000000}"/>
  <tableColumns count="1">
    <tableColumn id="1" xr3:uid="{00000000-0010-0000-3000-000001000000}" name="BOYACA." dataDxfId="32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66" dataDxfId="465">
  <autoFilter ref="F116:F117" xr:uid="{00000000-0009-0000-0100-000005000000}"/>
  <tableColumns count="1">
    <tableColumn id="1" xr3:uid="{00000000-0010-0000-0400-000001000000}" name="POB_INFANCIA" dataDxfId="464"/>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24" dataDxfId="323" tableBorderDxfId="322">
  <autoFilter ref="K171:K178" xr:uid="{00000000-0009-0000-0100-000032000000}"/>
  <tableColumns count="1">
    <tableColumn id="1" xr3:uid="{00000000-0010-0000-3100-000001000000}" name="CALDAS." dataDxfId="321"/>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20" dataDxfId="319" tableBorderDxfId="318">
  <autoFilter ref="L171:L175" xr:uid="{00000000-0009-0000-0100-000033000000}"/>
  <tableColumns count="1">
    <tableColumn id="1" xr3:uid="{00000000-0010-0000-3200-000001000000}" name="CAQUETA." dataDxfId="317"/>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16" dataDxfId="315" tableBorderDxfId="314">
  <autoFilter ref="M171:M174" xr:uid="{00000000-0009-0000-0100-000034000000}"/>
  <tableColumns count="1">
    <tableColumn id="1" xr3:uid="{00000000-0010-0000-3300-000001000000}" name="CASANARE." dataDxfId="31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312" dataDxfId="311" tableBorderDxfId="310">
  <autoFilter ref="N171:N178" xr:uid="{00000000-0009-0000-0100-000035000000}"/>
  <tableColumns count="1">
    <tableColumn id="1" xr3:uid="{00000000-0010-0000-3400-000001000000}" name="CAUCA." dataDxfId="309"/>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308" dataDxfId="307" tableBorderDxfId="306">
  <autoFilter ref="O171:O176" xr:uid="{00000000-0009-0000-0100-000036000000}"/>
  <tableColumns count="1">
    <tableColumn id="1" xr3:uid="{00000000-0010-0000-3500-000001000000}" name="CESAR." dataDxfId="30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304" dataDxfId="303" tableBorderDxfId="302">
  <autoFilter ref="P171:P177" xr:uid="{00000000-0009-0000-0100-000037000000}"/>
  <tableColumns count="1">
    <tableColumn id="1" xr3:uid="{00000000-0010-0000-3600-000001000000}" name="CHOCO." dataDxfId="30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300" dataDxfId="299" tableBorderDxfId="298">
  <autoFilter ref="Q171:Q179" xr:uid="{00000000-0009-0000-0100-000038000000}"/>
  <tableColumns count="1">
    <tableColumn id="1" xr3:uid="{00000000-0010-0000-3700-000001000000}" name="CORDOBA." dataDxfId="29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96" dataDxfId="295" tableBorderDxfId="294">
  <autoFilter ref="R171:R185" xr:uid="{00000000-0009-0000-0100-000039000000}"/>
  <tableColumns count="1">
    <tableColumn id="1" xr3:uid="{00000000-0010-0000-3800-000001000000}" name="CUNDINAMARCA." dataDxfId="293"/>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92" dataDxfId="291" tableBorderDxfId="290">
  <autoFilter ref="S171:S172" xr:uid="{00000000-0009-0000-0100-00003A000000}"/>
  <tableColumns count="1">
    <tableColumn id="1" xr3:uid="{00000000-0010-0000-3900-000001000000}" name="GUAINIA." dataDxfId="28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88" dataDxfId="287" tableBorderDxfId="286">
  <autoFilter ref="T171:T178" xr:uid="{00000000-0009-0000-0100-00003B000000}"/>
  <tableColumns count="1">
    <tableColumn id="1" xr3:uid="{00000000-0010-0000-3A00-000001000000}" name="LA_GUAJIRA." dataDxfId="28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63" dataDxfId="462">
  <autoFilter ref="F119:F120" xr:uid="{00000000-0009-0000-0100-000006000000}"/>
  <tableColumns count="1">
    <tableColumn id="1" xr3:uid="{00000000-0010-0000-0500-000001000000}" name="POB_ADOLESCENCIA" dataDxfId="46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84" dataDxfId="283" tableBorderDxfId="282">
  <autoFilter ref="U171:U172" xr:uid="{00000000-0009-0000-0100-00003C000000}"/>
  <tableColumns count="1">
    <tableColumn id="1" xr3:uid="{00000000-0010-0000-3B00-000001000000}" name="GUAVIARE." dataDxfId="28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80" dataDxfId="279" tableBorderDxfId="278">
  <autoFilter ref="V171:V176" xr:uid="{00000000-0009-0000-0100-00003D000000}"/>
  <tableColumns count="1">
    <tableColumn id="1" xr3:uid="{00000000-0010-0000-3C00-000001000000}" name="HUILA." dataDxfId="277"/>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76" dataDxfId="275" tableBorderDxfId="274">
  <autoFilter ref="W171:W179" xr:uid="{00000000-0009-0000-0100-00003E000000}"/>
  <tableColumns count="1">
    <tableColumn id="1" xr3:uid="{00000000-0010-0000-3D00-000001000000}" name="MAGDALENA." dataDxfId="27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72" dataDxfId="271" tableBorderDxfId="270">
  <autoFilter ref="X171:X176" xr:uid="{00000000-0009-0000-0100-00003F000000}"/>
  <tableColumns count="1">
    <tableColumn id="1" xr3:uid="{00000000-0010-0000-3E00-000001000000}" name="META." dataDxfId="26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68" dataDxfId="267" tableBorderDxfId="266">
  <autoFilter ref="Y171:Y179" xr:uid="{00000000-0009-0000-0100-000040000000}"/>
  <tableColumns count="1">
    <tableColumn id="1" xr3:uid="{00000000-0010-0000-3F00-000001000000}" name="NARIÑO." dataDxfId="265"/>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64" dataDxfId="263" tableBorderDxfId="262">
  <autoFilter ref="Z171:Z177" xr:uid="{00000000-0009-0000-0100-000041000000}"/>
  <tableColumns count="1">
    <tableColumn id="1" xr3:uid="{00000000-0010-0000-4000-000001000000}" name="NORTE_DE_SANTANDER." dataDxfId="261"/>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60" dataDxfId="259" tableBorderDxfId="258">
  <autoFilter ref="AA171:AA175" xr:uid="{00000000-0009-0000-0100-000042000000}"/>
  <tableColumns count="1">
    <tableColumn id="1" xr3:uid="{00000000-0010-0000-4100-000001000000}" name="PUTUMAYO." dataDxfId="257"/>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56" dataDxfId="255" tableBorderDxfId="254">
  <autoFilter ref="AB171:AB174" xr:uid="{00000000-0009-0000-0100-000043000000}"/>
  <tableColumns count="1">
    <tableColumn id="1" xr3:uid="{00000000-0010-0000-4200-000001000000}" name="QUINDIO." dataDxfId="253"/>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52" dataDxfId="251" tableBorderDxfId="250">
  <autoFilter ref="AC171:AC176" xr:uid="{00000000-0009-0000-0100-000044000000}"/>
  <tableColumns count="1">
    <tableColumn id="1" xr3:uid="{00000000-0010-0000-4300-000001000000}" name="RISARALDA." dataDxfId="249"/>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48" dataDxfId="247" tableBorderDxfId="246">
  <autoFilter ref="AD171:AD173" xr:uid="{00000000-0009-0000-0100-000045000000}"/>
  <tableColumns count="1">
    <tableColumn id="1" xr3:uid="{00000000-0010-0000-4400-000001000000}" name="SAN_ANDRES." dataDxfId="24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60" dataDxfId="459">
  <autoFilter ref="F122:F123" xr:uid="{00000000-0009-0000-0100-000007000000}"/>
  <tableColumns count="1">
    <tableColumn id="1" xr3:uid="{00000000-0010-0000-0600-000001000000}" name="POB_JUVENTUD" dataDxfId="458"/>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44" dataDxfId="243" tableBorderDxfId="242">
  <autoFilter ref="AE171:AE182" xr:uid="{00000000-0009-0000-0100-000046000000}"/>
  <tableColumns count="1">
    <tableColumn id="1" xr3:uid="{00000000-0010-0000-4500-000001000000}" name="SANTANDER." dataDxfId="241"/>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40" dataDxfId="239" tableBorderDxfId="238">
  <autoFilter ref="AF171:AF175" xr:uid="{00000000-0009-0000-0100-000047000000}"/>
  <tableColumns count="1">
    <tableColumn id="1" xr3:uid="{00000000-0010-0000-4600-000001000000}" name="SUCRE." dataDxfId="237"/>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36" dataDxfId="235" tableBorderDxfId="234">
  <autoFilter ref="AG171:AG181" xr:uid="{00000000-0009-0000-0100-000048000000}"/>
  <tableColumns count="1">
    <tableColumn id="1" xr3:uid="{00000000-0010-0000-4700-000001000000}" name="TOLIMA." dataDxfId="233"/>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32" dataDxfId="231" tableBorderDxfId="230">
  <autoFilter ref="AH171:AH186" xr:uid="{00000000-0009-0000-0100-000049000000}"/>
  <tableColumns count="1">
    <tableColumn id="1" xr3:uid="{00000000-0010-0000-4800-000001000000}" name="VALLE_DEL_CAUCA." dataDxfId="229"/>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28" dataDxfId="227" tableBorderDxfId="226">
  <autoFilter ref="AI171:AI172" xr:uid="{00000000-0009-0000-0100-00004A000000}"/>
  <tableColumns count="1">
    <tableColumn id="1" xr3:uid="{00000000-0010-0000-4900-000001000000}" name="VAUPES." dataDxfId="225"/>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24" dataDxfId="223" tableBorderDxfId="222">
  <autoFilter ref="AJ171:AJ172" xr:uid="{00000000-0009-0000-0100-00004B000000}"/>
  <tableColumns count="1">
    <tableColumn id="1" xr3:uid="{00000000-0010-0000-4A00-000001000000}" name="VICHADA." dataDxfId="22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20">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19">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18">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17">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57" dataDxfId="456">
  <autoFilter ref="F130:F131" xr:uid="{00000000-0009-0000-0100-000008000000}"/>
  <tableColumns count="1">
    <tableColumn id="1" xr3:uid="{00000000-0010-0000-0700-000001000000}" name="POB_NUTRICION" dataDxfId="455"/>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16">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15">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14">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213">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212">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211">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210">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209">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208">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207">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54" dataDxfId="453">
  <autoFilter ref="F145:F146" xr:uid="{00000000-0009-0000-0100-000009000000}"/>
  <tableColumns count="1">
    <tableColumn id="1" xr3:uid="{00000000-0010-0000-0800-000001000000}" name="POB_FAMILIAS_Y_COMUNIDADES" dataDxfId="452"/>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206">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205">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204">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203">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202">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201">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200">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99">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98">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97">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84" Type="http://schemas.openxmlformats.org/officeDocument/2006/relationships/table" Target="../tables/table83.xml"/><Relationship Id="rId89" Type="http://schemas.openxmlformats.org/officeDocument/2006/relationships/table" Target="../tables/table88.xml"/><Relationship Id="rId112" Type="http://schemas.openxmlformats.org/officeDocument/2006/relationships/table" Target="../tables/table111.xml"/><Relationship Id="rId16" Type="http://schemas.openxmlformats.org/officeDocument/2006/relationships/table" Target="../tables/table15.xml"/><Relationship Id="rId107" Type="http://schemas.openxmlformats.org/officeDocument/2006/relationships/table" Target="../tables/table106.xml"/><Relationship Id="rId11" Type="http://schemas.openxmlformats.org/officeDocument/2006/relationships/table" Target="../tables/table10.xml"/><Relationship Id="rId32" Type="http://schemas.openxmlformats.org/officeDocument/2006/relationships/table" Target="../tables/table31.xml"/><Relationship Id="rId37" Type="http://schemas.openxmlformats.org/officeDocument/2006/relationships/table" Target="../tables/table36.xml"/><Relationship Id="rId53" Type="http://schemas.openxmlformats.org/officeDocument/2006/relationships/table" Target="../tables/table52.xml"/><Relationship Id="rId58" Type="http://schemas.openxmlformats.org/officeDocument/2006/relationships/table" Target="../tables/table57.xml"/><Relationship Id="rId74" Type="http://schemas.openxmlformats.org/officeDocument/2006/relationships/table" Target="../tables/table73.xml"/><Relationship Id="rId79" Type="http://schemas.openxmlformats.org/officeDocument/2006/relationships/table" Target="../tables/table78.xml"/><Relationship Id="rId102" Type="http://schemas.openxmlformats.org/officeDocument/2006/relationships/table" Target="../tables/table101.xml"/><Relationship Id="rId5" Type="http://schemas.openxmlformats.org/officeDocument/2006/relationships/table" Target="../tables/table4.xml"/><Relationship Id="rId90" Type="http://schemas.openxmlformats.org/officeDocument/2006/relationships/table" Target="../tables/table89.xml"/><Relationship Id="rId95" Type="http://schemas.openxmlformats.org/officeDocument/2006/relationships/table" Target="../tables/table94.xml"/><Relationship Id="rId22" Type="http://schemas.openxmlformats.org/officeDocument/2006/relationships/table" Target="../tables/table21.xml"/><Relationship Id="rId27" Type="http://schemas.openxmlformats.org/officeDocument/2006/relationships/table" Target="../tables/table26.xml"/><Relationship Id="rId43" Type="http://schemas.openxmlformats.org/officeDocument/2006/relationships/table" Target="../tables/table42.xml"/><Relationship Id="rId48" Type="http://schemas.openxmlformats.org/officeDocument/2006/relationships/table" Target="../tables/table47.xml"/><Relationship Id="rId64" Type="http://schemas.openxmlformats.org/officeDocument/2006/relationships/table" Target="../tables/table63.xml"/><Relationship Id="rId69" Type="http://schemas.openxmlformats.org/officeDocument/2006/relationships/table" Target="../tables/table68.xml"/><Relationship Id="rId113" Type="http://schemas.openxmlformats.org/officeDocument/2006/relationships/table" Target="../tables/table112.xml"/><Relationship Id="rId80" Type="http://schemas.openxmlformats.org/officeDocument/2006/relationships/table" Target="../tables/table79.xml"/><Relationship Id="rId85" Type="http://schemas.openxmlformats.org/officeDocument/2006/relationships/table" Target="../tables/table84.xml"/><Relationship Id="rId12" Type="http://schemas.openxmlformats.org/officeDocument/2006/relationships/table" Target="../tables/table11.xml"/><Relationship Id="rId17" Type="http://schemas.openxmlformats.org/officeDocument/2006/relationships/table" Target="../tables/table16.xml"/><Relationship Id="rId33" Type="http://schemas.openxmlformats.org/officeDocument/2006/relationships/table" Target="../tables/table32.xml"/><Relationship Id="rId38" Type="http://schemas.openxmlformats.org/officeDocument/2006/relationships/table" Target="../tables/table37.xml"/><Relationship Id="rId59" Type="http://schemas.openxmlformats.org/officeDocument/2006/relationships/table" Target="../tables/table58.xml"/><Relationship Id="rId103" Type="http://schemas.openxmlformats.org/officeDocument/2006/relationships/table" Target="../tables/table102.xml"/><Relationship Id="rId108" Type="http://schemas.openxmlformats.org/officeDocument/2006/relationships/table" Target="../tables/table107.xml"/><Relationship Id="rId54" Type="http://schemas.openxmlformats.org/officeDocument/2006/relationships/table" Target="../tables/table53.xml"/><Relationship Id="rId70" Type="http://schemas.openxmlformats.org/officeDocument/2006/relationships/table" Target="../tables/table69.xml"/><Relationship Id="rId75" Type="http://schemas.openxmlformats.org/officeDocument/2006/relationships/table" Target="../tables/table74.xml"/><Relationship Id="rId91" Type="http://schemas.openxmlformats.org/officeDocument/2006/relationships/table" Target="../tables/table90.xml"/><Relationship Id="rId96" Type="http://schemas.openxmlformats.org/officeDocument/2006/relationships/table" Target="../tables/table95.xml"/><Relationship Id="rId1" Type="http://schemas.openxmlformats.org/officeDocument/2006/relationships/printerSettings" Target="../printerSettings/printerSettings1.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6" Type="http://schemas.openxmlformats.org/officeDocument/2006/relationships/table" Target="../tables/table105.xml"/><Relationship Id="rId114" Type="http://schemas.openxmlformats.org/officeDocument/2006/relationships/table" Target="../tables/table113.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81" Type="http://schemas.openxmlformats.org/officeDocument/2006/relationships/table" Target="../tables/table80.xml"/><Relationship Id="rId86" Type="http://schemas.openxmlformats.org/officeDocument/2006/relationships/table" Target="../tables/table85.xml"/><Relationship Id="rId94" Type="http://schemas.openxmlformats.org/officeDocument/2006/relationships/table" Target="../tables/table93.xml"/><Relationship Id="rId99" Type="http://schemas.openxmlformats.org/officeDocument/2006/relationships/table" Target="../tables/table98.xml"/><Relationship Id="rId101" Type="http://schemas.openxmlformats.org/officeDocument/2006/relationships/table" Target="../tables/table100.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109" Type="http://schemas.openxmlformats.org/officeDocument/2006/relationships/table" Target="../tables/table10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97" Type="http://schemas.openxmlformats.org/officeDocument/2006/relationships/table" Target="../tables/table96.xml"/><Relationship Id="rId104" Type="http://schemas.openxmlformats.org/officeDocument/2006/relationships/table" Target="../tables/table103.xml"/><Relationship Id="rId7" Type="http://schemas.openxmlformats.org/officeDocument/2006/relationships/table" Target="../tables/table6.xml"/><Relationship Id="rId71" Type="http://schemas.openxmlformats.org/officeDocument/2006/relationships/table" Target="../tables/table70.xml"/><Relationship Id="rId92" Type="http://schemas.openxmlformats.org/officeDocument/2006/relationships/table" Target="../tables/table91.xml"/><Relationship Id="rId2" Type="http://schemas.openxmlformats.org/officeDocument/2006/relationships/table" Target="../tables/table1.xml"/><Relationship Id="rId29" Type="http://schemas.openxmlformats.org/officeDocument/2006/relationships/table" Target="../tables/table28.xml"/><Relationship Id="rId24" Type="http://schemas.openxmlformats.org/officeDocument/2006/relationships/table" Target="../tables/table23.xml"/><Relationship Id="rId40" Type="http://schemas.openxmlformats.org/officeDocument/2006/relationships/table" Target="../tables/table39.xml"/><Relationship Id="rId45" Type="http://schemas.openxmlformats.org/officeDocument/2006/relationships/table" Target="../tables/table44.xml"/><Relationship Id="rId66" Type="http://schemas.openxmlformats.org/officeDocument/2006/relationships/table" Target="../tables/table65.xml"/><Relationship Id="rId87" Type="http://schemas.openxmlformats.org/officeDocument/2006/relationships/table" Target="../tables/table86.xml"/><Relationship Id="rId110" Type="http://schemas.openxmlformats.org/officeDocument/2006/relationships/table" Target="../tables/table109.xml"/><Relationship Id="rId61" Type="http://schemas.openxmlformats.org/officeDocument/2006/relationships/table" Target="../tables/table60.xml"/><Relationship Id="rId82" Type="http://schemas.openxmlformats.org/officeDocument/2006/relationships/table" Target="../tables/table81.xml"/><Relationship Id="rId19" Type="http://schemas.openxmlformats.org/officeDocument/2006/relationships/table" Target="../tables/table18.xml"/><Relationship Id="rId14" Type="http://schemas.openxmlformats.org/officeDocument/2006/relationships/table" Target="../tables/table13.xml"/><Relationship Id="rId30" Type="http://schemas.openxmlformats.org/officeDocument/2006/relationships/table" Target="../tables/table29.xml"/><Relationship Id="rId35" Type="http://schemas.openxmlformats.org/officeDocument/2006/relationships/table" Target="../tables/table34.xml"/><Relationship Id="rId56" Type="http://schemas.openxmlformats.org/officeDocument/2006/relationships/table" Target="../tables/table55.xml"/><Relationship Id="rId77" Type="http://schemas.openxmlformats.org/officeDocument/2006/relationships/table" Target="../tables/table76.xml"/><Relationship Id="rId100" Type="http://schemas.openxmlformats.org/officeDocument/2006/relationships/table" Target="../tables/table99.xml"/><Relationship Id="rId105" Type="http://schemas.openxmlformats.org/officeDocument/2006/relationships/table" Target="../tables/table104.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93" Type="http://schemas.openxmlformats.org/officeDocument/2006/relationships/table" Target="../tables/table92.xml"/><Relationship Id="rId98" Type="http://schemas.openxmlformats.org/officeDocument/2006/relationships/table" Target="../tables/table97.xml"/><Relationship Id="rId3" Type="http://schemas.openxmlformats.org/officeDocument/2006/relationships/table" Target="../tables/table2.xml"/><Relationship Id="rId25" Type="http://schemas.openxmlformats.org/officeDocument/2006/relationships/table" Target="../tables/table24.xml"/><Relationship Id="rId46" Type="http://schemas.openxmlformats.org/officeDocument/2006/relationships/table" Target="../tables/table45.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62" Type="http://schemas.openxmlformats.org/officeDocument/2006/relationships/table" Target="../tables/table61.xml"/><Relationship Id="rId83" Type="http://schemas.openxmlformats.org/officeDocument/2006/relationships/table" Target="../tables/table82.xml"/><Relationship Id="rId88" Type="http://schemas.openxmlformats.org/officeDocument/2006/relationships/table" Target="../tables/table87.xml"/><Relationship Id="rId111" Type="http://schemas.openxmlformats.org/officeDocument/2006/relationships/table" Target="../tables/table110.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J460"/>
  <sheetViews>
    <sheetView topLeftCell="A132" zoomScale="85" zoomScaleNormal="85" workbookViewId="0">
      <selection activeCell="D58" sqref="D58"/>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48" t="s">
        <v>63</v>
      </c>
      <c r="E48" s="4"/>
      <c r="G48" s="3"/>
      <c r="J48" s="4" t="s">
        <v>64</v>
      </c>
      <c r="T48" s="4"/>
    </row>
    <row r="49" spans="2:20" x14ac:dyDescent="0.2">
      <c r="B49" s="4"/>
      <c r="C49" s="4"/>
      <c r="D49" s="149" t="s">
        <v>65</v>
      </c>
      <c r="E49" s="4"/>
      <c r="F49" s="5"/>
      <c r="G49" s="3"/>
      <c r="J49" s="4" t="s">
        <v>66</v>
      </c>
      <c r="T49" s="4"/>
    </row>
    <row r="50" spans="2:20" x14ac:dyDescent="0.2">
      <c r="B50" s="4"/>
      <c r="C50" s="4"/>
      <c r="D50" s="150" t="s">
        <v>67</v>
      </c>
      <c r="E50" s="4"/>
      <c r="F50" s="5"/>
      <c r="G50" s="3"/>
      <c r="J50" s="4" t="s">
        <v>68</v>
      </c>
      <c r="T50" s="4"/>
    </row>
    <row r="51" spans="2:20" x14ac:dyDescent="0.2">
      <c r="B51" s="4"/>
      <c r="C51" s="4"/>
      <c r="D51" s="149"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48"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6:20" x14ac:dyDescent="0.2">
      <c r="F129" s="10"/>
      <c r="G129" s="3"/>
      <c r="J129" s="4" t="s">
        <v>147</v>
      </c>
      <c r="T129" s="4"/>
    </row>
    <row r="130" spans="6:20" x14ac:dyDescent="0.2">
      <c r="F130" s="3" t="s">
        <v>148</v>
      </c>
      <c r="G130" s="3"/>
      <c r="H130" s="3" t="s">
        <v>149</v>
      </c>
      <c r="T130" s="4"/>
    </row>
    <row r="131" spans="6:20" ht="22.5" x14ac:dyDescent="0.2">
      <c r="F131" s="10" t="s">
        <v>150</v>
      </c>
      <c r="G131" s="3"/>
      <c r="H131" s="4" t="s">
        <v>147</v>
      </c>
      <c r="J131" s="3" t="s">
        <v>151</v>
      </c>
      <c r="T131" s="4"/>
    </row>
    <row r="132" spans="6:20" x14ac:dyDescent="0.2">
      <c r="G132" s="5"/>
      <c r="H132" s="4" t="s">
        <v>152</v>
      </c>
      <c r="J132" s="4" t="s">
        <v>152</v>
      </c>
      <c r="T132" s="4"/>
    </row>
    <row r="133" spans="6:20" x14ac:dyDescent="0.2">
      <c r="H133" s="4" t="s">
        <v>153</v>
      </c>
      <c r="T133" s="4"/>
    </row>
    <row r="134" spans="6:20" x14ac:dyDescent="0.2">
      <c r="J134" s="3" t="s">
        <v>154</v>
      </c>
      <c r="T134" s="4"/>
    </row>
    <row r="135" spans="6:20" x14ac:dyDescent="0.2">
      <c r="J135" s="4" t="s">
        <v>155</v>
      </c>
      <c r="T135" s="4"/>
    </row>
    <row r="136" spans="6:20" x14ac:dyDescent="0.2">
      <c r="J136" s="4"/>
      <c r="T136" s="4"/>
    </row>
    <row r="137" spans="6:20" x14ac:dyDescent="0.2">
      <c r="J137" s="4"/>
      <c r="T137" s="4"/>
    </row>
    <row r="138" spans="6:20" x14ac:dyDescent="0.2">
      <c r="J138" s="4"/>
      <c r="T138" s="4"/>
    </row>
    <row r="139" spans="6:20" x14ac:dyDescent="0.2">
      <c r="T139" s="4"/>
    </row>
    <row r="140" spans="6:20" x14ac:dyDescent="0.2">
      <c r="L140" s="4"/>
      <c r="N140" s="4"/>
      <c r="P140" s="4"/>
      <c r="R140" s="4"/>
      <c r="T140" s="4"/>
    </row>
    <row r="141" spans="6:20" x14ac:dyDescent="0.2">
      <c r="L141" s="4"/>
      <c r="N141" s="4"/>
      <c r="P141" s="4"/>
      <c r="R141" s="4"/>
      <c r="T141" s="4"/>
    </row>
    <row r="142" spans="6:20" x14ac:dyDescent="0.2">
      <c r="J142" s="3" t="s">
        <v>156</v>
      </c>
      <c r="K142" s="4"/>
      <c r="L142" s="4"/>
      <c r="N142" s="4"/>
      <c r="P142" s="4"/>
      <c r="R142" s="4"/>
      <c r="T142" s="4"/>
    </row>
    <row r="143" spans="6:20" x14ac:dyDescent="0.2">
      <c r="J143" s="4" t="s">
        <v>157</v>
      </c>
      <c r="L143" s="4"/>
      <c r="M143" s="4"/>
      <c r="N143" s="4"/>
      <c r="P143" s="4"/>
      <c r="R143" s="4"/>
      <c r="T143" s="4"/>
    </row>
    <row r="144" spans="6:20" x14ac:dyDescent="0.2">
      <c r="H144" s="3" t="s">
        <v>158</v>
      </c>
      <c r="J144" s="4"/>
      <c r="L144" s="4"/>
      <c r="N144" s="4"/>
      <c r="O144" s="4"/>
      <c r="P144" s="4"/>
      <c r="R144" s="4"/>
      <c r="T144" s="4"/>
    </row>
    <row r="145" spans="6:20" x14ac:dyDescent="0.2">
      <c r="F145" s="3" t="s">
        <v>159</v>
      </c>
      <c r="H145" s="4" t="s">
        <v>157</v>
      </c>
      <c r="J145" s="3" t="s">
        <v>160</v>
      </c>
      <c r="L145" s="4"/>
      <c r="N145" s="4"/>
      <c r="O145" s="4"/>
      <c r="P145" s="4"/>
      <c r="R145" s="4"/>
      <c r="T145" s="4"/>
    </row>
    <row r="146" spans="6:20" ht="22.5" x14ac:dyDescent="0.2">
      <c r="F146" s="10" t="s">
        <v>161</v>
      </c>
      <c r="H146" s="4" t="s">
        <v>162</v>
      </c>
      <c r="I146" s="5"/>
      <c r="J146" s="4" t="s">
        <v>162</v>
      </c>
      <c r="L146" s="4"/>
      <c r="M146" s="4"/>
      <c r="N146" s="4"/>
      <c r="O146" s="4"/>
      <c r="P146" s="4"/>
      <c r="R146" s="4"/>
      <c r="T146" s="4"/>
    </row>
    <row r="147" spans="6:20" x14ac:dyDescent="0.2">
      <c r="H147" s="5" t="s">
        <v>163</v>
      </c>
      <c r="L147" s="4"/>
      <c r="M147" s="4"/>
      <c r="N147" s="4"/>
      <c r="O147" s="4"/>
      <c r="P147" s="4"/>
      <c r="R147" s="4"/>
      <c r="T147" s="4"/>
    </row>
    <row r="148" spans="6:20" x14ac:dyDescent="0.2">
      <c r="J148" s="3" t="s">
        <v>164</v>
      </c>
      <c r="K148" s="4"/>
      <c r="L148" s="4"/>
      <c r="M148" s="4"/>
      <c r="N148" s="4"/>
      <c r="O148" s="4"/>
      <c r="P148" s="4"/>
      <c r="R148" s="4"/>
      <c r="T148" s="4"/>
    </row>
    <row r="149" spans="6:20" x14ac:dyDescent="0.2">
      <c r="J149" s="5" t="s">
        <v>163</v>
      </c>
      <c r="K149" s="4"/>
      <c r="L149" s="4"/>
      <c r="M149" s="4"/>
      <c r="N149" s="4"/>
      <c r="O149" s="4"/>
      <c r="P149" s="4"/>
      <c r="R149" s="4"/>
      <c r="T149" s="4"/>
    </row>
    <row r="150" spans="6:20" x14ac:dyDescent="0.2">
      <c r="K150" s="4"/>
      <c r="L150" s="4"/>
      <c r="M150" s="4"/>
      <c r="N150" s="4"/>
      <c r="O150" s="4"/>
      <c r="P150" s="4"/>
      <c r="R150" s="4"/>
      <c r="T150" s="4"/>
    </row>
    <row r="151" spans="6:20" x14ac:dyDescent="0.2">
      <c r="K151" s="4"/>
      <c r="L151" s="4"/>
      <c r="M151" s="4"/>
      <c r="N151" s="4"/>
      <c r="O151" s="4"/>
      <c r="P151" s="4"/>
      <c r="R151" s="4"/>
      <c r="T151" s="4"/>
    </row>
    <row r="152" spans="6:20" x14ac:dyDescent="0.2">
      <c r="K152" s="4"/>
      <c r="L152" s="4"/>
      <c r="M152" s="4"/>
      <c r="N152" s="4"/>
      <c r="O152" s="4"/>
      <c r="P152" s="4"/>
      <c r="R152" s="4"/>
      <c r="T152" s="4"/>
    </row>
    <row r="153" spans="6:20" x14ac:dyDescent="0.2">
      <c r="K153" s="4"/>
      <c r="L153" s="4"/>
      <c r="M153" s="4"/>
      <c r="N153" s="4"/>
      <c r="O153" s="4"/>
      <c r="P153" s="4"/>
      <c r="R153" s="4"/>
      <c r="T153" s="4"/>
    </row>
    <row r="154" spans="6:20" x14ac:dyDescent="0.2">
      <c r="O154" s="4"/>
      <c r="P154" s="4"/>
      <c r="R154" s="4"/>
      <c r="T154" s="4"/>
    </row>
    <row r="155" spans="6:20" x14ac:dyDescent="0.2">
      <c r="O155" s="4"/>
      <c r="P155" s="4"/>
      <c r="R155" s="4"/>
      <c r="T155" s="4"/>
    </row>
    <row r="156" spans="6:20" x14ac:dyDescent="0.2">
      <c r="O156" s="4"/>
      <c r="P156" s="4"/>
      <c r="Q156" s="4"/>
      <c r="R156" s="4"/>
      <c r="T156" s="4"/>
    </row>
    <row r="157" spans="6:20" x14ac:dyDescent="0.2">
      <c r="O157" s="4"/>
      <c r="P157" s="4"/>
      <c r="R157" s="4"/>
      <c r="T157" s="4"/>
    </row>
    <row r="158" spans="6:20" x14ac:dyDescent="0.2">
      <c r="O158" s="4"/>
      <c r="P158" s="4"/>
      <c r="R158" s="4"/>
      <c r="T158" s="4"/>
    </row>
    <row r="159" spans="6:20" x14ac:dyDescent="0.2">
      <c r="O159" s="4"/>
      <c r="P159" s="4"/>
      <c r="R159" s="4"/>
      <c r="T159" s="4"/>
    </row>
    <row r="160" spans="6: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x14ac:dyDescent="0.2">
      <c r="D172" s="21"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1" t="s">
        <v>213</v>
      </c>
      <c r="T172" s="18" t="s">
        <v>214</v>
      </c>
      <c r="U172" s="21"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4" t="s">
        <v>229</v>
      </c>
      <c r="AJ172" s="24" t="s">
        <v>230</v>
      </c>
    </row>
    <row r="173" spans="4:36" ht="15" x14ac:dyDescent="0.2">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1" t="s">
        <v>254</v>
      </c>
      <c r="AE173" s="15" t="s">
        <v>255</v>
      </c>
      <c r="AF173" s="16" t="s">
        <v>256</v>
      </c>
      <c r="AG173" s="16" t="s">
        <v>257</v>
      </c>
      <c r="AH173" s="15" t="s">
        <v>199</v>
      </c>
      <c r="AI173" s="4"/>
      <c r="AJ173" s="4"/>
    </row>
    <row r="174" spans="4:36" ht="15" x14ac:dyDescent="0.2">
      <c r="D174" s="4"/>
      <c r="E174" s="20" t="s">
        <v>258</v>
      </c>
      <c r="F174" s="21" t="s">
        <v>259</v>
      </c>
      <c r="G174" s="19" t="s">
        <v>260</v>
      </c>
      <c r="H174" s="15" t="s">
        <v>261</v>
      </c>
      <c r="I174" s="19" t="s">
        <v>262</v>
      </c>
      <c r="J174" s="17" t="s">
        <v>263</v>
      </c>
      <c r="K174" s="18" t="s">
        <v>264</v>
      </c>
      <c r="L174" s="15" t="s">
        <v>265</v>
      </c>
      <c r="M174" s="21"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1" t="s">
        <v>279</v>
      </c>
      <c r="AC174" s="15" t="s">
        <v>280</v>
      </c>
      <c r="AD174" s="4"/>
      <c r="AE174" s="15" t="s">
        <v>281</v>
      </c>
      <c r="AF174" s="16" t="s">
        <v>282</v>
      </c>
      <c r="AG174" s="16" t="s">
        <v>283</v>
      </c>
      <c r="AH174" s="15" t="s">
        <v>284</v>
      </c>
      <c r="AI174" s="4"/>
      <c r="AJ174" s="4"/>
    </row>
    <row r="175" spans="4:36" ht="30" x14ac:dyDescent="0.2">
      <c r="D175" s="4"/>
      <c r="E175" s="20" t="s">
        <v>285</v>
      </c>
      <c r="F175" s="4"/>
      <c r="G175" s="19" t="s">
        <v>286</v>
      </c>
      <c r="H175" s="18" t="s">
        <v>287</v>
      </c>
      <c r="I175" s="19" t="s">
        <v>288</v>
      </c>
      <c r="J175" s="17" t="s">
        <v>289</v>
      </c>
      <c r="K175" s="18" t="s">
        <v>290</v>
      </c>
      <c r="L175" s="24"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4" t="s">
        <v>303</v>
      </c>
      <c r="AB175" s="4"/>
      <c r="AC175" s="15" t="s">
        <v>304</v>
      </c>
      <c r="AD175" s="4"/>
      <c r="AE175" s="15" t="s">
        <v>305</v>
      </c>
      <c r="AF175" s="21" t="s">
        <v>306</v>
      </c>
      <c r="AG175" s="16" t="s">
        <v>307</v>
      </c>
      <c r="AH175" s="15" t="s">
        <v>240</v>
      </c>
      <c r="AI175" s="4"/>
      <c r="AJ175" s="4"/>
    </row>
    <row r="176" spans="4:36" ht="15" x14ac:dyDescent="0.2">
      <c r="D176" s="4"/>
      <c r="E176" s="20" t="s">
        <v>308</v>
      </c>
      <c r="F176" s="4"/>
      <c r="G176" s="19" t="s">
        <v>309</v>
      </c>
      <c r="H176" s="15" t="s">
        <v>310</v>
      </c>
      <c r="I176" s="19" t="s">
        <v>311</v>
      </c>
      <c r="J176" s="17" t="s">
        <v>312</v>
      </c>
      <c r="K176" s="18" t="s">
        <v>256</v>
      </c>
      <c r="L176" s="4"/>
      <c r="M176" s="4"/>
      <c r="N176" s="15" t="s">
        <v>256</v>
      </c>
      <c r="O176" s="24" t="s">
        <v>313</v>
      </c>
      <c r="P176" s="16" t="s">
        <v>314</v>
      </c>
      <c r="Q176" s="16" t="s">
        <v>315</v>
      </c>
      <c r="R176" s="15" t="s">
        <v>316</v>
      </c>
      <c r="S176" s="4"/>
      <c r="T176" s="18" t="s">
        <v>317</v>
      </c>
      <c r="U176" s="4"/>
      <c r="V176" s="23" t="s">
        <v>318</v>
      </c>
      <c r="W176" s="18" t="s">
        <v>319</v>
      </c>
      <c r="X176" s="21" t="s">
        <v>320</v>
      </c>
      <c r="Y176" s="15" t="s">
        <v>321</v>
      </c>
      <c r="Z176" s="15" t="s">
        <v>322</v>
      </c>
      <c r="AA176" s="4"/>
      <c r="AB176" s="4"/>
      <c r="AC176" s="24" t="s">
        <v>323</v>
      </c>
      <c r="AD176" s="4"/>
      <c r="AE176" s="15" t="s">
        <v>324</v>
      </c>
      <c r="AF176" s="4"/>
      <c r="AG176" s="16" t="s">
        <v>325</v>
      </c>
      <c r="AH176" s="15" t="s">
        <v>292</v>
      </c>
      <c r="AI176" s="4"/>
      <c r="AJ176" s="4"/>
    </row>
    <row r="177" spans="4:36" ht="15" x14ac:dyDescent="0.2">
      <c r="D177" s="4"/>
      <c r="E177" s="20" t="s">
        <v>326</v>
      </c>
      <c r="F177" s="4"/>
      <c r="G177" s="19" t="s">
        <v>327</v>
      </c>
      <c r="H177" s="15" t="s">
        <v>328</v>
      </c>
      <c r="I177" s="19" t="s">
        <v>329</v>
      </c>
      <c r="J177" s="17" t="s">
        <v>330</v>
      </c>
      <c r="K177" s="18" t="s">
        <v>331</v>
      </c>
      <c r="L177" s="4"/>
      <c r="M177" s="4"/>
      <c r="N177" s="15" t="s">
        <v>332</v>
      </c>
      <c r="O177" s="4"/>
      <c r="P177" s="21" t="s">
        <v>333</v>
      </c>
      <c r="Q177" s="16" t="s">
        <v>334</v>
      </c>
      <c r="R177" s="15" t="s">
        <v>335</v>
      </c>
      <c r="S177" s="4"/>
      <c r="T177" s="18" t="s">
        <v>336</v>
      </c>
      <c r="U177" s="4"/>
      <c r="V177" s="4"/>
      <c r="W177" s="18" t="s">
        <v>337</v>
      </c>
      <c r="X177" s="4"/>
      <c r="Y177" s="15" t="s">
        <v>338</v>
      </c>
      <c r="Z177" s="24" t="s">
        <v>339</v>
      </c>
      <c r="AA177" s="4"/>
      <c r="AB177" s="4"/>
      <c r="AC177" s="4"/>
      <c r="AD177" s="4"/>
      <c r="AE177" s="15" t="s">
        <v>340</v>
      </c>
      <c r="AF177" s="4"/>
      <c r="AG177" s="16" t="s">
        <v>341</v>
      </c>
      <c r="AH177" s="15" t="s">
        <v>342</v>
      </c>
      <c r="AI177" s="4"/>
      <c r="AJ177" s="4"/>
    </row>
    <row r="178" spans="4:36" ht="15" x14ac:dyDescent="0.2">
      <c r="D178" s="4"/>
      <c r="E178" s="20" t="s">
        <v>343</v>
      </c>
      <c r="F178" s="4"/>
      <c r="G178" s="23" t="s">
        <v>258</v>
      </c>
      <c r="H178" s="15" t="s">
        <v>344</v>
      </c>
      <c r="I178" s="19" t="s">
        <v>345</v>
      </c>
      <c r="J178" s="17" t="s">
        <v>346</v>
      </c>
      <c r="K178" s="26" t="s">
        <v>347</v>
      </c>
      <c r="L178" s="4"/>
      <c r="M178" s="4"/>
      <c r="N178" s="24" t="s">
        <v>348</v>
      </c>
      <c r="O178" s="4"/>
      <c r="P178" s="4"/>
      <c r="Q178" s="16" t="s">
        <v>349</v>
      </c>
      <c r="R178" s="15" t="s">
        <v>350</v>
      </c>
      <c r="S178" s="4"/>
      <c r="T178" s="26"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x14ac:dyDescent="0.2">
      <c r="D179" s="4"/>
      <c r="E179" s="20" t="s">
        <v>357</v>
      </c>
      <c r="F179" s="4"/>
      <c r="G179" s="4"/>
      <c r="H179" s="15" t="s">
        <v>358</v>
      </c>
      <c r="I179" s="23" t="s">
        <v>359</v>
      </c>
      <c r="J179" s="17" t="s">
        <v>360</v>
      </c>
      <c r="K179" s="4"/>
      <c r="L179" s="4"/>
      <c r="M179" s="4"/>
      <c r="N179" s="4"/>
      <c r="O179" s="4"/>
      <c r="P179" s="4"/>
      <c r="Q179" s="21" t="s">
        <v>361</v>
      </c>
      <c r="R179" s="15" t="s">
        <v>362</v>
      </c>
      <c r="S179" s="4"/>
      <c r="T179" s="4"/>
      <c r="U179" s="4"/>
      <c r="V179" s="4"/>
      <c r="W179" s="26" t="s">
        <v>363</v>
      </c>
      <c r="X179" s="4"/>
      <c r="Y179" s="24" t="s">
        <v>364</v>
      </c>
      <c r="Z179" s="4"/>
      <c r="AA179" s="4"/>
      <c r="AB179" s="4"/>
      <c r="AC179" s="4"/>
      <c r="AD179" s="4"/>
      <c r="AE179" s="15" t="s">
        <v>365</v>
      </c>
      <c r="AF179" s="4"/>
      <c r="AG179" s="16" t="s">
        <v>366</v>
      </c>
      <c r="AH179" s="15" t="s">
        <v>367</v>
      </c>
      <c r="AI179" s="4"/>
      <c r="AJ179" s="4"/>
    </row>
    <row r="180" spans="4:36" ht="15" x14ac:dyDescent="0.2">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x14ac:dyDescent="0.2">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1" t="s">
        <v>379</v>
      </c>
      <c r="AH181" s="15" t="s">
        <v>380</v>
      </c>
      <c r="AI181" s="4"/>
      <c r="AJ181" s="4"/>
    </row>
    <row r="182" spans="4:36" ht="15" x14ac:dyDescent="0.2">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4" t="s">
        <v>384</v>
      </c>
      <c r="AF182" s="4"/>
      <c r="AG182" s="4"/>
      <c r="AH182" s="15" t="s">
        <v>385</v>
      </c>
      <c r="AI182" s="4"/>
      <c r="AJ182" s="4"/>
    </row>
    <row r="183" spans="4:36" ht="15" x14ac:dyDescent="0.2">
      <c r="D183" s="4"/>
      <c r="E183" s="20" t="s">
        <v>386</v>
      </c>
      <c r="F183" s="4"/>
      <c r="G183" s="4"/>
      <c r="H183" s="18" t="s">
        <v>387</v>
      </c>
      <c r="I183" s="4"/>
      <c r="J183" s="25"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x14ac:dyDescent="0.2">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x14ac:dyDescent="0.2">
      <c r="D185" s="4"/>
      <c r="E185" s="20" t="s">
        <v>395</v>
      </c>
      <c r="F185" s="4"/>
      <c r="G185" s="4"/>
      <c r="H185" s="15" t="s">
        <v>396</v>
      </c>
      <c r="I185" s="4"/>
      <c r="J185" s="4"/>
      <c r="K185" s="4"/>
      <c r="L185" s="4"/>
      <c r="M185" s="4"/>
      <c r="N185" s="4"/>
      <c r="O185" s="4"/>
      <c r="P185" s="4"/>
      <c r="Q185" s="4"/>
      <c r="R185" s="24" t="s">
        <v>397</v>
      </c>
      <c r="S185" s="4"/>
      <c r="T185" s="4"/>
      <c r="U185" s="4"/>
      <c r="V185" s="4"/>
      <c r="W185" s="4"/>
      <c r="X185" s="4"/>
      <c r="Y185" s="4"/>
      <c r="Z185" s="4"/>
      <c r="AA185" s="4"/>
      <c r="AB185" s="4"/>
      <c r="AC185" s="4"/>
      <c r="AD185" s="4"/>
      <c r="AE185" s="4"/>
      <c r="AF185" s="4"/>
      <c r="AG185" s="4"/>
      <c r="AH185" s="15" t="s">
        <v>398</v>
      </c>
      <c r="AI185" s="4"/>
      <c r="AJ185" s="4"/>
    </row>
    <row r="186" spans="4:36" ht="15" x14ac:dyDescent="0.2">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4" t="s">
        <v>401</v>
      </c>
      <c r="AI186" s="4"/>
      <c r="AJ186" s="4"/>
    </row>
    <row r="187" spans="4:36" ht="15" x14ac:dyDescent="0.2">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2" t="s">
        <v>405</v>
      </c>
      <c r="F189" s="4"/>
      <c r="G189" s="4"/>
      <c r="H189" s="24"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407</v>
      </c>
      <c r="E204" s="14" t="s">
        <v>408</v>
      </c>
      <c r="F204" s="14" t="s">
        <v>409</v>
      </c>
      <c r="G204" s="28" t="s">
        <v>410</v>
      </c>
      <c r="H204" s="28" t="s">
        <v>411</v>
      </c>
      <c r="I204" s="14" t="s">
        <v>412</v>
      </c>
      <c r="J204" s="14" t="s">
        <v>413</v>
      </c>
      <c r="K204" s="28" t="s">
        <v>414</v>
      </c>
      <c r="L204" s="14" t="s">
        <v>415</v>
      </c>
      <c r="M204" s="14" t="s">
        <v>416</v>
      </c>
      <c r="N204" s="14" t="s">
        <v>417</v>
      </c>
      <c r="O204" s="14" t="s">
        <v>418</v>
      </c>
      <c r="P204" s="28"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x14ac:dyDescent="0.2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x14ac:dyDescent="0.2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x14ac:dyDescent="0.2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x14ac:dyDescent="0.2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x14ac:dyDescent="0.2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x14ac:dyDescent="0.2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x14ac:dyDescent="0.2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x14ac:dyDescent="0.2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x14ac:dyDescent="0.2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x14ac:dyDescent="0.2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x14ac:dyDescent="0.2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x14ac:dyDescent="0.2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x14ac:dyDescent="0.2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x14ac:dyDescent="0.2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x14ac:dyDescent="0.2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x14ac:dyDescent="0.2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x14ac:dyDescent="0.2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x14ac:dyDescent="0.2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x14ac:dyDescent="0.2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x14ac:dyDescent="0.2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x14ac:dyDescent="0.2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x14ac:dyDescent="0.2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x14ac:dyDescent="0.2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x14ac:dyDescent="0.2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x14ac:dyDescent="0.2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x14ac:dyDescent="0.2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x14ac:dyDescent="0.2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x14ac:dyDescent="0.2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x14ac:dyDescent="0.2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x14ac:dyDescent="0.2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x14ac:dyDescent="0.2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x14ac:dyDescent="0.2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x14ac:dyDescent="0.2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x14ac:dyDescent="0.2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x14ac:dyDescent="0.2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x14ac:dyDescent="0.2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x14ac:dyDescent="0.2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x14ac:dyDescent="0.2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x14ac:dyDescent="0.2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x14ac:dyDescent="0.2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x14ac:dyDescent="0.2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x14ac:dyDescent="0.2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x14ac:dyDescent="0.2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x14ac:dyDescent="0.2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x14ac:dyDescent="0.2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x14ac:dyDescent="0.2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x14ac:dyDescent="0.2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x14ac:dyDescent="0.2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x14ac:dyDescent="0.2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x14ac:dyDescent="0.2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x14ac:dyDescent="0.2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x14ac:dyDescent="0.2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x14ac:dyDescent="0.2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x14ac:dyDescent="0.2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x14ac:dyDescent="0.2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x14ac:dyDescent="0.2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x14ac:dyDescent="0.2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x14ac:dyDescent="0.2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x14ac:dyDescent="0.2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x14ac:dyDescent="0.2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x14ac:dyDescent="0.2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x14ac:dyDescent="0.2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x14ac:dyDescent="0.2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x14ac:dyDescent="0.2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x14ac:dyDescent="0.2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x14ac:dyDescent="0.2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x14ac:dyDescent="0.2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x14ac:dyDescent="0.2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x14ac:dyDescent="0.2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x14ac:dyDescent="0.2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x14ac:dyDescent="0.2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x14ac:dyDescent="0.2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x14ac:dyDescent="0.2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x14ac:dyDescent="0.2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x14ac:dyDescent="0.2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x14ac:dyDescent="0.2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x14ac:dyDescent="0.2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x14ac:dyDescent="0.2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x14ac:dyDescent="0.2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x14ac:dyDescent="0.2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x14ac:dyDescent="0.2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x14ac:dyDescent="0.2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x14ac:dyDescent="0.2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x14ac:dyDescent="0.2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x14ac:dyDescent="0.2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x14ac:dyDescent="0.2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x14ac:dyDescent="0.2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x14ac:dyDescent="0.2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x14ac:dyDescent="0.2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x14ac:dyDescent="0.2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x14ac:dyDescent="0.2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x14ac:dyDescent="0.2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x14ac:dyDescent="0.2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x14ac:dyDescent="0.2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x14ac:dyDescent="0.2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x14ac:dyDescent="0.2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x14ac:dyDescent="0.2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x14ac:dyDescent="0.2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x14ac:dyDescent="0.2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x14ac:dyDescent="0.2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x14ac:dyDescent="0.2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x14ac:dyDescent="0.2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x14ac:dyDescent="0.2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x14ac:dyDescent="0.2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x14ac:dyDescent="0.2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x14ac:dyDescent="0.2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x14ac:dyDescent="0.2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x14ac:dyDescent="0.2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x14ac:dyDescent="0.2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x14ac:dyDescent="0.2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x14ac:dyDescent="0.2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x14ac:dyDescent="0.2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x14ac:dyDescent="0.2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x14ac:dyDescent="0.2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x14ac:dyDescent="0.2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x14ac:dyDescent="0.2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x14ac:dyDescent="0.2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pageMargins left="0.7" right="0.7" top="0.75" bottom="0.75" header="0.3" footer="0.3"/>
  <pageSetup paperSize="9" orientation="portrait" r:id="rId1"/>
  <tableParts count="11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50DD-0456-423D-8A2C-F5CFE40C0F57}">
  <sheetPr>
    <pageSetUpPr fitToPage="1"/>
  </sheetPr>
  <dimension ref="A1:G23"/>
  <sheetViews>
    <sheetView zoomScaleNormal="100" workbookViewId="0">
      <selection activeCell="C1" sqref="C1"/>
    </sheetView>
  </sheetViews>
  <sheetFormatPr baseColWidth="10" defaultColWidth="11.42578125" defaultRowHeight="15" x14ac:dyDescent="0.25"/>
  <cols>
    <col min="1" max="1" width="7.42578125" style="344" customWidth="1"/>
    <col min="2" max="2" width="9.28515625" style="1" customWidth="1"/>
    <col min="3" max="3" width="61.42578125" style="344" customWidth="1"/>
    <col min="4" max="4" width="23.42578125" style="344" customWidth="1"/>
    <col min="5" max="5" width="68.140625" style="344" customWidth="1"/>
    <col min="6" max="6" width="58.7109375" style="344" customWidth="1"/>
    <col min="7" max="7" width="11.42578125" style="344" hidden="1" customWidth="1"/>
    <col min="8" max="16384" width="11.42578125" style="344"/>
  </cols>
  <sheetData>
    <row r="1" spans="1:7" ht="21.75" thickBot="1" x14ac:dyDescent="0.3">
      <c r="A1" s="201" t="s">
        <v>1758</v>
      </c>
      <c r="B1" s="490" t="s">
        <v>2469</v>
      </c>
      <c r="C1" s="491"/>
      <c r="D1" s="491"/>
      <c r="E1" s="492"/>
      <c r="F1" s="93"/>
    </row>
    <row r="2" spans="1:7" ht="62.25" customHeight="1" thickBot="1" x14ac:dyDescent="0.3">
      <c r="A2" s="345" t="s">
        <v>1469</v>
      </c>
      <c r="B2" s="202" t="s">
        <v>1470</v>
      </c>
      <c r="C2" s="346" t="s">
        <v>1471</v>
      </c>
      <c r="D2" s="347" t="s">
        <v>1472</v>
      </c>
      <c r="E2" s="348" t="s">
        <v>1473</v>
      </c>
      <c r="F2" s="349" t="s">
        <v>1474</v>
      </c>
    </row>
    <row r="3" spans="1:7" ht="42.75" x14ac:dyDescent="0.25">
      <c r="A3" s="350"/>
      <c r="B3" s="395" t="s">
        <v>2128</v>
      </c>
      <c r="C3" s="396" t="s">
        <v>2470</v>
      </c>
      <c r="D3" s="65" t="str">
        <f>IF(COUNTIF(D4:D4,"NO CUMPLE")&gt;0,"NO CUMPLE CONDICIÓN",IF(COUNTIF(D4:D4,"CUMPLE")=0,"NO APLICA","CUMPLE"))</f>
        <v>NO APLICA</v>
      </c>
      <c r="E3" s="398" t="str">
        <f>CONCATENATE(IF(D4="NO CUMPLE",CONCATENATE(E4," / "),""))</f>
        <v/>
      </c>
      <c r="F3" s="352" t="s">
        <v>2504</v>
      </c>
      <c r="G3" s="14">
        <f>IF(D3="CUMPLE",1,IF(D3="NO CUMPLE CONDICIÓN",2,3))</f>
        <v>3</v>
      </c>
    </row>
    <row r="4" spans="1:7" ht="36.75" customHeight="1" x14ac:dyDescent="0.25">
      <c r="A4" s="353" t="s">
        <v>2057</v>
      </c>
      <c r="B4" s="203" t="s">
        <v>2130</v>
      </c>
      <c r="C4" s="341" t="s">
        <v>2471</v>
      </c>
      <c r="D4" s="354"/>
      <c r="E4" s="399"/>
      <c r="F4" s="355" t="s">
        <v>2504</v>
      </c>
    </row>
    <row r="5" spans="1:7" ht="34.5" customHeight="1" x14ac:dyDescent="0.25">
      <c r="A5" s="350"/>
      <c r="B5" s="351" t="s">
        <v>2279</v>
      </c>
      <c r="C5" s="292" t="s">
        <v>2472</v>
      </c>
      <c r="D5" s="66" t="str">
        <f>IF(COUNTIF(D6:D9,"NO CUMPLE")&gt;0,"NO CUMPLE CONDICIÓN",IF(COUNTIF(D6:D9,"CUMPLE")=0,"NO APLICA","CUMPLE"))</f>
        <v>NO APLICA</v>
      </c>
      <c r="E5" s="63" t="str">
        <f>CONCATENATE(IF(D6="NO CUMPLE",CONCATENATE(E6," / "),""),IF(D7="NO CUMPLE",CONCATENATE(E7," / "),""),IF(D8="NO CUMPLE",CONCATENATE(E8," / "),""),IF(D9="NO CUMPLE",CONCATENATE(E9," / "),""))</f>
        <v/>
      </c>
      <c r="F5" s="352" t="s">
        <v>2505</v>
      </c>
      <c r="G5" s="14">
        <f>IF(D5="CUMPLE",1,IF(D5="NO CUMPLE CONDICIÓN",2,3))</f>
        <v>3</v>
      </c>
    </row>
    <row r="6" spans="1:7" ht="128.25" x14ac:dyDescent="0.25">
      <c r="A6" s="353" t="s">
        <v>2057</v>
      </c>
      <c r="B6" s="203" t="s">
        <v>2473</v>
      </c>
      <c r="C6" s="341" t="s">
        <v>2474</v>
      </c>
      <c r="D6" s="354"/>
      <c r="E6" s="399"/>
      <c r="F6" s="355" t="s">
        <v>2505</v>
      </c>
    </row>
    <row r="7" spans="1:7" ht="33" customHeight="1" x14ac:dyDescent="0.25">
      <c r="A7" s="353" t="s">
        <v>2057</v>
      </c>
      <c r="B7" s="203" t="s">
        <v>2475</v>
      </c>
      <c r="C7" s="341" t="s">
        <v>2476</v>
      </c>
      <c r="D7" s="354"/>
      <c r="E7" s="399"/>
      <c r="F7" s="355" t="s">
        <v>2505</v>
      </c>
    </row>
    <row r="8" spans="1:7" ht="27.75" customHeight="1" x14ac:dyDescent="0.25">
      <c r="A8" s="353"/>
      <c r="B8" s="203" t="s">
        <v>2477</v>
      </c>
      <c r="C8" s="48" t="s">
        <v>2131</v>
      </c>
      <c r="D8" s="354"/>
      <c r="E8" s="399"/>
      <c r="F8" s="355" t="s">
        <v>2505</v>
      </c>
    </row>
    <row r="9" spans="1:7" ht="22.5" customHeight="1" x14ac:dyDescent="0.25">
      <c r="A9" s="353" t="s">
        <v>2057</v>
      </c>
      <c r="B9" s="203" t="s">
        <v>2478</v>
      </c>
      <c r="C9" s="341" t="s">
        <v>2132</v>
      </c>
      <c r="D9" s="354"/>
      <c r="E9" s="400"/>
      <c r="F9" s="355" t="s">
        <v>2505</v>
      </c>
    </row>
    <row r="10" spans="1:7" ht="28.35" customHeight="1" x14ac:dyDescent="0.25">
      <c r="A10" s="350"/>
      <c r="B10" s="351" t="s">
        <v>2280</v>
      </c>
      <c r="C10" s="82" t="s">
        <v>2491</v>
      </c>
      <c r="D10" s="66" t="str">
        <f>IF(COUNTIF(D11:D19,"NO CUMPLE")&gt;0,"NO CUMPLE CONDICIÓN",IF(COUNTIF(D11:D19,"CUMPLE")=0,"NO APLICA","CUMPLE"))</f>
        <v>NO APLICA</v>
      </c>
      <c r="E10" s="401" t="str">
        <f>CONCATENATE(IF(D11="NO CUMPLE",CONCATENATE(E11," / "),""),IF(D12="NO CUMPLE",CONCATENATE(E12," / "),""),IF(D13="NO CUMPLE",CONCATENATE(E13," / "),""),IF(D14="NO CUMPLE",CONCATENATE(E14," / "),""),IF(D15="NO CUMPLE",CONCATENATE(E15," / "),""),IF(D16="NO CUMPLE",CONCATENATE(E16," / "),""),IF(D17="NO CUMPLE",CONCATENATE(E17," / "),""),IF(D18="NO CUMPLE",CONCATENATE(E18," / "),""),IF(D19="NO CUMPLE",CONCATENATE(E19," / "),""))</f>
        <v/>
      </c>
      <c r="F10" s="356" t="s">
        <v>2505</v>
      </c>
      <c r="G10" s="14">
        <f>IF(D10="CUMPLE",1,IF(D10="NO CUMPLE CONDICIÓN",2,3))</f>
        <v>3</v>
      </c>
    </row>
    <row r="11" spans="1:7" ht="83.1" customHeight="1" x14ac:dyDescent="0.25">
      <c r="A11" s="353" t="s">
        <v>2057</v>
      </c>
      <c r="B11" s="203" t="s">
        <v>2479</v>
      </c>
      <c r="C11" s="358" t="s">
        <v>2480</v>
      </c>
      <c r="D11" s="354"/>
      <c r="E11" s="399"/>
      <c r="F11" s="357" t="s">
        <v>2505</v>
      </c>
    </row>
    <row r="12" spans="1:7" ht="36" x14ac:dyDescent="0.25">
      <c r="A12" s="353" t="s">
        <v>2057</v>
      </c>
      <c r="B12" s="203" t="s">
        <v>2481</v>
      </c>
      <c r="C12" s="359" t="s">
        <v>2482</v>
      </c>
      <c r="D12" s="354"/>
      <c r="E12" s="399"/>
      <c r="F12" s="357" t="s">
        <v>2505</v>
      </c>
    </row>
    <row r="13" spans="1:7" ht="45" customHeight="1" x14ac:dyDescent="0.25">
      <c r="A13" s="353" t="s">
        <v>2057</v>
      </c>
      <c r="B13" s="203" t="s">
        <v>2483</v>
      </c>
      <c r="C13" s="359" t="s">
        <v>2485</v>
      </c>
      <c r="D13" s="354"/>
      <c r="E13" s="399"/>
      <c r="F13" s="357" t="s">
        <v>2505</v>
      </c>
    </row>
    <row r="14" spans="1:7" ht="40.5" customHeight="1" x14ac:dyDescent="0.25">
      <c r="A14" s="353" t="s">
        <v>2057</v>
      </c>
      <c r="B14" s="203" t="s">
        <v>2484</v>
      </c>
      <c r="C14" s="359" t="s">
        <v>2488</v>
      </c>
      <c r="D14" s="354"/>
      <c r="E14" s="399"/>
      <c r="F14" s="357" t="s">
        <v>2505</v>
      </c>
    </row>
    <row r="15" spans="1:7" ht="42" customHeight="1" x14ac:dyDescent="0.25">
      <c r="A15" s="353" t="s">
        <v>2057</v>
      </c>
      <c r="B15" s="203" t="s">
        <v>2486</v>
      </c>
      <c r="C15" s="359" t="s">
        <v>2492</v>
      </c>
      <c r="D15" s="354"/>
      <c r="E15" s="402"/>
      <c r="F15" s="357" t="s">
        <v>2505</v>
      </c>
    </row>
    <row r="16" spans="1:7" ht="42" customHeight="1" x14ac:dyDescent="0.25">
      <c r="A16" s="353"/>
      <c r="B16" s="203" t="s">
        <v>2487</v>
      </c>
      <c r="C16" s="359" t="s">
        <v>2494</v>
      </c>
      <c r="D16" s="354"/>
      <c r="E16" s="402"/>
      <c r="F16" s="357" t="s">
        <v>2505</v>
      </c>
    </row>
    <row r="17" spans="1:6" ht="36" customHeight="1" x14ac:dyDescent="0.25">
      <c r="A17" s="353" t="s">
        <v>2057</v>
      </c>
      <c r="B17" s="203" t="s">
        <v>2489</v>
      </c>
      <c r="C17" s="359" t="s">
        <v>2490</v>
      </c>
      <c r="D17" s="354"/>
      <c r="E17" s="402"/>
      <c r="F17" s="357" t="s">
        <v>2505</v>
      </c>
    </row>
    <row r="18" spans="1:6" ht="37.5" customHeight="1" x14ac:dyDescent="0.25">
      <c r="A18" s="353" t="s">
        <v>2057</v>
      </c>
      <c r="B18" s="203" t="s">
        <v>2496</v>
      </c>
      <c r="C18" s="359" t="s">
        <v>2493</v>
      </c>
      <c r="D18" s="354"/>
      <c r="E18" s="402"/>
      <c r="F18" s="357" t="s">
        <v>2505</v>
      </c>
    </row>
    <row r="19" spans="1:6" ht="36.75" thickBot="1" x14ac:dyDescent="0.3">
      <c r="A19" s="353" t="s">
        <v>2057</v>
      </c>
      <c r="B19" s="394" t="s">
        <v>2497</v>
      </c>
      <c r="C19" s="360" t="s">
        <v>2495</v>
      </c>
      <c r="D19" s="397"/>
      <c r="E19" s="403"/>
      <c r="F19" s="357" t="s">
        <v>2505</v>
      </c>
    </row>
    <row r="20" spans="1:6" x14ac:dyDescent="0.25">
      <c r="A20" s="427"/>
      <c r="B20" s="406"/>
      <c r="C20" s="407"/>
      <c r="D20" s="408"/>
      <c r="E20" s="409"/>
      <c r="F20" s="410"/>
    </row>
    <row r="21" spans="1:6" hidden="1" x14ac:dyDescent="0.25">
      <c r="C21" s="83" t="s">
        <v>1495</v>
      </c>
      <c r="D21" s="14">
        <f>COUNTIF(G3:G19,1)</f>
        <v>0</v>
      </c>
    </row>
    <row r="22" spans="1:6" hidden="1" x14ac:dyDescent="0.25">
      <c r="C22" s="83" t="s">
        <v>1496</v>
      </c>
      <c r="D22" s="14">
        <f>COUNTIF(G3:G19,2)</f>
        <v>0</v>
      </c>
    </row>
    <row r="23" spans="1:6" hidden="1" x14ac:dyDescent="0.25">
      <c r="C23" s="83" t="s">
        <v>1497</v>
      </c>
      <c r="D23" s="14">
        <f>COUNTIF(G3:G19,3)</f>
        <v>3</v>
      </c>
    </row>
  </sheetData>
  <sheetProtection algorithmName="SHA-512" hashValue="q5/kvFcc+nz5O0Ilwuer93WS0eFT8EtmkL4E/HT+IkyKSS3jpZw3S1CGHc6OmJj9sm8c9TDvum1d2kImEcZ8GA==" saltValue="JuVsQYFFxdqos7Eg079wfQ==" spinCount="100000" sheet="1" formatRows="0" autoFilter="0"/>
  <mergeCells count="1">
    <mergeCell ref="B1:E1"/>
  </mergeCells>
  <phoneticPr fontId="30" type="noConversion"/>
  <conditionalFormatting sqref="D3">
    <cfRule type="cellIs" dxfId="32" priority="3" operator="equal">
      <formula>"NO CUMPLE CONDICIÓN"</formula>
    </cfRule>
    <cfRule type="cellIs" dxfId="31" priority="4" operator="equal">
      <formula>"No Cumple"</formula>
    </cfRule>
  </conditionalFormatting>
  <conditionalFormatting sqref="D5">
    <cfRule type="cellIs" dxfId="30" priority="1" operator="equal">
      <formula>"NO CUMPLE CONDICIÓN"</formula>
    </cfRule>
    <cfRule type="cellIs" dxfId="29" priority="2" operator="equal">
      <formula>"No Cumple"</formula>
    </cfRule>
  </conditionalFormatting>
  <conditionalFormatting sqref="D10">
    <cfRule type="cellIs" dxfId="28" priority="5" operator="equal">
      <formula>"NO CUMPLE CONDICIÓN"</formula>
    </cfRule>
    <cfRule type="cellIs" dxfId="27" priority="6" operator="equal">
      <formula>"No Cumple"</formula>
    </cfRule>
  </conditionalFormatting>
  <dataValidations count="2">
    <dataValidation type="list" allowBlank="1" showInputMessage="1" showErrorMessage="1" sqref="D6:D8 D11:D18 D4 D19:D20" xr:uid="{05420279-E343-4ED6-9605-F48EB9E53649}">
      <formula1>"CUMPLE,NO CUMPLE"</formula1>
    </dataValidation>
    <dataValidation type="list" allowBlank="1" showInputMessage="1" showErrorMessage="1" sqref="D9" xr:uid="{F5CF0152-3759-46E6-967A-5B6E4896A1A4}">
      <formula1>"CUMPLE,NO CUMPLE,NO APLICA"</formula1>
    </dataValidation>
  </dataValidations>
  <hyperlinks>
    <hyperlink ref="A1" location="PORTADA!A1" display="Portada" xr:uid="{168EB227-3FCF-4DA1-9580-A4449D284767}"/>
  </hyperlinks>
  <printOptions horizontalCentered="1"/>
  <pageMargins left="0.31496062992125984" right="0.31496062992125984" top="1.1417322834645669" bottom="0.74803149606299213" header="0.31496062992125984" footer="0.31496062992125984"/>
  <pageSetup scale="81"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A8FA-5E8F-42DE-B5B5-3E6EAC4A4207}">
  <sheetPr>
    <tabColor theme="6" tint="0.59999389629810485"/>
    <pageSetUpPr fitToPage="1"/>
  </sheetPr>
  <dimension ref="A1:G31"/>
  <sheetViews>
    <sheetView zoomScale="80" zoomScaleNormal="80" workbookViewId="0">
      <selection activeCell="C1" sqref="C1"/>
    </sheetView>
  </sheetViews>
  <sheetFormatPr baseColWidth="10" defaultColWidth="11.42578125" defaultRowHeight="15" x14ac:dyDescent="0.25"/>
  <cols>
    <col min="1" max="1" width="8.7109375" style="91" customWidth="1"/>
    <col min="2" max="2" width="7.42578125" style="14" customWidth="1"/>
    <col min="3" max="3" width="86.28515625" style="29" customWidth="1"/>
    <col min="4" max="4" width="19.85546875" customWidth="1"/>
    <col min="5" max="5" width="86" customWidth="1"/>
    <col min="6" max="6" width="49.140625" customWidth="1"/>
    <col min="7" max="7" width="6.140625" hidden="1" customWidth="1"/>
  </cols>
  <sheetData>
    <row r="1" spans="1:7" s="34" customFormat="1" ht="21" customHeight="1" thickBot="1" x14ac:dyDescent="0.3">
      <c r="A1" s="201" t="s">
        <v>1758</v>
      </c>
      <c r="B1" s="490" t="s">
        <v>2133</v>
      </c>
      <c r="C1" s="491"/>
      <c r="D1" s="491"/>
      <c r="E1" s="492"/>
      <c r="F1" s="204"/>
      <c r="G1" s="30"/>
    </row>
    <row r="2" spans="1:7" s="32" customFormat="1" ht="74.25" customHeight="1" thickBot="1" x14ac:dyDescent="0.3">
      <c r="A2" s="92" t="s">
        <v>1469</v>
      </c>
      <c r="B2" s="67" t="s">
        <v>1470</v>
      </c>
      <c r="C2" s="70" t="s">
        <v>1471</v>
      </c>
      <c r="D2" s="68" t="s">
        <v>1472</v>
      </c>
      <c r="E2" s="69" t="s">
        <v>1473</v>
      </c>
      <c r="F2" s="33" t="s">
        <v>1474</v>
      </c>
    </row>
    <row r="3" spans="1:7" ht="45" customHeight="1" x14ac:dyDescent="0.25">
      <c r="A3" s="197"/>
      <c r="B3" s="44" t="s">
        <v>2134</v>
      </c>
      <c r="C3" s="205" t="s">
        <v>2135</v>
      </c>
      <c r="D3" s="65" t="str">
        <f>IF(COUNTIF(D4:D5,"NO CUMPLE")&gt;0,"NO CUMPLE CONDICIÓN",IF(COUNTIF(D4:D5,"CUMPLE")=0,"NO APLICA","CUMPLE"))</f>
        <v>NO APLICA</v>
      </c>
      <c r="E3" s="368" t="str">
        <f>CONCATENATE(IF(D4="NO CUMPLE",CONCATENATE(E4," / "),""),(IF(D5="NO CUMPLE",CONCATENATE(E5," / "),"")))</f>
        <v/>
      </c>
      <c r="F3" s="206" t="s">
        <v>2499</v>
      </c>
      <c r="G3" s="14">
        <f>IF(D3="CUMPLE",1,IF(D3="NO CUMPLE CONDICIÓN",2,3))</f>
        <v>3</v>
      </c>
    </row>
    <row r="4" spans="1:7" ht="57.75" x14ac:dyDescent="0.25">
      <c r="A4" s="200" t="s">
        <v>2118</v>
      </c>
      <c r="B4" s="54" t="s">
        <v>2136</v>
      </c>
      <c r="C4" s="260" t="s">
        <v>2137</v>
      </c>
      <c r="D4" s="106"/>
      <c r="E4" s="103"/>
      <c r="F4" s="285" t="s">
        <v>2499</v>
      </c>
    </row>
    <row r="5" spans="1:7" ht="102" customHeight="1" x14ac:dyDescent="0.25">
      <c r="A5" s="200" t="s">
        <v>2118</v>
      </c>
      <c r="B5" s="54" t="s">
        <v>2138</v>
      </c>
      <c r="C5" s="328" t="s">
        <v>2139</v>
      </c>
      <c r="D5" s="106"/>
      <c r="E5" s="103"/>
      <c r="F5" s="285" t="s">
        <v>2499</v>
      </c>
    </row>
    <row r="6" spans="1:7" ht="54.75" customHeight="1" x14ac:dyDescent="0.25">
      <c r="B6" s="61" t="s">
        <v>2140</v>
      </c>
      <c r="C6" s="207" t="s">
        <v>2455</v>
      </c>
      <c r="D6" s="66" t="str">
        <f>IF(COUNTIF(D7:D11,"NO CUMPLE")&gt;0,"NO CUMPLE CONDICIÓN",IF(COUNTIF(D7:D11,"CUMPLE")=0,"NO APLICA","CUMPLE"))</f>
        <v>NO APLICA</v>
      </c>
      <c r="E6" s="63" t="str">
        <f>CONCATENATE(IF(D7="NO CUMPLE",CONCATENATE(E7," / "),""),IF(D8="NO CUMPLE",CONCATENATE(E8," / "),""),IF(D9="NO CUMPLE",CONCATENATE(E9," / "),""),IF(D10="NO CUMPLE",CONCATENATE(E10," / "),""),IF(D11="NO CUMPLE",CONCATENATE(E11," / "),""))</f>
        <v/>
      </c>
      <c r="F6" s="206" t="s">
        <v>2499</v>
      </c>
      <c r="G6" s="14">
        <f>IF(D6="CUMPLE",1,IF(D6="NO CUMPLE CONDICIÓN",2,3))</f>
        <v>3</v>
      </c>
    </row>
    <row r="7" spans="1:7" ht="93" customHeight="1" x14ac:dyDescent="0.25">
      <c r="A7" s="200" t="s">
        <v>2118</v>
      </c>
      <c r="B7" s="45" t="s">
        <v>2141</v>
      </c>
      <c r="C7" s="329" t="s">
        <v>2142</v>
      </c>
      <c r="D7" s="106"/>
      <c r="E7" s="103"/>
      <c r="F7" s="285" t="s">
        <v>2499</v>
      </c>
      <c r="G7" s="14"/>
    </row>
    <row r="8" spans="1:7" ht="36" x14ac:dyDescent="0.25">
      <c r="A8" s="200" t="s">
        <v>2118</v>
      </c>
      <c r="B8" s="45" t="s">
        <v>2143</v>
      </c>
      <c r="C8" s="209" t="s">
        <v>2144</v>
      </c>
      <c r="D8" s="106"/>
      <c r="E8" s="104"/>
      <c r="F8" s="285" t="s">
        <v>2499</v>
      </c>
      <c r="G8" s="14"/>
    </row>
    <row r="9" spans="1:7" ht="36" x14ac:dyDescent="0.25">
      <c r="A9" s="200" t="s">
        <v>2118</v>
      </c>
      <c r="B9" s="45" t="s">
        <v>2145</v>
      </c>
      <c r="C9" s="209" t="s">
        <v>2146</v>
      </c>
      <c r="D9" s="106"/>
      <c r="E9" s="103"/>
      <c r="F9" s="285" t="s">
        <v>2499</v>
      </c>
      <c r="G9" s="14"/>
    </row>
    <row r="10" spans="1:7" ht="106.5" customHeight="1" x14ac:dyDescent="0.25">
      <c r="A10" s="200" t="s">
        <v>2118</v>
      </c>
      <c r="B10" s="45" t="s">
        <v>2147</v>
      </c>
      <c r="C10" s="209" t="s">
        <v>2148</v>
      </c>
      <c r="D10" s="106"/>
      <c r="E10" s="103"/>
      <c r="F10" s="285" t="s">
        <v>2499</v>
      </c>
      <c r="G10" s="14"/>
    </row>
    <row r="11" spans="1:7" ht="75.599999999999994" customHeight="1" x14ac:dyDescent="0.25">
      <c r="A11" s="200" t="s">
        <v>2118</v>
      </c>
      <c r="B11" s="45" t="s">
        <v>2149</v>
      </c>
      <c r="C11" s="209" t="s">
        <v>2150</v>
      </c>
      <c r="D11" s="106"/>
      <c r="E11" s="104"/>
      <c r="F11" s="285" t="s">
        <v>2499</v>
      </c>
      <c r="G11" s="14"/>
    </row>
    <row r="12" spans="1:7" ht="71.25" customHeight="1" x14ac:dyDescent="0.25">
      <c r="A12" s="199"/>
      <c r="B12" s="47" t="s">
        <v>2151</v>
      </c>
      <c r="C12" s="207" t="s">
        <v>2498</v>
      </c>
      <c r="D12" s="66" t="str">
        <f>IF(COUNTIF(D13:D13,"NO CUMPLE")&gt;0,"NO CUMPLE CONDICIÓN",IF(COUNTIF(D13:D13,"CUMPLE")=0,"NO APLICA","CUMPLE"))</f>
        <v>NO APLICA</v>
      </c>
      <c r="E12" s="63" t="str">
        <f>CONCATENATE(IF(D13="NO CUMPLE",CONCATENATE(E13," / "),""))</f>
        <v/>
      </c>
      <c r="F12" s="206" t="s">
        <v>2500</v>
      </c>
      <c r="G12" s="14">
        <f>IF(D12="CUMPLE",1,IF(D12="NO CUMPLE CONDICIÓN",2,3))</f>
        <v>3</v>
      </c>
    </row>
    <row r="13" spans="1:7" ht="187.5" x14ac:dyDescent="0.25">
      <c r="A13" s="200" t="s">
        <v>2118</v>
      </c>
      <c r="B13" s="54" t="s">
        <v>2152</v>
      </c>
      <c r="C13" s="210" t="s">
        <v>2153</v>
      </c>
      <c r="D13" s="106"/>
      <c r="E13" s="103"/>
      <c r="F13" s="285" t="s">
        <v>2500</v>
      </c>
      <c r="G13" s="14"/>
    </row>
    <row r="14" spans="1:7" ht="39.75" customHeight="1" x14ac:dyDescent="0.25">
      <c r="A14" s="199"/>
      <c r="B14" s="47" t="s">
        <v>2154</v>
      </c>
      <c r="C14" s="207" t="s">
        <v>2155</v>
      </c>
      <c r="D14" s="369" t="str">
        <f>IF(COUNTIF(D15:D16,"NO CUMPLE")&gt;0,"NO CUMPLE CONDICIÓN",IF(COUNTIF(D15:D16,"CUMPLE")=0,"NO APLICA","CUMPLE"))</f>
        <v>NO APLICA</v>
      </c>
      <c r="E14" s="63" t="str">
        <f>CONCATENATE(IF(D15="NO CUMPLE",CONCATENATE(E15," / "),""),IF(D16="NO CUMPLE",CONCATENATE(E16," / "),""))</f>
        <v/>
      </c>
      <c r="F14" s="206" t="s">
        <v>2501</v>
      </c>
      <c r="G14" s="14">
        <f>IF(D14="CUMPLE",1,IF(D14="NO CUMPLE CONDICIÓN",2,3))</f>
        <v>3</v>
      </c>
    </row>
    <row r="15" spans="1:7" ht="42.75" customHeight="1" x14ac:dyDescent="0.25">
      <c r="A15" s="200" t="s">
        <v>2118</v>
      </c>
      <c r="B15" s="54" t="s">
        <v>2156</v>
      </c>
      <c r="C15" s="209" t="s">
        <v>2157</v>
      </c>
      <c r="D15" s="198"/>
      <c r="E15" s="404"/>
      <c r="F15" s="285" t="s">
        <v>2501</v>
      </c>
      <c r="G15" s="14"/>
    </row>
    <row r="16" spans="1:7" ht="72" x14ac:dyDescent="0.25">
      <c r="A16" s="200" t="s">
        <v>2118</v>
      </c>
      <c r="B16" s="45" t="s">
        <v>2158</v>
      </c>
      <c r="C16" s="208" t="s">
        <v>2159</v>
      </c>
      <c r="D16" s="106"/>
      <c r="E16" s="103"/>
      <c r="F16" s="286" t="s">
        <v>2502</v>
      </c>
      <c r="G16" s="14"/>
    </row>
    <row r="17" spans="1:7" ht="51" customHeight="1" x14ac:dyDescent="0.25">
      <c r="A17" s="199"/>
      <c r="B17" s="47" t="s">
        <v>2160</v>
      </c>
      <c r="C17" s="207" t="s">
        <v>2161</v>
      </c>
      <c r="D17" s="66" t="str">
        <f>IF(COUNTIF(D18:D23,"NO CUMPLE")&gt;0,"NO CUMPLE CONDICIÓN",IF(COUNTIF(D18:D23,"CUMPLE")=0,"NO APLICA","CUMPLE"))</f>
        <v>NO APLICA</v>
      </c>
      <c r="E17" s="63" t="str">
        <f>CONCATENATE(IF(D18="NO CUMPLE",CONCATENATE(E18," / "),""),IF(D19="NO CUMPLE",CONCATENATE(E19," / "),""),IF(D20="NO CUMPLE",CONCATENATE(E20," / "),""),IF(D21="NO CUMPLE",CONCATENATE(E21," / "),""),IF(D22="NO CUMPLE",CONCATENATE(E22," / "),""),IF(D23="NO CUMPLE",CONCATENATE(E23," / "),""))</f>
        <v/>
      </c>
      <c r="F17" s="206" t="s">
        <v>2503</v>
      </c>
      <c r="G17" s="14">
        <f>IF(D17="CUMPLE",1,IF(D17="NO CUMPLE CONDICIÓN",2,3))</f>
        <v>3</v>
      </c>
    </row>
    <row r="18" spans="1:7" ht="114" customHeight="1" x14ac:dyDescent="0.25">
      <c r="A18" s="200" t="s">
        <v>2118</v>
      </c>
      <c r="B18" s="45" t="s">
        <v>2162</v>
      </c>
      <c r="C18" s="210" t="s">
        <v>2163</v>
      </c>
      <c r="D18" s="106"/>
      <c r="E18" s="104"/>
      <c r="F18" s="285" t="s">
        <v>2503</v>
      </c>
      <c r="G18" s="14"/>
    </row>
    <row r="19" spans="1:7" ht="60" customHeight="1" x14ac:dyDescent="0.25">
      <c r="A19" s="200" t="s">
        <v>2118</v>
      </c>
      <c r="B19" s="45" t="s">
        <v>2164</v>
      </c>
      <c r="C19" s="208" t="s">
        <v>2165</v>
      </c>
      <c r="D19" s="106"/>
      <c r="E19" s="103"/>
      <c r="F19" s="285" t="s">
        <v>2503</v>
      </c>
      <c r="G19" s="14"/>
    </row>
    <row r="20" spans="1:7" ht="285" customHeight="1" x14ac:dyDescent="0.25">
      <c r="A20" s="200" t="s">
        <v>2118</v>
      </c>
      <c r="B20" s="45" t="s">
        <v>2166</v>
      </c>
      <c r="C20" s="361" t="s">
        <v>2167</v>
      </c>
      <c r="D20" s="106"/>
      <c r="E20" s="104"/>
      <c r="F20" s="285" t="s">
        <v>2503</v>
      </c>
      <c r="G20" s="14"/>
    </row>
    <row r="21" spans="1:7" ht="45.75" customHeight="1" x14ac:dyDescent="0.25">
      <c r="A21" s="200" t="s">
        <v>2118</v>
      </c>
      <c r="B21" s="45" t="s">
        <v>2168</v>
      </c>
      <c r="C21" s="211" t="s">
        <v>2169</v>
      </c>
      <c r="D21" s="106"/>
      <c r="E21" s="103"/>
      <c r="F21" s="285" t="s">
        <v>2503</v>
      </c>
      <c r="G21" s="14"/>
    </row>
    <row r="22" spans="1:7" ht="46.5" customHeight="1" x14ac:dyDescent="0.25">
      <c r="A22" s="200" t="s">
        <v>2118</v>
      </c>
      <c r="B22" s="45" t="s">
        <v>2170</v>
      </c>
      <c r="C22" s="212" t="s">
        <v>2171</v>
      </c>
      <c r="D22" s="106"/>
      <c r="E22" s="405"/>
      <c r="F22" s="285" t="s">
        <v>2503</v>
      </c>
      <c r="G22" s="14"/>
    </row>
    <row r="23" spans="1:7" ht="51.75" customHeight="1" x14ac:dyDescent="0.25">
      <c r="A23" s="200" t="s">
        <v>2118</v>
      </c>
      <c r="B23" s="45" t="s">
        <v>2172</v>
      </c>
      <c r="C23" s="213" t="s">
        <v>2173</v>
      </c>
      <c r="D23" s="106"/>
      <c r="E23" s="103"/>
      <c r="F23" s="285" t="s">
        <v>2503</v>
      </c>
    </row>
    <row r="24" spans="1:7" ht="64.5" customHeight="1" x14ac:dyDescent="0.25">
      <c r="A24" s="197"/>
      <c r="B24" s="47" t="s">
        <v>2174</v>
      </c>
      <c r="C24" s="82" t="s">
        <v>2175</v>
      </c>
      <c r="D24" s="369" t="str">
        <f>IF(COUNTIF(D25:D26,"NO CUMPLE")&gt;0,"NO CUMPLE CONDICIÓN",IF(COUNTIF(D25:D26,"CUMPLE")=0,"NO APLICA","CUMPLE"))</f>
        <v>NO APLICA</v>
      </c>
      <c r="E24" s="63" t="str">
        <f>CONCATENATE(IF(D25="NO CUMPLE",CONCATENATE(E25," / "),""),IF(D26="NO CUMPLE",CONCATENATE(E26," / "),""))</f>
        <v/>
      </c>
      <c r="F24" s="362" t="s">
        <v>2180</v>
      </c>
      <c r="G24" s="14">
        <f>IF(D24="CUMPLE",1,IF(D24="NO CUMPLE CONDICIÓN",2,3))</f>
        <v>3</v>
      </c>
    </row>
    <row r="25" spans="1:7" ht="179.25" customHeight="1" x14ac:dyDescent="0.25">
      <c r="A25" s="200" t="s">
        <v>2118</v>
      </c>
      <c r="B25" s="54" t="s">
        <v>2176</v>
      </c>
      <c r="C25" s="330" t="s">
        <v>2177</v>
      </c>
      <c r="D25" s="106"/>
      <c r="E25" s="103"/>
      <c r="F25" s="287" t="s">
        <v>2180</v>
      </c>
    </row>
    <row r="26" spans="1:7" ht="119.25" customHeight="1" thickBot="1" x14ac:dyDescent="0.3">
      <c r="A26" s="200" t="s">
        <v>2118</v>
      </c>
      <c r="B26" s="214" t="s">
        <v>2178</v>
      </c>
      <c r="C26" s="331" t="s">
        <v>2179</v>
      </c>
      <c r="D26" s="107"/>
      <c r="E26" s="105"/>
      <c r="F26" s="287" t="s">
        <v>2180</v>
      </c>
    </row>
    <row r="29" spans="1:7" hidden="1" x14ac:dyDescent="0.25">
      <c r="C29" s="83" t="s">
        <v>1495</v>
      </c>
      <c r="D29" s="14">
        <f>COUNTIF(G3:G26,1)</f>
        <v>0</v>
      </c>
    </row>
    <row r="30" spans="1:7" hidden="1" x14ac:dyDescent="0.25">
      <c r="C30" s="83" t="s">
        <v>1496</v>
      </c>
      <c r="D30" s="14">
        <f>COUNTIF(G3:G26,2)</f>
        <v>0</v>
      </c>
    </row>
    <row r="31" spans="1:7" hidden="1" x14ac:dyDescent="0.25">
      <c r="C31" s="83" t="s">
        <v>1497</v>
      </c>
      <c r="D31" s="14">
        <f>COUNTIF(G3:G26,3)</f>
        <v>6</v>
      </c>
    </row>
  </sheetData>
  <sheetProtection algorithmName="SHA-512" hashValue="i8zzKAb4YNOAPQrAT6kr96fveZbHloKXE3h75LL9hezSzNcUWXB8EehekDjI/4Fte2UXOhdWUdXZBKhvI+4qNQ==" saltValue="G+27E9J7A6Ws9xN14qpG0w==" spinCount="100000" sheet="1" objects="1" scenarios="1" formatRows="0"/>
  <mergeCells count="1">
    <mergeCell ref="B1:E1"/>
  </mergeCells>
  <conditionalFormatting sqref="D3">
    <cfRule type="cellIs" dxfId="26" priority="11" operator="equal">
      <formula>"NO CUMPLE CONDICIÓN"</formula>
    </cfRule>
    <cfRule type="cellIs" dxfId="25" priority="12" operator="equal">
      <formula>"No Cumple"</formula>
    </cfRule>
  </conditionalFormatting>
  <conditionalFormatting sqref="D6">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4">
    <cfRule type="cellIs" dxfId="20" priority="5" operator="equal">
      <formula>"NO CUMPLE CONDICIÓN"</formula>
    </cfRule>
    <cfRule type="cellIs" dxfId="19" priority="6"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24">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15 D9:D10" xr:uid="{80A6EE7B-AA94-4DD5-9BEF-9B74B1137922}">
      <formula1>"CUMPLE,NO CUMPLE,NO APLICA"</formula1>
    </dataValidation>
    <dataValidation type="list" allowBlank="1" showInputMessage="1" showErrorMessage="1" sqref="D13 D4:D5 D25:D26 D16 D18:D23 D7:D8 D11" xr:uid="{B0C15634-A685-4CC5-AB9B-21BCEFB89FBB}">
      <formula1>"CUMPLE,NO CUMPLE"</formula1>
    </dataValidation>
  </dataValidations>
  <hyperlinks>
    <hyperlink ref="A1" location="PORTADA!A1" display="Portada" xr:uid="{BD4FB885-AFE4-4EDC-AB84-3F3DF34C79C1}"/>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79EB-5A79-4987-AE10-32E1601E76C9}">
  <sheetPr>
    <tabColor rgb="FFFFFF00"/>
    <pageSetUpPr fitToPage="1"/>
  </sheetPr>
  <dimension ref="A1:M53"/>
  <sheetViews>
    <sheetView zoomScale="90" zoomScaleNormal="90" zoomScaleSheetLayoutView="100" workbookViewId="0">
      <selection activeCell="C1" sqref="C1"/>
    </sheetView>
  </sheetViews>
  <sheetFormatPr baseColWidth="10" defaultColWidth="11.42578125" defaultRowHeight="14.25" x14ac:dyDescent="0.2"/>
  <cols>
    <col min="1" max="1" width="15.42578125" style="182" customWidth="1"/>
    <col min="2" max="4" width="17.42578125" style="182" customWidth="1"/>
    <col min="5" max="5" width="14.85546875" style="182" customWidth="1"/>
    <col min="6" max="6" width="21.42578125" style="182" customWidth="1"/>
    <col min="7" max="7" width="19.42578125" style="182" customWidth="1"/>
    <col min="8" max="8" width="20.42578125" style="182" customWidth="1"/>
    <col min="9" max="9" width="38.85546875" style="182" customWidth="1"/>
    <col min="10" max="12" width="11.42578125" style="182"/>
    <col min="13" max="13" width="0" style="182" hidden="1" customWidth="1"/>
    <col min="14" max="16384" width="11.42578125" style="182"/>
  </cols>
  <sheetData>
    <row r="1" spans="1:13" ht="21.6" customHeight="1" thickBot="1" x14ac:dyDescent="0.25">
      <c r="A1" s="494" t="s">
        <v>2181</v>
      </c>
      <c r="B1" s="495"/>
      <c r="C1" s="495"/>
      <c r="D1" s="495"/>
      <c r="E1" s="495"/>
      <c r="F1" s="495"/>
      <c r="G1" s="495"/>
      <c r="H1" s="495"/>
      <c r="I1" s="496"/>
      <c r="J1" s="288" t="s">
        <v>1758</v>
      </c>
      <c r="M1" s="185">
        <v>2</v>
      </c>
    </row>
    <row r="2" spans="1:13" ht="18" customHeight="1" x14ac:dyDescent="0.25">
      <c r="B2" s="183"/>
      <c r="C2" s="184"/>
      <c r="D2" s="184"/>
      <c r="E2" s="184"/>
      <c r="F2" s="184"/>
      <c r="G2" s="184"/>
      <c r="H2" s="184"/>
      <c r="I2" s="184"/>
      <c r="J2" s="289" t="s">
        <v>2182</v>
      </c>
      <c r="M2" s="185">
        <v>1.2</v>
      </c>
    </row>
    <row r="3" spans="1:13" ht="51.95" customHeight="1" x14ac:dyDescent="0.2">
      <c r="A3" s="186" t="s">
        <v>2183</v>
      </c>
      <c r="B3" s="187" t="s">
        <v>2184</v>
      </c>
      <c r="C3" s="187" t="s">
        <v>2185</v>
      </c>
      <c r="D3" s="187" t="s">
        <v>2186</v>
      </c>
      <c r="E3" s="187" t="s">
        <v>2187</v>
      </c>
      <c r="F3" s="187" t="s">
        <v>2188</v>
      </c>
      <c r="G3" s="187" t="s">
        <v>2189</v>
      </c>
      <c r="H3" s="187" t="s">
        <v>2190</v>
      </c>
      <c r="I3" s="188" t="s">
        <v>2191</v>
      </c>
    </row>
    <row r="4" spans="1:13" x14ac:dyDescent="0.2">
      <c r="A4" s="130"/>
      <c r="B4" s="110"/>
      <c r="C4" s="110"/>
      <c r="D4" s="126"/>
      <c r="E4" s="109"/>
      <c r="F4" s="129"/>
      <c r="G4" s="109"/>
      <c r="H4" s="97" t="str">
        <f>IF(OR(ISBLANK(Tabla1122[[#This Row],[Capacidad máxima 
(Área / Índice)]]),ISBLANK(Tabla1122[[#This Row],[No. niñas y niños (Cupos ubicados)]])),"No aplica",IF(Tabla1122[[#This Row],[No. niñas y niños (Cupos ubicados)]]&lt;=Tabla1122[[#This Row],[Capacidad máxima 
(Área / Índice)]],"Cumple","No cumple"))</f>
        <v>No aplica</v>
      </c>
      <c r="I4" s="125"/>
    </row>
    <row r="5" spans="1:13" x14ac:dyDescent="0.2">
      <c r="A5" s="130"/>
      <c r="B5" s="110"/>
      <c r="C5" s="110"/>
      <c r="D5" s="126"/>
      <c r="E5" s="109"/>
      <c r="F5" s="129" t="str">
        <f>IFERROR(ROUNDDOWN((Tabla1122[[#This Row],[Área (m²)]]/Tabla1122[[#This Row],[Índice (m²/niña-niño)]]),0)," ")</f>
        <v xml:space="preserve"> </v>
      </c>
      <c r="G5" s="109"/>
      <c r="H5" s="97" t="str">
        <f>IF(OR(ISBLANK(Tabla1122[[#This Row],[Capacidad máxima 
(Área / Índice)]]),ISBLANK(Tabla1122[[#This Row],[No. niñas y niños (Cupos ubicados)]])),"No aplica",IF(Tabla1122[[#This Row],[No. niñas y niños (Cupos ubicados)]]&lt;=Tabla1122[[#This Row],[Capacidad máxima 
(Área / Índice)]],"Cumple","No cumple"))</f>
        <v>No aplica</v>
      </c>
      <c r="I5" s="125"/>
    </row>
    <row r="6" spans="1:13" x14ac:dyDescent="0.2">
      <c r="A6" s="130"/>
      <c r="B6" s="110"/>
      <c r="C6" s="110"/>
      <c r="D6" s="126"/>
      <c r="E6" s="109"/>
      <c r="F6" s="129" t="str">
        <f>IFERROR(ROUNDDOWN((Tabla1122[[#This Row],[Área (m²)]]/Tabla1122[[#This Row],[Índice (m²/niña-niño)]]),0)," ")</f>
        <v xml:space="preserve"> </v>
      </c>
      <c r="G6" s="109"/>
      <c r="H6" s="97" t="str">
        <f>IF(OR(ISBLANK(Tabla1122[[#This Row],[Capacidad máxima 
(Área / Índice)]]),ISBLANK(Tabla1122[[#This Row],[No. niñas y niños (Cupos ubicados)]])),"No aplica",IF(Tabla1122[[#This Row],[No. niñas y niños (Cupos ubicados)]]&lt;=Tabla1122[[#This Row],[Capacidad máxima 
(Área / Índice)]],"Cumple","No cumple"))</f>
        <v>No aplica</v>
      </c>
      <c r="I6" s="125"/>
    </row>
    <row r="7" spans="1:13" x14ac:dyDescent="0.2">
      <c r="A7" s="130"/>
      <c r="B7" s="110"/>
      <c r="C7" s="110"/>
      <c r="D7" s="126"/>
      <c r="E7" s="109"/>
      <c r="F7" s="129" t="str">
        <f>IFERROR(ROUNDDOWN((Tabla1122[[#This Row],[Área (m²)]]/Tabla1122[[#This Row],[Índice (m²/niña-niño)]]),0)," ")</f>
        <v xml:space="preserve"> </v>
      </c>
      <c r="G7" s="109"/>
      <c r="H7" s="97" t="str">
        <f>IF(OR(ISBLANK(Tabla1122[[#This Row],[Capacidad máxima 
(Área / Índice)]]),ISBLANK(Tabla1122[[#This Row],[No. niñas y niños (Cupos ubicados)]])),"No aplica",IF(Tabla1122[[#This Row],[No. niñas y niños (Cupos ubicados)]]&lt;=Tabla1122[[#This Row],[Capacidad máxima 
(Área / Índice)]],"Cumple","No cumple"))</f>
        <v>No aplica</v>
      </c>
      <c r="I7" s="125"/>
    </row>
    <row r="8" spans="1:13" x14ac:dyDescent="0.2">
      <c r="A8" s="130"/>
      <c r="B8" s="110"/>
      <c r="C8" s="110"/>
      <c r="D8" s="126"/>
      <c r="E8" s="109"/>
      <c r="F8" s="129" t="str">
        <f>IFERROR(ROUNDDOWN((Tabla1122[[#This Row],[Área (m²)]]/Tabla1122[[#This Row],[Índice (m²/niña-niño)]]),0)," ")</f>
        <v xml:space="preserve"> </v>
      </c>
      <c r="G8" s="109"/>
      <c r="H8" s="97" t="str">
        <f>IF(OR(ISBLANK(Tabla1122[[#This Row],[Capacidad máxima 
(Área / Índice)]]),ISBLANK(Tabla1122[[#This Row],[No. niñas y niños (Cupos ubicados)]])),"No aplica",IF(Tabla1122[[#This Row],[No. niñas y niños (Cupos ubicados)]]&lt;=Tabla1122[[#This Row],[Capacidad máxima 
(Área / Índice)]],"Cumple","No cumple"))</f>
        <v>No aplica</v>
      </c>
      <c r="I8" s="125"/>
    </row>
    <row r="9" spans="1:13" x14ac:dyDescent="0.2">
      <c r="A9" s="130"/>
      <c r="B9" s="110"/>
      <c r="C9" s="110"/>
      <c r="D9" s="126"/>
      <c r="E9" s="109"/>
      <c r="F9" s="129" t="str">
        <f>IFERROR(ROUNDDOWN((Tabla1122[[#This Row],[Área (m²)]]/Tabla1122[[#This Row],[Índice (m²/niña-niño)]]),0)," ")</f>
        <v xml:space="preserve"> </v>
      </c>
      <c r="G9" s="109"/>
      <c r="H9" s="97" t="str">
        <f>IF(OR(ISBLANK(Tabla1122[[#This Row],[Capacidad máxima 
(Área / Índice)]]),ISBLANK(Tabla1122[[#This Row],[No. niñas y niños (Cupos ubicados)]])),"No aplica",IF(Tabla1122[[#This Row],[No. niñas y niños (Cupos ubicados)]]&lt;=Tabla1122[[#This Row],[Capacidad máxima 
(Área / Índice)]],"Cumple","No cumple"))</f>
        <v>No aplica</v>
      </c>
      <c r="I9" s="125"/>
    </row>
    <row r="10" spans="1:13" x14ac:dyDescent="0.2">
      <c r="A10" s="130"/>
      <c r="B10" s="110"/>
      <c r="C10" s="110"/>
      <c r="D10" s="126"/>
      <c r="E10" s="109"/>
      <c r="F10" s="129" t="str">
        <f>IFERROR(ROUNDDOWN((Tabla1122[[#This Row],[Área (m²)]]/Tabla1122[[#This Row],[Índice (m²/niña-niño)]]),0)," ")</f>
        <v xml:space="preserve"> </v>
      </c>
      <c r="G10" s="109"/>
      <c r="H10" s="97" t="str">
        <f>IF(OR(ISBLANK(Tabla1122[[#This Row],[Capacidad máxima 
(Área / Índice)]]),ISBLANK(Tabla1122[[#This Row],[No. niñas y niños (Cupos ubicados)]])),"No aplica",IF(Tabla1122[[#This Row],[No. niñas y niños (Cupos ubicados)]]&lt;=Tabla1122[[#This Row],[Capacidad máxima 
(Área / Índice)]],"Cumple","No cumple"))</f>
        <v>No aplica</v>
      </c>
      <c r="I10" s="125"/>
    </row>
    <row r="11" spans="1:13" x14ac:dyDescent="0.2">
      <c r="A11" s="130"/>
      <c r="B11" s="110"/>
      <c r="C11" s="110"/>
      <c r="D11" s="126"/>
      <c r="E11" s="109"/>
      <c r="F11" s="129" t="str">
        <f>IFERROR(ROUNDDOWN((Tabla1122[[#This Row],[Área (m²)]]/Tabla1122[[#This Row],[Índice (m²/niña-niño)]]),0)," ")</f>
        <v xml:space="preserve"> </v>
      </c>
      <c r="G11" s="109"/>
      <c r="H11" s="97" t="str">
        <f>IF(OR(ISBLANK(Tabla1122[[#This Row],[Capacidad máxima 
(Área / Índice)]]),ISBLANK(Tabla1122[[#This Row],[No. niñas y niños (Cupos ubicados)]])),"No aplica",IF(Tabla1122[[#This Row],[No. niñas y niños (Cupos ubicados)]]&lt;=Tabla1122[[#This Row],[Capacidad máxima 
(Área / Índice)]],"Cumple","No cumple"))</f>
        <v>No aplica</v>
      </c>
      <c r="I11" s="125"/>
    </row>
    <row r="12" spans="1:13" x14ac:dyDescent="0.2">
      <c r="A12" s="130"/>
      <c r="B12" s="110"/>
      <c r="C12" s="110"/>
      <c r="D12" s="126"/>
      <c r="E12" s="109"/>
      <c r="F12" s="129" t="str">
        <f>IFERROR(ROUNDDOWN((Tabla1122[[#This Row],[Área (m²)]]/Tabla1122[[#This Row],[Índice (m²/niña-niño)]]),0)," ")</f>
        <v xml:space="preserve"> </v>
      </c>
      <c r="G12" s="109"/>
      <c r="H12" s="97" t="str">
        <f>IF(OR(ISBLANK(Tabla1122[[#This Row],[Capacidad máxima 
(Área / Índice)]]),ISBLANK(Tabla1122[[#This Row],[No. niñas y niños (Cupos ubicados)]])),"No aplica",IF(Tabla1122[[#This Row],[No. niñas y niños (Cupos ubicados)]]&lt;=Tabla1122[[#This Row],[Capacidad máxima 
(Área / Índice)]],"Cumple","No cumple"))</f>
        <v>No aplica</v>
      </c>
      <c r="I12" s="125"/>
    </row>
    <row r="13" spans="1:13" x14ac:dyDescent="0.2">
      <c r="A13" s="130"/>
      <c r="B13" s="110"/>
      <c r="C13" s="110"/>
      <c r="D13" s="126"/>
      <c r="E13" s="109"/>
      <c r="F13" s="129" t="str">
        <f>IFERROR(ROUNDDOWN((Tabla1122[[#This Row],[Área (m²)]]/Tabla1122[[#This Row],[Índice (m²/niña-niño)]]),0)," ")</f>
        <v xml:space="preserve"> </v>
      </c>
      <c r="G13" s="109"/>
      <c r="H13" s="97" t="str">
        <f>IF(OR(ISBLANK(Tabla1122[[#This Row],[Capacidad máxima 
(Área / Índice)]]),ISBLANK(Tabla1122[[#This Row],[No. niñas y niños (Cupos ubicados)]])),"No aplica",IF(Tabla1122[[#This Row],[No. niñas y niños (Cupos ubicados)]]&lt;=Tabla1122[[#This Row],[Capacidad máxima 
(Área / Índice)]],"Cumple","No cumple"))</f>
        <v>No aplica</v>
      </c>
      <c r="I13" s="125"/>
    </row>
    <row r="14" spans="1:13" x14ac:dyDescent="0.2">
      <c r="A14" s="130"/>
      <c r="B14" s="110"/>
      <c r="C14" s="110"/>
      <c r="D14" s="126"/>
      <c r="E14" s="109"/>
      <c r="F14" s="129" t="str">
        <f>IFERROR(ROUNDDOWN((Tabla1122[[#This Row],[Área (m²)]]/Tabla1122[[#This Row],[Índice (m²/niña-niño)]]),0)," ")</f>
        <v xml:space="preserve"> </v>
      </c>
      <c r="G14" s="109"/>
      <c r="H14" s="97" t="str">
        <f>IF(OR(ISBLANK(Tabla1122[[#This Row],[Capacidad máxima 
(Área / Índice)]]),ISBLANK(Tabla1122[[#This Row],[No. niñas y niños (Cupos ubicados)]])),"No aplica",IF(Tabla1122[[#This Row],[No. niñas y niños (Cupos ubicados)]]&lt;=Tabla1122[[#This Row],[Capacidad máxima 
(Área / Índice)]],"Cumple","No cumple"))</f>
        <v>No aplica</v>
      </c>
      <c r="I14" s="125"/>
    </row>
    <row r="15" spans="1:13" x14ac:dyDescent="0.2">
      <c r="A15" s="130"/>
      <c r="B15" s="110"/>
      <c r="C15" s="110"/>
      <c r="D15" s="126"/>
      <c r="E15" s="109"/>
      <c r="F15" s="129" t="str">
        <f>IFERROR(ROUNDDOWN((Tabla1122[[#This Row],[Área (m²)]]/Tabla1122[[#This Row],[Índice (m²/niña-niño)]]),0)," ")</f>
        <v xml:space="preserve"> </v>
      </c>
      <c r="G15" s="109"/>
      <c r="H15" s="97" t="str">
        <f>IF(OR(ISBLANK(Tabla1122[[#This Row],[Capacidad máxima 
(Área / Índice)]]),ISBLANK(Tabla1122[[#This Row],[No. niñas y niños (Cupos ubicados)]])),"No aplica",IF(Tabla1122[[#This Row],[No. niñas y niños (Cupos ubicados)]]&lt;=Tabla1122[[#This Row],[Capacidad máxima 
(Área / Índice)]],"Cumple","No cumple"))</f>
        <v>No aplica</v>
      </c>
      <c r="I15" s="125"/>
    </row>
    <row r="16" spans="1:13" x14ac:dyDescent="0.2">
      <c r="A16" s="130"/>
      <c r="B16" s="110"/>
      <c r="C16" s="110"/>
      <c r="D16" s="126"/>
      <c r="E16" s="109"/>
      <c r="F16" s="129" t="str">
        <f>IFERROR(ROUNDDOWN((Tabla1122[[#This Row],[Área (m²)]]/Tabla1122[[#This Row],[Índice (m²/niña-niño)]]),0)," ")</f>
        <v xml:space="preserve"> </v>
      </c>
      <c r="G16" s="109"/>
      <c r="H16" s="97" t="str">
        <f>IF(OR(ISBLANK(Tabla1122[[#This Row],[Capacidad máxima 
(Área / Índice)]]),ISBLANK(Tabla1122[[#This Row],[No. niñas y niños (Cupos ubicados)]])),"No aplica",IF(Tabla1122[[#This Row],[No. niñas y niños (Cupos ubicados)]]&lt;=Tabla1122[[#This Row],[Capacidad máxima 
(Área / Índice)]],"Cumple","No cumple"))</f>
        <v>No aplica</v>
      </c>
      <c r="I16" s="125"/>
    </row>
    <row r="17" spans="1:9" x14ac:dyDescent="0.2">
      <c r="A17" s="130"/>
      <c r="B17" s="110"/>
      <c r="C17" s="110"/>
      <c r="D17" s="126"/>
      <c r="E17" s="109"/>
      <c r="F17" s="129" t="str">
        <f>IFERROR(ROUNDDOWN((Tabla1122[[#This Row],[Área (m²)]]/Tabla1122[[#This Row],[Índice (m²/niña-niño)]]),0)," ")</f>
        <v xml:space="preserve"> </v>
      </c>
      <c r="G17" s="109"/>
      <c r="H17" s="97" t="str">
        <f>IF(OR(ISBLANK(Tabla1122[[#This Row],[Capacidad máxima 
(Área / Índice)]]),ISBLANK(Tabla1122[[#This Row],[No. niñas y niños (Cupos ubicados)]])),"No aplica",IF(Tabla1122[[#This Row],[No. niñas y niños (Cupos ubicados)]]&lt;=Tabla1122[[#This Row],[Capacidad máxima 
(Área / Índice)]],"Cumple","No cumple"))</f>
        <v>No aplica</v>
      </c>
      <c r="I17" s="125"/>
    </row>
    <row r="18" spans="1:9" x14ac:dyDescent="0.2">
      <c r="A18" s="130"/>
      <c r="B18" s="110"/>
      <c r="C18" s="110"/>
      <c r="D18" s="110"/>
      <c r="E18" s="109"/>
      <c r="F18" s="129" t="str">
        <f>IFERROR(ROUNDDOWN((Tabla1122[[#This Row],[Área (m²)]]/Tabla1122[[#This Row],[Índice (m²/niña-niño)]]),0)," ")</f>
        <v xml:space="preserve"> </v>
      </c>
      <c r="G18" s="109"/>
      <c r="H18" s="97" t="str">
        <f>IF(OR(ISBLANK(Tabla1122[[#This Row],[Capacidad máxima 
(Área / Índice)]]),ISBLANK(Tabla1122[[#This Row],[No. niñas y niños (Cupos ubicados)]])),"No aplica",IF(Tabla1122[[#This Row],[No. niñas y niños (Cupos ubicados)]]&lt;=Tabla1122[[#This Row],[Capacidad máxima 
(Área / Índice)]],"Cumple","No cumple"))</f>
        <v>No aplica</v>
      </c>
      <c r="I18" s="125"/>
    </row>
    <row r="19" spans="1:9" x14ac:dyDescent="0.2">
      <c r="A19" s="130"/>
      <c r="B19" s="110"/>
      <c r="C19" s="110"/>
      <c r="D19" s="110"/>
      <c r="E19" s="109"/>
      <c r="F19" s="129" t="str">
        <f>IFERROR(ROUNDDOWN((Tabla1122[[#This Row],[Área (m²)]]/Tabla1122[[#This Row],[Índice (m²/niña-niño)]]),0)," ")</f>
        <v xml:space="preserve"> </v>
      </c>
      <c r="G19" s="109"/>
      <c r="H19" s="97" t="str">
        <f>IF(OR(ISBLANK(Tabla1122[[#This Row],[Capacidad máxima 
(Área / Índice)]]),ISBLANK(Tabla1122[[#This Row],[No. niñas y niños (Cupos ubicados)]])),"No aplica",IF(Tabla1122[[#This Row],[No. niñas y niños (Cupos ubicados)]]&lt;=Tabla1122[[#This Row],[Capacidad máxima 
(Área / Índice)]],"Cumple","No cumple"))</f>
        <v>No aplica</v>
      </c>
      <c r="I19" s="125"/>
    </row>
    <row r="20" spans="1:9" x14ac:dyDescent="0.2">
      <c r="A20" s="130"/>
      <c r="B20" s="110"/>
      <c r="C20" s="110"/>
      <c r="D20" s="110"/>
      <c r="E20" s="109"/>
      <c r="F20" s="129" t="str">
        <f>IFERROR(ROUNDDOWN((Tabla1122[[#This Row],[Área (m²)]]/Tabla1122[[#This Row],[Índice (m²/niña-niño)]]),0)," ")</f>
        <v xml:space="preserve"> </v>
      </c>
      <c r="G20" s="109"/>
      <c r="H20" s="97" t="str">
        <f>IF(OR(ISBLANK(Tabla1122[[#This Row],[Capacidad máxima 
(Área / Índice)]]),ISBLANK(Tabla1122[[#This Row],[No. niñas y niños (Cupos ubicados)]])),"No aplica",IF(Tabla1122[[#This Row],[No. niñas y niños (Cupos ubicados)]]&lt;=Tabla1122[[#This Row],[Capacidad máxima 
(Área / Índice)]],"Cumple","No cumple"))</f>
        <v>No aplica</v>
      </c>
      <c r="I20" s="125"/>
    </row>
    <row r="21" spans="1:9" x14ac:dyDescent="0.2">
      <c r="A21" s="130"/>
      <c r="B21" s="110"/>
      <c r="C21" s="110"/>
      <c r="D21" s="110"/>
      <c r="E21" s="109"/>
      <c r="F21" s="129" t="str">
        <f>IFERROR(ROUNDDOWN((Tabla1122[[#This Row],[Área (m²)]]/Tabla1122[[#This Row],[Índice (m²/niña-niño)]]),0)," ")</f>
        <v xml:space="preserve"> </v>
      </c>
      <c r="G21" s="109"/>
      <c r="H21" s="97" t="str">
        <f>IF(OR(ISBLANK(Tabla1122[[#This Row],[Capacidad máxima 
(Área / Índice)]]),ISBLANK(Tabla1122[[#This Row],[No. niñas y niños (Cupos ubicados)]])),"No aplica",IF(Tabla1122[[#This Row],[No. niñas y niños (Cupos ubicados)]]&lt;=Tabla1122[[#This Row],[Capacidad máxima 
(Área / Índice)]],"Cumple","No cumple"))</f>
        <v>No aplica</v>
      </c>
      <c r="I21" s="125"/>
    </row>
    <row r="22" spans="1:9" x14ac:dyDescent="0.2">
      <c r="A22" s="130"/>
      <c r="B22" s="110"/>
      <c r="C22" s="110"/>
      <c r="D22" s="110"/>
      <c r="E22" s="109"/>
      <c r="F22" s="129" t="str">
        <f>IFERROR(ROUNDDOWN((Tabla1122[[#This Row],[Área (m²)]]/Tabla1122[[#This Row],[Índice (m²/niña-niño)]]),0)," ")</f>
        <v xml:space="preserve"> </v>
      </c>
      <c r="G22" s="109"/>
      <c r="H22" s="97" t="str">
        <f>IF(OR(ISBLANK(Tabla1122[[#This Row],[Capacidad máxima 
(Área / Índice)]]),ISBLANK(Tabla1122[[#This Row],[No. niñas y niños (Cupos ubicados)]])),"No aplica",IF(Tabla1122[[#This Row],[No. niñas y niños (Cupos ubicados)]]&lt;=Tabla1122[[#This Row],[Capacidad máxima 
(Área / Índice)]],"Cumple","No cumple"))</f>
        <v>No aplica</v>
      </c>
      <c r="I22" s="125"/>
    </row>
    <row r="23" spans="1:9" x14ac:dyDescent="0.2">
      <c r="A23" s="130"/>
      <c r="B23" s="110"/>
      <c r="C23" s="110"/>
      <c r="D23" s="110"/>
      <c r="E23" s="109"/>
      <c r="F23" s="129" t="str">
        <f>IFERROR(ROUNDDOWN((Tabla1122[[#This Row],[Área (m²)]]/Tabla1122[[#This Row],[Índice (m²/niña-niño)]]),0)," ")</f>
        <v xml:space="preserve"> </v>
      </c>
      <c r="G23" s="109"/>
      <c r="H23" s="97" t="str">
        <f>IF(OR(ISBLANK(Tabla1122[[#This Row],[Capacidad máxima 
(Área / Índice)]]),ISBLANK(Tabla1122[[#This Row],[No. niñas y niños (Cupos ubicados)]])),"No aplica",IF(Tabla1122[[#This Row],[No. niñas y niños (Cupos ubicados)]]&lt;=Tabla1122[[#This Row],[Capacidad máxima 
(Área / Índice)]],"Cumple","No cumple"))</f>
        <v>No aplica</v>
      </c>
      <c r="I23" s="125"/>
    </row>
    <row r="24" spans="1:9" x14ac:dyDescent="0.2">
      <c r="A24" s="130"/>
      <c r="B24" s="110"/>
      <c r="C24" s="110"/>
      <c r="D24" s="110"/>
      <c r="E24" s="109"/>
      <c r="F24" s="129" t="str">
        <f>IFERROR(ROUNDDOWN((Tabla1122[[#This Row],[Área (m²)]]/Tabla1122[[#This Row],[Índice (m²/niña-niño)]]),0)," ")</f>
        <v xml:space="preserve"> </v>
      </c>
      <c r="G24" s="109"/>
      <c r="H24" s="97" t="str">
        <f>IF(OR(ISBLANK(Tabla1122[[#This Row],[Capacidad máxima 
(Área / Índice)]]),ISBLANK(Tabla1122[[#This Row],[No. niñas y niños (Cupos ubicados)]])),"No aplica",IF(Tabla1122[[#This Row],[No. niñas y niños (Cupos ubicados)]]&lt;=Tabla1122[[#This Row],[Capacidad máxima 
(Área / Índice)]],"Cumple","No cumple"))</f>
        <v>No aplica</v>
      </c>
      <c r="I24" s="125"/>
    </row>
    <row r="25" spans="1:9" x14ac:dyDescent="0.2">
      <c r="A25" s="130"/>
      <c r="B25" s="110"/>
      <c r="C25" s="110"/>
      <c r="D25" s="110"/>
      <c r="E25" s="109"/>
      <c r="F25" s="129" t="str">
        <f>IFERROR(ROUNDDOWN((Tabla1122[[#This Row],[Área (m²)]]/Tabla1122[[#This Row],[Índice (m²/niña-niño)]]),0)," ")</f>
        <v xml:space="preserve"> </v>
      </c>
      <c r="G25" s="109"/>
      <c r="H25" s="97" t="str">
        <f>IF(OR(ISBLANK(Tabla1122[[#This Row],[Capacidad máxima 
(Área / Índice)]]),ISBLANK(Tabla1122[[#This Row],[No. niñas y niños (Cupos ubicados)]])),"No aplica",IF(Tabla1122[[#This Row],[No. niñas y niños (Cupos ubicados)]]&lt;=Tabla1122[[#This Row],[Capacidad máxima 
(Área / Índice)]],"Cumple","No cumple"))</f>
        <v>No aplica</v>
      </c>
      <c r="I25" s="125"/>
    </row>
    <row r="26" spans="1:9" x14ac:dyDescent="0.2">
      <c r="A26" s="130"/>
      <c r="B26" s="110"/>
      <c r="C26" s="110"/>
      <c r="D26" s="110"/>
      <c r="E26" s="109"/>
      <c r="F26" s="129" t="str">
        <f>IFERROR(ROUNDDOWN((Tabla1122[[#This Row],[Área (m²)]]/Tabla1122[[#This Row],[Índice (m²/niña-niño)]]),0)," ")</f>
        <v xml:space="preserve"> </v>
      </c>
      <c r="G26" s="109"/>
      <c r="H26" s="97" t="str">
        <f>IF(OR(ISBLANK(Tabla1122[[#This Row],[Capacidad máxima 
(Área / Índice)]]),ISBLANK(Tabla1122[[#This Row],[No. niñas y niños (Cupos ubicados)]])),"No aplica",IF(Tabla1122[[#This Row],[No. niñas y niños (Cupos ubicados)]]&lt;=Tabla1122[[#This Row],[Capacidad máxima 
(Área / Índice)]],"Cumple","No cumple"))</f>
        <v>No aplica</v>
      </c>
      <c r="I26" s="125"/>
    </row>
    <row r="27" spans="1:9" x14ac:dyDescent="0.2">
      <c r="A27" s="130"/>
      <c r="B27" s="110"/>
      <c r="C27" s="110"/>
      <c r="D27" s="110"/>
      <c r="E27" s="109"/>
      <c r="F27" s="129" t="str">
        <f>IFERROR(ROUNDDOWN((Tabla1122[[#This Row],[Área (m²)]]/Tabla1122[[#This Row],[Índice (m²/niña-niño)]]),0)," ")</f>
        <v xml:space="preserve"> </v>
      </c>
      <c r="G27" s="109"/>
      <c r="H27" s="97" t="str">
        <f>IF(OR(ISBLANK(Tabla1122[[#This Row],[Capacidad máxima 
(Área / Índice)]]),ISBLANK(Tabla1122[[#This Row],[No. niñas y niños (Cupos ubicados)]])),"No aplica",IF(Tabla1122[[#This Row],[No. niñas y niños (Cupos ubicados)]]&lt;=Tabla1122[[#This Row],[Capacidad máxima 
(Área / Índice)]],"Cumple","No cumple"))</f>
        <v>No aplica</v>
      </c>
      <c r="I27" s="125"/>
    </row>
    <row r="28" spans="1:9" x14ac:dyDescent="0.2">
      <c r="A28" s="130"/>
      <c r="B28" s="124"/>
      <c r="C28" s="124"/>
      <c r="D28" s="124"/>
      <c r="E28" s="109"/>
      <c r="F28" s="129" t="str">
        <f>IFERROR(ROUNDDOWN((Tabla1122[[#This Row],[Área (m²)]]/Tabla1122[[#This Row],[Índice (m²/niña-niño)]]),0)," ")</f>
        <v xml:space="preserve"> </v>
      </c>
      <c r="G28" s="128"/>
      <c r="H28" s="127" t="str">
        <f>IF(OR(ISBLANK(Tabla1122[[#This Row],[Capacidad máxima 
(Área / Índice)]]),ISBLANK(Tabla1122[[#This Row],[No. niñas y niños (Cupos ubicados)]])),"No aplica",IF(Tabla1122[[#This Row],[No. niñas y niños (Cupos ubicados)]]&lt;=Tabla1122[[#This Row],[Capacidad máxima 
(Área / Índice)]],"Cumple","No cumple"))</f>
        <v>No aplica</v>
      </c>
      <c r="I28" s="123"/>
    </row>
    <row r="29" spans="1:9" x14ac:dyDescent="0.2">
      <c r="A29" s="130"/>
      <c r="B29" s="124"/>
      <c r="C29" s="124"/>
      <c r="D29" s="124"/>
      <c r="E29" s="109"/>
      <c r="F29" s="129" t="str">
        <f>IFERROR(ROUNDDOWN((Tabla1122[[#This Row],[Área (m²)]]/Tabla1122[[#This Row],[Índice (m²/niña-niño)]]),0)," ")</f>
        <v xml:space="preserve"> </v>
      </c>
      <c r="G29" s="128"/>
      <c r="H29" s="127" t="str">
        <f>IF(OR(ISBLANK(Tabla1122[[#This Row],[Capacidad máxima 
(Área / Índice)]]),ISBLANK(Tabla1122[[#This Row],[No. niñas y niños (Cupos ubicados)]])),"No aplica",IF(Tabla1122[[#This Row],[No. niñas y niños (Cupos ubicados)]]&lt;=Tabla1122[[#This Row],[Capacidad máxima 
(Área / Índice)]],"Cumple","No cumple"))</f>
        <v>No aplica</v>
      </c>
      <c r="I29" s="123"/>
    </row>
    <row r="30" spans="1:9" x14ac:dyDescent="0.2">
      <c r="A30" s="130"/>
      <c r="B30" s="124"/>
      <c r="C30" s="124"/>
      <c r="D30" s="124"/>
      <c r="E30" s="109"/>
      <c r="F30" s="129" t="str">
        <f>IFERROR(ROUNDDOWN((Tabla1122[[#This Row],[Área (m²)]]/Tabla1122[[#This Row],[Índice (m²/niña-niño)]]),0)," ")</f>
        <v xml:space="preserve"> </v>
      </c>
      <c r="G30" s="128"/>
      <c r="H30" s="127" t="str">
        <f>IF(OR(ISBLANK(Tabla1122[[#This Row],[Capacidad máxima 
(Área / Índice)]]),ISBLANK(Tabla1122[[#This Row],[No. niñas y niños (Cupos ubicados)]])),"No aplica",IF(Tabla1122[[#This Row],[No. niñas y niños (Cupos ubicados)]]&lt;=Tabla1122[[#This Row],[Capacidad máxima 
(Área / Índice)]],"Cumple","No cumple"))</f>
        <v>No aplica</v>
      </c>
      <c r="I30" s="123"/>
    </row>
    <row r="31" spans="1:9" x14ac:dyDescent="0.2">
      <c r="A31" s="130"/>
      <c r="B31" s="124"/>
      <c r="C31" s="124"/>
      <c r="D31" s="124"/>
      <c r="E31" s="109"/>
      <c r="F31" s="129" t="str">
        <f>IFERROR(ROUNDDOWN((Tabla1122[[#This Row],[Área (m²)]]/Tabla1122[[#This Row],[Índice (m²/niña-niño)]]),0)," ")</f>
        <v xml:space="preserve"> </v>
      </c>
      <c r="G31" s="128"/>
      <c r="H31" s="127" t="str">
        <f>IF(OR(ISBLANK(Tabla1122[[#This Row],[Capacidad máxima 
(Área / Índice)]]),ISBLANK(Tabla1122[[#This Row],[No. niñas y niños (Cupos ubicados)]])),"No aplica",IF(Tabla1122[[#This Row],[No. niñas y niños (Cupos ubicados)]]&lt;=Tabla1122[[#This Row],[Capacidad máxima 
(Área / Índice)]],"Cumple","No cumple"))</f>
        <v>No aplica</v>
      </c>
      <c r="I31" s="123"/>
    </row>
    <row r="32" spans="1:9" x14ac:dyDescent="0.2">
      <c r="A32" s="130"/>
      <c r="B32" s="124"/>
      <c r="C32" s="124"/>
      <c r="D32" s="124"/>
      <c r="E32" s="109"/>
      <c r="F32" s="129" t="str">
        <f>IFERROR(ROUNDDOWN((Tabla1122[[#This Row],[Área (m²)]]/Tabla1122[[#This Row],[Índice (m²/niña-niño)]]),0)," ")</f>
        <v xml:space="preserve"> </v>
      </c>
      <c r="G32" s="128"/>
      <c r="H32" s="127" t="str">
        <f>IF(OR(ISBLANK(Tabla1122[[#This Row],[Capacidad máxima 
(Área / Índice)]]),ISBLANK(Tabla1122[[#This Row],[No. niñas y niños (Cupos ubicados)]])),"No aplica",IF(Tabla1122[[#This Row],[No. niñas y niños (Cupos ubicados)]]&lt;=Tabla1122[[#This Row],[Capacidad máxima 
(Área / Índice)]],"Cumple","No cumple"))</f>
        <v>No aplica</v>
      </c>
      <c r="I32" s="123"/>
    </row>
    <row r="33" spans="1:9" x14ac:dyDescent="0.2">
      <c r="A33" s="130"/>
      <c r="B33" s="110"/>
      <c r="C33" s="110"/>
      <c r="D33" s="110"/>
      <c r="E33" s="109"/>
      <c r="F33" s="129" t="str">
        <f>IFERROR(ROUNDDOWN((Tabla1122[[#This Row],[Área (m²)]]/Tabla1122[[#This Row],[Índice (m²/niña-niño)]]),0)," ")</f>
        <v xml:space="preserve"> </v>
      </c>
      <c r="G33" s="109"/>
      <c r="H33" s="97" t="str">
        <f>IF(OR(ISBLANK(Tabla1122[[#This Row],[Capacidad máxima 
(Área / Índice)]]),ISBLANK(Tabla1122[[#This Row],[No. niñas y niños (Cupos ubicados)]])),"No aplica",IF(Tabla1122[[#This Row],[No. niñas y niños (Cupos ubicados)]]&lt;=Tabla1122[[#This Row],[Capacidad máxima 
(Área / Índice)]],"Cumple","No cumple"))</f>
        <v>No aplica</v>
      </c>
      <c r="I33" s="125"/>
    </row>
    <row r="36" spans="1:9" ht="15" thickBot="1" x14ac:dyDescent="0.25"/>
    <row r="37" spans="1:9" ht="20.100000000000001" customHeight="1" thickBot="1" x14ac:dyDescent="0.25">
      <c r="A37" s="494" t="s">
        <v>2456</v>
      </c>
      <c r="B37" s="495"/>
      <c r="C37" s="495"/>
      <c r="D37" s="495"/>
      <c r="E37" s="495"/>
      <c r="F37" s="495"/>
      <c r="G37" s="495"/>
      <c r="H37" s="495"/>
      <c r="I37" s="496"/>
    </row>
    <row r="39" spans="1:9" ht="24.6" customHeight="1" x14ac:dyDescent="0.2">
      <c r="A39" s="497" t="s">
        <v>2192</v>
      </c>
      <c r="B39" s="497"/>
      <c r="C39" s="497"/>
      <c r="D39" s="189"/>
    </row>
    <row r="41" spans="1:9" ht="20.45" customHeight="1" x14ac:dyDescent="0.2">
      <c r="E41" s="493" t="s">
        <v>2193</v>
      </c>
      <c r="F41" s="493"/>
      <c r="G41" s="493"/>
      <c r="H41" s="493"/>
      <c r="I41" s="493"/>
    </row>
    <row r="42" spans="1:9" ht="55.5" customHeight="1" x14ac:dyDescent="0.2">
      <c r="E42" s="191" t="s">
        <v>2194</v>
      </c>
      <c r="F42" s="191" t="s">
        <v>2195</v>
      </c>
      <c r="G42" s="191" t="s">
        <v>2196</v>
      </c>
      <c r="H42" s="190" t="s">
        <v>2190</v>
      </c>
      <c r="I42" s="190" t="s">
        <v>2191</v>
      </c>
    </row>
    <row r="43" spans="1:9" ht="40.5" customHeight="1" x14ac:dyDescent="0.2">
      <c r="E43" s="192">
        <f>IFERROR(ROUNDUP($D$39/20,0)," ")</f>
        <v>0</v>
      </c>
      <c r="F43" s="108"/>
      <c r="G43" s="192" t="str">
        <f>IFERROR(IF((Tabla_Sanitarios_u_Orinales119123[[#This Row],[Cantidad de sanitarios u orinales infantiles requeridos]]-Tabla_Sanitarios_u_Orinales119123[[#This Row],[Cantidad de sanitarios u orinales infantiles encontrados]])&lt;=0," ",Tabla_Sanitarios_u_Orinales119123[[#This Row],[Cantidad de sanitarios u orinales infantiles requeridos]]-Tabla_Sanitarios_u_Orinales119123[[#This Row],[Cantidad de sanitarios u orinales infantiles encontrados]])," ")</f>
        <v xml:space="preserve"> </v>
      </c>
      <c r="H43" s="97" t="str">
        <f>IF(OR(ISBLANK(Tabla_Sanitarios_u_Orinales119123[[#This Row],[Cantidad de sanitarios u orinales infantiles requeridos]]),ISBLANK(Tabla_Sanitarios_u_Orinales119123[[#This Row],[Cantidad de sanitarios u orinales infantiles encontrados]])),"No aplica",IF(Tabla_Sanitarios_u_Orinales119123[[#This Row],[Cantidad de sanitarios u orinales infantiles encontrados]]&gt;=Tabla_Sanitarios_u_Orinales119123[[#This Row],[Cantidad de sanitarios u orinales infantiles requeridos]],"Cumple","No cumple"))</f>
        <v>No aplica</v>
      </c>
      <c r="I43" s="193"/>
    </row>
    <row r="46" spans="1:9" ht="20.45" customHeight="1" x14ac:dyDescent="0.2">
      <c r="E46" s="493" t="s">
        <v>2197</v>
      </c>
      <c r="F46" s="493"/>
      <c r="G46" s="493"/>
      <c r="H46" s="493"/>
      <c r="I46" s="493"/>
    </row>
    <row r="47" spans="1:9" ht="51.6" customHeight="1" x14ac:dyDescent="0.2">
      <c r="C47" s="194"/>
      <c r="E47" s="191" t="s">
        <v>2198</v>
      </c>
      <c r="F47" s="191" t="s">
        <v>2199</v>
      </c>
      <c r="G47" s="191" t="s">
        <v>2200</v>
      </c>
      <c r="H47" s="190" t="s">
        <v>2190</v>
      </c>
      <c r="I47" s="190" t="s">
        <v>2191</v>
      </c>
    </row>
    <row r="48" spans="1:9" ht="40.5" customHeight="1" x14ac:dyDescent="0.2">
      <c r="E48" s="192">
        <f>IFERROR(ROUNDUP($D$39/20,0)," ")</f>
        <v>0</v>
      </c>
      <c r="F48" s="108"/>
      <c r="G48" s="192" t="str">
        <f>IFERROR(IF((Tabla_Lavamanos120124[[#This Row],[Cantidad de lavamanos infantiles requeridos]]-Tabla_Lavamanos120124[[#This Row],[Cantidad de lavamanos infantiles encontrados]])&lt;=0," ",Tabla_Lavamanos120124[[#This Row],[Cantidad de lavamanos infantiles requeridos]]-Tabla_Lavamanos120124[[#This Row],[Cantidad de lavamanos infantiles encontrados]])," ")</f>
        <v xml:space="preserve"> </v>
      </c>
      <c r="H48" s="97" t="str">
        <f>IF(OR(ISBLANK(Tabla_Lavamanos120124[[#This Row],[Cantidad de lavamanos infantiles requeridos]]),ISBLANK(Tabla_Lavamanos120124[[#This Row],[Cantidad de lavamanos infantiles encontrados]])),"No aplica",IF(Tabla_Lavamanos120124[[#This Row],[Cantidad de lavamanos infantiles encontrados]]&gt;=Tabla_Lavamanos120124[[#This Row],[Cantidad de lavamanos infantiles requeridos]],"Cumple","No cumple"))</f>
        <v>No aplica</v>
      </c>
      <c r="I48" s="193"/>
    </row>
    <row r="51" spans="5:9" ht="14.1" customHeight="1" x14ac:dyDescent="0.2">
      <c r="E51" s="493" t="s">
        <v>2201</v>
      </c>
      <c r="F51" s="493"/>
      <c r="G51" s="493"/>
      <c r="H51" s="493"/>
      <c r="I51" s="493"/>
    </row>
    <row r="52" spans="5:9" ht="45.95" customHeight="1" x14ac:dyDescent="0.2">
      <c r="E52" s="191" t="s">
        <v>2202</v>
      </c>
      <c r="F52" s="191" t="s">
        <v>2203</v>
      </c>
      <c r="G52" s="191" t="s">
        <v>2204</v>
      </c>
      <c r="H52" s="190" t="s">
        <v>2190</v>
      </c>
      <c r="I52" s="190" t="s">
        <v>2191</v>
      </c>
    </row>
    <row r="53" spans="5:9" ht="37.5" customHeight="1" x14ac:dyDescent="0.2">
      <c r="E53" s="192" t="str">
        <f>IFERROR(ROUNDUP($D$39/$D$39,0)," ")</f>
        <v xml:space="preserve"> </v>
      </c>
      <c r="F53" s="108"/>
      <c r="G53" s="192" t="str">
        <f>IFERROR(IF((Tabla_Lavamanos117121125[[#This Row],[Cantidad duchas tipo teléfono requeridas]]-Tabla_Lavamanos117121125[[#This Row],[Cantidad de duchas tipo teléfono encontradas]])&lt;=0," ",Tabla_Lavamanos117121125[[#This Row],[Cantidad duchas tipo teléfono requeridas]]-Tabla_Lavamanos117121125[[#This Row],[Cantidad de duchas tipo teléfono encontradas]])," ")</f>
        <v xml:space="preserve"> </v>
      </c>
      <c r="H53" s="97" t="str">
        <f>IF(OR(ISBLANK(Tabla_Lavamanos117121125[[#This Row],[Cantidad duchas tipo teléfono requeridas]]),ISBLANK(Tabla_Lavamanos117121125[[#This Row],[Cantidad de duchas tipo teléfono encontradas]])),"No aplica",IF(Tabla_Lavamanos117121125[[#This Row],[Cantidad de duchas tipo teléfono encontradas]]&gt;=Tabla_Lavamanos117121125[[#This Row],[Cantidad duchas tipo teléfono requeridas]],"Cumple","No cumple"))</f>
        <v>No aplica</v>
      </c>
      <c r="I53" s="193"/>
    </row>
  </sheetData>
  <sheetProtection algorithmName="SHA-512" hashValue="2VQyeVISKzkcfW8g4Vn1sXMxltYLzz3bs9a7MUpGp6czZhW1Frjb3FRdElhKIeu+wL90F3UF4e0URNvKn9BAYg==" saltValue="80tcnnCWMfVGXJJ2aX7JXQ==" spinCount="100000" sheet="1" formatRows="0"/>
  <mergeCells count="6">
    <mergeCell ref="E51:I51"/>
    <mergeCell ref="A1:I1"/>
    <mergeCell ref="A37:I37"/>
    <mergeCell ref="A39:C39"/>
    <mergeCell ref="E41:I41"/>
    <mergeCell ref="E46:I46"/>
  </mergeCells>
  <conditionalFormatting sqref="D39">
    <cfRule type="expression" dxfId="14" priority="5">
      <formula>$D$39=0</formula>
    </cfRule>
    <cfRule type="expression" dxfId="13" priority="6">
      <formula>$D$39&lt;&gt;0</formula>
    </cfRule>
  </conditionalFormatting>
  <conditionalFormatting sqref="F43">
    <cfRule type="expression" dxfId="12" priority="3">
      <formula>$F$43=0</formula>
    </cfRule>
    <cfRule type="colorScale" priority="4">
      <colorScale>
        <cfvo type="formula" val="$F$43=0"/>
        <cfvo type="formula" val="$F$43&lt;&gt;0"/>
        <color rgb="FFFFFF00"/>
        <color theme="6" tint="0.79998168889431442"/>
      </colorScale>
    </cfRule>
  </conditionalFormatting>
  <conditionalFormatting sqref="F48">
    <cfRule type="expression" dxfId="11" priority="2">
      <formula>$F$48=0</formula>
    </cfRule>
  </conditionalFormatting>
  <conditionalFormatting sqref="F53">
    <cfRule type="expression" dxfId="10" priority="1">
      <formula>$F$53=0</formula>
    </cfRule>
  </conditionalFormatting>
  <conditionalFormatting sqref="H4:H33">
    <cfRule type="cellIs" dxfId="9" priority="13" operator="equal">
      <formula>"No Cumple"</formula>
    </cfRule>
    <cfRule type="cellIs" dxfId="8" priority="14" operator="equal">
      <formula>"CUMPLE"</formula>
    </cfRule>
  </conditionalFormatting>
  <conditionalFormatting sqref="H43">
    <cfRule type="cellIs" dxfId="7" priority="11" operator="equal">
      <formula>"No Cumple"</formula>
    </cfRule>
    <cfRule type="cellIs" dxfId="6" priority="12" operator="equal">
      <formula>"CUMPLE"</formula>
    </cfRule>
  </conditionalFormatting>
  <conditionalFormatting sqref="H48">
    <cfRule type="cellIs" dxfId="5" priority="9" operator="equal">
      <formula>"No Cumple"</formula>
    </cfRule>
    <cfRule type="cellIs" dxfId="4" priority="10" operator="equal">
      <formula>"CUMPLE"</formula>
    </cfRule>
  </conditionalFormatting>
  <conditionalFormatting sqref="H53">
    <cfRule type="cellIs" dxfId="3" priority="7" operator="equal">
      <formula>"No Cumple"</formula>
    </cfRule>
    <cfRule type="cellIs" dxfId="2" priority="8" operator="equal">
      <formula>"CUMPLE"</formula>
    </cfRule>
  </conditionalFormatting>
  <conditionalFormatting sqref="J2">
    <cfRule type="cellIs" dxfId="1" priority="15" operator="equal">
      <formula>"No Cumple"</formula>
    </cfRule>
    <cfRule type="cellIs" dxfId="0" priority="16" operator="equal">
      <formula>"CUMPLE"</formula>
    </cfRule>
  </conditionalFormatting>
  <dataValidations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DE442963-504E-42F4-B171-027CDFB21F65}">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1452D1AF-BCFD-453A-A61D-81037CBE0845}">
      <formula1>0</formula1>
    </dataValidation>
    <dataValidation type="whole" operator="greaterThanOrEqual" allowBlank="1" showInputMessage="1" showErrorMessage="1" errorTitle="ERROR DE DIGITACIÓN !" error="Asegurese de digitar únicamente números ENTEROS POSITIVOS." sqref="F43 F48 F53 D39" xr:uid="{0EB85DE0-5544-43BB-BBF6-936AD20A5DC1}">
      <formula1>0</formula1>
    </dataValidation>
  </dataValidations>
  <hyperlinks>
    <hyperlink ref="J1" location="PORTADA!A1" display="Portada" xr:uid="{4C62C542-8031-481E-B3EC-939F71C39681}"/>
    <hyperlink ref="J2" location="'2.Ambientes Edu. y Protecto'!A1" display="Click" xr:uid="{E9D36AB4-253C-4991-9174-9F4FD2992389}"/>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rowBreaks count="1" manualBreakCount="1">
    <brk id="35" max="8" man="1"/>
  </rowBreaks>
  <legacyDrawingHF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B2BF9-504B-4280-AF95-BE29F91564A4}">
  <sheetPr>
    <tabColor rgb="FFFFCCCC"/>
    <pageSetUpPr fitToPage="1"/>
  </sheetPr>
  <dimension ref="A1:AN12"/>
  <sheetViews>
    <sheetView zoomScaleNormal="100" workbookViewId="0">
      <selection activeCell="C1" sqref="C1"/>
    </sheetView>
  </sheetViews>
  <sheetFormatPr baseColWidth="10" defaultColWidth="11.42578125" defaultRowHeight="15" x14ac:dyDescent="0.2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43.5" customHeight="1" thickBot="1" x14ac:dyDescent="0.3">
      <c r="A1" s="411" t="s">
        <v>1758</v>
      </c>
      <c r="B1" s="498" t="s">
        <v>2205</v>
      </c>
      <c r="C1" s="498"/>
      <c r="D1" s="498"/>
      <c r="E1" s="498"/>
      <c r="F1" s="498"/>
      <c r="G1" s="498"/>
      <c r="H1" s="498"/>
      <c r="I1" s="498"/>
      <c r="J1" s="498"/>
      <c r="K1" s="498"/>
      <c r="L1" s="498"/>
      <c r="M1" s="498"/>
      <c r="N1" s="498"/>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30"/>
    </row>
    <row r="2" spans="1:40" ht="45.75" thickBot="1" x14ac:dyDescent="0.3">
      <c r="A2" s="231" t="s">
        <v>1469</v>
      </c>
      <c r="B2" s="232" t="s">
        <v>1470</v>
      </c>
      <c r="C2" s="233" t="s">
        <v>2206</v>
      </c>
      <c r="D2" s="233" t="s">
        <v>2207</v>
      </c>
      <c r="E2" s="233" t="s">
        <v>2208</v>
      </c>
      <c r="F2" s="233" t="s">
        <v>2209</v>
      </c>
      <c r="G2" s="233" t="s">
        <v>2210</v>
      </c>
      <c r="H2" s="233" t="s">
        <v>2211</v>
      </c>
      <c r="I2" s="233" t="s">
        <v>2212</v>
      </c>
      <c r="J2" s="233" t="s">
        <v>2213</v>
      </c>
      <c r="K2" s="233" t="s">
        <v>2214</v>
      </c>
      <c r="L2" s="233" t="s">
        <v>2215</v>
      </c>
      <c r="M2" s="233" t="s">
        <v>2216</v>
      </c>
      <c r="N2" s="234" t="s">
        <v>2217</v>
      </c>
    </row>
    <row r="3" spans="1:40" ht="24.75" x14ac:dyDescent="0.25">
      <c r="A3" s="235" t="s">
        <v>2218</v>
      </c>
      <c r="B3" s="236"/>
      <c r="C3" s="237"/>
      <c r="D3" s="238"/>
      <c r="E3" s="238"/>
      <c r="F3" s="239"/>
      <c r="G3" s="237"/>
      <c r="H3" s="237"/>
      <c r="I3" s="237"/>
      <c r="J3" s="237"/>
      <c r="K3" s="240"/>
      <c r="L3" s="240"/>
      <c r="M3" s="241"/>
      <c r="N3" s="242"/>
    </row>
    <row r="4" spans="1:40" ht="24.75" x14ac:dyDescent="0.25">
      <c r="A4" s="235" t="s">
        <v>2218</v>
      </c>
      <c r="B4" s="243"/>
      <c r="C4" s="244"/>
      <c r="D4" s="245"/>
      <c r="E4" s="245"/>
      <c r="F4" s="246"/>
      <c r="G4" s="244"/>
      <c r="H4" s="244"/>
      <c r="I4" s="244"/>
      <c r="J4" s="244"/>
      <c r="K4" s="240"/>
      <c r="L4" s="240"/>
      <c r="M4" s="247"/>
      <c r="N4" s="248"/>
    </row>
    <row r="5" spans="1:40" ht="24.75" x14ac:dyDescent="0.25">
      <c r="A5" s="235" t="s">
        <v>2218</v>
      </c>
      <c r="B5" s="243"/>
      <c r="C5" s="244"/>
      <c r="D5" s="245"/>
      <c r="E5" s="245"/>
      <c r="F5" s="246"/>
      <c r="G5" s="244"/>
      <c r="H5" s="244"/>
      <c r="I5" s="244"/>
      <c r="J5" s="244"/>
      <c r="K5" s="240"/>
      <c r="L5" s="240"/>
      <c r="M5" s="247"/>
      <c r="N5" s="248"/>
    </row>
    <row r="6" spans="1:40" ht="24.75" x14ac:dyDescent="0.25">
      <c r="A6" s="235" t="s">
        <v>2218</v>
      </c>
      <c r="B6" s="243"/>
      <c r="C6" s="244"/>
      <c r="D6" s="245"/>
      <c r="E6" s="245"/>
      <c r="F6" s="246"/>
      <c r="G6" s="244"/>
      <c r="H6" s="244"/>
      <c r="I6" s="244"/>
      <c r="J6" s="244"/>
      <c r="K6" s="240"/>
      <c r="L6" s="240"/>
      <c r="M6" s="247"/>
      <c r="N6" s="248"/>
    </row>
    <row r="7" spans="1:40" ht="24.75" x14ac:dyDescent="0.25">
      <c r="A7" s="235" t="s">
        <v>2218</v>
      </c>
      <c r="B7" s="243"/>
      <c r="C7" s="244"/>
      <c r="D7" s="245"/>
      <c r="E7" s="245"/>
      <c r="F7" s="246"/>
      <c r="G7" s="244"/>
      <c r="H7" s="244"/>
      <c r="I7" s="244"/>
      <c r="J7" s="244"/>
      <c r="K7" s="240"/>
      <c r="L7" s="240"/>
      <c r="M7" s="247"/>
      <c r="N7" s="248"/>
    </row>
    <row r="8" spans="1:40" ht="24.75" x14ac:dyDescent="0.25">
      <c r="A8" s="235" t="s">
        <v>2218</v>
      </c>
      <c r="B8" s="243"/>
      <c r="C8" s="244"/>
      <c r="D8" s="245"/>
      <c r="E8" s="245"/>
      <c r="F8" s="246"/>
      <c r="G8" s="244"/>
      <c r="H8" s="244"/>
      <c r="I8" s="244"/>
      <c r="J8" s="244"/>
      <c r="K8" s="240"/>
      <c r="L8" s="240"/>
      <c r="M8" s="247"/>
      <c r="N8" s="248"/>
    </row>
    <row r="9" spans="1:40" ht="24.75" x14ac:dyDescent="0.25">
      <c r="A9" s="235" t="s">
        <v>2218</v>
      </c>
      <c r="B9" s="243"/>
      <c r="C9" s="244"/>
      <c r="D9" s="245"/>
      <c r="E9" s="245"/>
      <c r="F9" s="246"/>
      <c r="G9" s="244"/>
      <c r="H9" s="244"/>
      <c r="I9" s="244"/>
      <c r="J9" s="244"/>
      <c r="K9" s="240"/>
      <c r="L9" s="240"/>
      <c r="M9" s="247"/>
      <c r="N9" s="248"/>
    </row>
    <row r="10" spans="1:40" ht="24.75" x14ac:dyDescent="0.25">
      <c r="A10" s="235" t="s">
        <v>2218</v>
      </c>
      <c r="B10" s="243"/>
      <c r="C10" s="244"/>
      <c r="D10" s="245"/>
      <c r="E10" s="245"/>
      <c r="F10" s="246"/>
      <c r="G10" s="244"/>
      <c r="H10" s="244"/>
      <c r="I10" s="244"/>
      <c r="J10" s="244"/>
      <c r="K10" s="240"/>
      <c r="L10" s="240"/>
      <c r="M10" s="247"/>
      <c r="N10" s="248"/>
    </row>
    <row r="11" spans="1:40" ht="24.75" x14ac:dyDescent="0.25">
      <c r="A11" s="235" t="s">
        <v>2218</v>
      </c>
      <c r="B11" s="243"/>
      <c r="C11" s="244"/>
      <c r="D11" s="245"/>
      <c r="E11" s="245"/>
      <c r="F11" s="246"/>
      <c r="G11" s="244"/>
      <c r="H11" s="244"/>
      <c r="I11" s="244"/>
      <c r="J11" s="244"/>
      <c r="K11" s="240"/>
      <c r="L11" s="240"/>
      <c r="M11" s="247"/>
      <c r="N11" s="248"/>
    </row>
    <row r="12" spans="1:40" ht="25.5" thickBot="1" x14ac:dyDescent="0.3">
      <c r="A12" s="235" t="s">
        <v>2218</v>
      </c>
      <c r="B12" s="249"/>
      <c r="C12" s="250"/>
      <c r="D12" s="251"/>
      <c r="E12" s="251"/>
      <c r="F12" s="252"/>
      <c r="G12" s="250"/>
      <c r="H12" s="250"/>
      <c r="I12" s="250"/>
      <c r="J12" s="250"/>
      <c r="K12" s="253"/>
      <c r="L12" s="253"/>
      <c r="M12" s="254"/>
      <c r="N12" s="255"/>
    </row>
  </sheetData>
  <sheetProtection algorithmName="SHA-512" hashValue="R0EKiZUHMuGoeOVJwpi8WQVvTjIHhoiCj93R0hDqY5UUBcywWN8SlciJb+Vn1EzMglH3qIFUVFL1VaDwszZI+w==" saltValue="Ja5sbZtc8zaMiSQQYqXQNQ==" spinCount="100000" sheet="1" formatRows="0"/>
  <mergeCells count="1">
    <mergeCell ref="B1:N1"/>
  </mergeCells>
  <dataValidations count="1">
    <dataValidation type="list" allowBlank="1" showInputMessage="1" showErrorMessage="1" sqref="K3:L12" xr:uid="{5B0002BE-6158-4BBD-A72A-5C44DF019E2B}">
      <formula1>"SI, NO"</formula1>
    </dataValidation>
  </dataValidations>
  <hyperlinks>
    <hyperlink ref="A1" location="PORTADA!A1" display="Portada" xr:uid="{6C1D00CF-1889-4C35-B69A-675F15B1F07A}"/>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B1C7-D827-4691-AF51-B8C2EC3EAC46}">
  <sheetPr>
    <tabColor theme="6" tint="0.59999389629810485"/>
    <pageSetUpPr fitToPage="1"/>
  </sheetPr>
  <dimension ref="A1:C17"/>
  <sheetViews>
    <sheetView zoomScale="85" zoomScaleNormal="85" workbookViewId="0">
      <selection activeCell="C1" sqref="C1"/>
    </sheetView>
  </sheetViews>
  <sheetFormatPr baseColWidth="10" defaultColWidth="11.42578125" defaultRowHeight="15" x14ac:dyDescent="0.25"/>
  <cols>
    <col min="1" max="1" width="53.7109375" customWidth="1"/>
    <col min="2" max="2" width="39.42578125" customWidth="1"/>
  </cols>
  <sheetData>
    <row r="1" spans="1:3" ht="19.5" customHeight="1" x14ac:dyDescent="0.25">
      <c r="A1" s="499" t="s">
        <v>2219</v>
      </c>
      <c r="B1" s="501" t="s">
        <v>2457</v>
      </c>
      <c r="C1" s="411" t="s">
        <v>1758</v>
      </c>
    </row>
    <row r="2" spans="1:3" ht="15.75" thickBot="1" x14ac:dyDescent="0.3">
      <c r="A2" s="500"/>
      <c r="B2" s="502"/>
    </row>
    <row r="3" spans="1:3" ht="39" customHeight="1" x14ac:dyDescent="0.25">
      <c r="A3" s="503" t="s">
        <v>2532</v>
      </c>
      <c r="B3" s="504"/>
      <c r="C3" s="342"/>
    </row>
    <row r="4" spans="1:3" x14ac:dyDescent="0.25">
      <c r="A4" s="413" t="s">
        <v>2458</v>
      </c>
      <c r="B4" s="414">
        <f>$B$17/200</f>
        <v>1</v>
      </c>
      <c r="C4" s="343"/>
    </row>
    <row r="5" spans="1:3" x14ac:dyDescent="0.25">
      <c r="A5" s="413" t="s">
        <v>2459</v>
      </c>
      <c r="B5" s="414">
        <f>$B$17/200</f>
        <v>1</v>
      </c>
      <c r="C5" s="343"/>
    </row>
    <row r="6" spans="1:3" x14ac:dyDescent="0.25">
      <c r="A6" s="413" t="s">
        <v>2460</v>
      </c>
      <c r="B6" s="414">
        <f>$B$17/200</f>
        <v>1</v>
      </c>
      <c r="C6" s="343"/>
    </row>
    <row r="7" spans="1:3" x14ac:dyDescent="0.25">
      <c r="A7" s="413" t="s">
        <v>2461</v>
      </c>
      <c r="B7" s="414">
        <f>$B$17/200</f>
        <v>1</v>
      </c>
      <c r="C7" s="343"/>
    </row>
    <row r="8" spans="1:3" ht="15.75" thickBot="1" x14ac:dyDescent="0.3">
      <c r="A8" s="415" t="s">
        <v>2462</v>
      </c>
      <c r="B8" s="416">
        <f>$B$17/200</f>
        <v>1</v>
      </c>
      <c r="C8" s="343"/>
    </row>
    <row r="9" spans="1:3" ht="15.75" thickBot="1" x14ac:dyDescent="0.3">
      <c r="A9" s="505"/>
      <c r="B9" s="506"/>
      <c r="C9" s="343"/>
    </row>
    <row r="10" spans="1:3" x14ac:dyDescent="0.25">
      <c r="A10" s="508" t="s">
        <v>2533</v>
      </c>
      <c r="B10" s="509"/>
      <c r="C10" s="343"/>
    </row>
    <row r="11" spans="1:3" x14ac:dyDescent="0.25">
      <c r="A11" s="413" t="s">
        <v>2536</v>
      </c>
      <c r="B11" s="417" t="s">
        <v>2534</v>
      </c>
      <c r="C11" s="343"/>
    </row>
    <row r="12" spans="1:3" x14ac:dyDescent="0.25">
      <c r="A12" s="413" t="s">
        <v>2537</v>
      </c>
      <c r="B12" s="417" t="s">
        <v>2534</v>
      </c>
      <c r="C12" s="343"/>
    </row>
    <row r="13" spans="1:3" x14ac:dyDescent="0.25">
      <c r="A13" s="413" t="s">
        <v>2535</v>
      </c>
      <c r="B13" s="417" t="s">
        <v>2534</v>
      </c>
      <c r="C13" s="343"/>
    </row>
    <row r="14" spans="1:3" ht="15.75" thickBot="1" x14ac:dyDescent="0.3">
      <c r="A14" s="415"/>
      <c r="B14" s="418"/>
      <c r="C14" s="343"/>
    </row>
    <row r="15" spans="1:3" ht="42.75" customHeight="1" x14ac:dyDescent="0.25">
      <c r="A15" s="507" t="s">
        <v>2463</v>
      </c>
      <c r="B15" s="507"/>
      <c r="C15" s="412"/>
    </row>
    <row r="16" spans="1:3" ht="15.75" thickBot="1" x14ac:dyDescent="0.3"/>
    <row r="17" spans="1:3" ht="24.75" thickBot="1" x14ac:dyDescent="0.3">
      <c r="A17" s="419" t="s">
        <v>2464</v>
      </c>
      <c r="B17" s="228">
        <v>200</v>
      </c>
      <c r="C17" s="196"/>
    </row>
  </sheetData>
  <sheetProtection algorithmName="SHA-512" hashValue="+vNMBv2unUVjs82MQz5MAPd9XS0lhqGzuKGUdz9HAGkiGkz4+EIwSx4anXdoHtd0Ff06kbaAgqJhxelvsZAa4Q==" saltValue="+eK/pSuK8Qxht9q8d8yaVg==" spinCount="100000" sheet="1" objects="1" scenarios="1"/>
  <mergeCells count="6">
    <mergeCell ref="A1:A2"/>
    <mergeCell ref="B1:B2"/>
    <mergeCell ref="A3:B3"/>
    <mergeCell ref="A9:B9"/>
    <mergeCell ref="A15:B15"/>
    <mergeCell ref="A10:B10"/>
  </mergeCells>
  <hyperlinks>
    <hyperlink ref="C1" location="PORTADA!A1" display="Portada" xr:uid="{D0E26D62-B876-4362-B58C-EE368F315765}"/>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76B2-0F02-4990-BEC4-890591F68506}">
  <sheetPr>
    <tabColor theme="6" tint="0.59999389629810485"/>
    <pageSetUpPr fitToPage="1"/>
  </sheetPr>
  <dimension ref="A1:AP83"/>
  <sheetViews>
    <sheetView topLeftCell="E1" zoomScale="70" zoomScaleNormal="70" workbookViewId="0">
      <selection activeCell="C1" sqref="C1"/>
    </sheetView>
  </sheetViews>
  <sheetFormatPr baseColWidth="10" defaultColWidth="10.85546875" defaultRowHeight="12.75" x14ac:dyDescent="0.2"/>
  <cols>
    <col min="1" max="1" width="10.85546875" style="223"/>
    <col min="2" max="2" width="43.42578125" style="225" customWidth="1"/>
    <col min="3" max="4" width="17.42578125" style="226" customWidth="1"/>
    <col min="5" max="8" width="14.42578125" style="226" customWidth="1"/>
    <col min="9" max="9" width="13.28515625" style="226" customWidth="1"/>
    <col min="10" max="10" width="13.28515625" style="223" customWidth="1"/>
    <col min="11" max="40" width="7.7109375" style="223" customWidth="1"/>
    <col min="41" max="41" width="46" style="223" customWidth="1"/>
    <col min="42" max="16384" width="10.85546875" style="223"/>
  </cols>
  <sheetData>
    <row r="1" spans="1:42" s="215" customFormat="1" ht="28.5" customHeight="1" x14ac:dyDescent="0.2">
      <c r="A1" s="510" t="s">
        <v>2220</v>
      </c>
      <c r="B1" s="510"/>
      <c r="C1" s="510"/>
      <c r="D1" s="510"/>
      <c r="E1" s="510"/>
      <c r="F1" s="510"/>
      <c r="G1" s="510"/>
      <c r="H1" s="510"/>
      <c r="I1" s="510"/>
      <c r="J1" s="510"/>
      <c r="K1" s="510"/>
      <c r="L1" s="510"/>
      <c r="M1" s="510"/>
      <c r="N1" s="510"/>
      <c r="O1" s="510"/>
      <c r="P1" s="510"/>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411" t="s">
        <v>1758</v>
      </c>
    </row>
    <row r="2" spans="1:42" s="215" customFormat="1" ht="104.25" customHeight="1" x14ac:dyDescent="0.2">
      <c r="A2" s="511" t="s">
        <v>2221</v>
      </c>
      <c r="B2" s="511" t="s">
        <v>2222</v>
      </c>
      <c r="C2" s="511" t="s">
        <v>2223</v>
      </c>
      <c r="D2" s="511" t="s">
        <v>2224</v>
      </c>
      <c r="E2" s="511" t="s">
        <v>2225</v>
      </c>
      <c r="F2" s="511" t="s">
        <v>2226</v>
      </c>
      <c r="G2" s="511" t="s">
        <v>1664</v>
      </c>
      <c r="H2" s="511" t="s">
        <v>2227</v>
      </c>
      <c r="I2" s="511" t="s">
        <v>2228</v>
      </c>
      <c r="J2" s="511" t="s">
        <v>2229</v>
      </c>
      <c r="K2" s="512" t="s">
        <v>2230</v>
      </c>
      <c r="L2" s="512"/>
      <c r="M2" s="512" t="s">
        <v>2231</v>
      </c>
      <c r="N2" s="512"/>
      <c r="O2" s="517" t="s">
        <v>2232</v>
      </c>
      <c r="P2" s="518"/>
      <c r="Q2" s="517" t="s">
        <v>2233</v>
      </c>
      <c r="R2" s="518"/>
      <c r="S2" s="517" t="s">
        <v>2234</v>
      </c>
      <c r="T2" s="518"/>
      <c r="U2" s="512" t="s">
        <v>2235</v>
      </c>
      <c r="V2" s="512"/>
      <c r="W2" s="512"/>
      <c r="X2" s="512" t="s">
        <v>2236</v>
      </c>
      <c r="Y2" s="512"/>
      <c r="Z2" s="512"/>
      <c r="AA2" s="512" t="s">
        <v>2237</v>
      </c>
      <c r="AB2" s="512"/>
      <c r="AC2" s="512" t="s">
        <v>2238</v>
      </c>
      <c r="AD2" s="512"/>
      <c r="AE2" s="512"/>
      <c r="AF2" s="512" t="s">
        <v>2239</v>
      </c>
      <c r="AG2" s="512"/>
      <c r="AH2" s="512"/>
      <c r="AI2" s="512" t="s">
        <v>2240</v>
      </c>
      <c r="AJ2" s="512"/>
      <c r="AK2" s="512" t="s">
        <v>2241</v>
      </c>
      <c r="AL2" s="512"/>
      <c r="AM2" s="512" t="s">
        <v>2242</v>
      </c>
      <c r="AN2" s="512"/>
      <c r="AO2" s="513" t="s">
        <v>2243</v>
      </c>
    </row>
    <row r="3" spans="1:42" s="215" customFormat="1" ht="39.75" customHeight="1" x14ac:dyDescent="0.2">
      <c r="A3" s="511"/>
      <c r="B3" s="511"/>
      <c r="C3" s="511"/>
      <c r="D3" s="511"/>
      <c r="E3" s="511"/>
      <c r="F3" s="511"/>
      <c r="G3" s="511"/>
      <c r="H3" s="511"/>
      <c r="I3" s="511"/>
      <c r="J3" s="511"/>
      <c r="K3" s="216" t="s">
        <v>2244</v>
      </c>
      <c r="L3" s="216" t="s">
        <v>2245</v>
      </c>
      <c r="M3" s="216" t="s">
        <v>2244</v>
      </c>
      <c r="N3" s="216" t="s">
        <v>2245</v>
      </c>
      <c r="O3" s="216" t="s">
        <v>2244</v>
      </c>
      <c r="P3" s="216" t="s">
        <v>2245</v>
      </c>
      <c r="Q3" s="216" t="s">
        <v>2244</v>
      </c>
      <c r="R3" s="216" t="s">
        <v>2245</v>
      </c>
      <c r="S3" s="216" t="s">
        <v>2244</v>
      </c>
      <c r="T3" s="216" t="s">
        <v>2245</v>
      </c>
      <c r="U3" s="216" t="s">
        <v>2244</v>
      </c>
      <c r="V3" s="216" t="s">
        <v>2245</v>
      </c>
      <c r="W3" s="216" t="s">
        <v>79</v>
      </c>
      <c r="X3" s="216" t="s">
        <v>2244</v>
      </c>
      <c r="Y3" s="216" t="s">
        <v>2245</v>
      </c>
      <c r="Z3" s="216" t="s">
        <v>79</v>
      </c>
      <c r="AA3" s="216" t="s">
        <v>2244</v>
      </c>
      <c r="AB3" s="216" t="s">
        <v>2245</v>
      </c>
      <c r="AC3" s="216" t="s">
        <v>2244</v>
      </c>
      <c r="AD3" s="216" t="s">
        <v>2245</v>
      </c>
      <c r="AE3" s="216" t="s">
        <v>79</v>
      </c>
      <c r="AF3" s="216" t="s">
        <v>2244</v>
      </c>
      <c r="AG3" s="216" t="s">
        <v>2245</v>
      </c>
      <c r="AH3" s="216" t="s">
        <v>79</v>
      </c>
      <c r="AI3" s="216" t="s">
        <v>2244</v>
      </c>
      <c r="AJ3" s="216" t="s">
        <v>2245</v>
      </c>
      <c r="AK3" s="216" t="s">
        <v>2244</v>
      </c>
      <c r="AL3" s="216" t="s">
        <v>2245</v>
      </c>
      <c r="AM3" s="216" t="s">
        <v>2244</v>
      </c>
      <c r="AN3" s="216" t="s">
        <v>2245</v>
      </c>
      <c r="AO3" s="514"/>
    </row>
    <row r="4" spans="1:42" s="215" customFormat="1" ht="39.75" customHeight="1" x14ac:dyDescent="0.2">
      <c r="A4" s="217">
        <v>1</v>
      </c>
      <c r="B4" s="218"/>
      <c r="C4" s="218"/>
      <c r="D4" s="218"/>
      <c r="E4" s="218"/>
      <c r="F4" s="219"/>
      <c r="G4" s="220"/>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21"/>
    </row>
    <row r="5" spans="1:42" s="215" customFormat="1" ht="39.75" customHeight="1" x14ac:dyDescent="0.2">
      <c r="A5" s="217">
        <v>2</v>
      </c>
      <c r="B5" s="218"/>
      <c r="C5" s="218"/>
      <c r="D5" s="218"/>
      <c r="E5" s="218"/>
      <c r="F5" s="219"/>
      <c r="G5" s="220"/>
      <c r="H5" s="220"/>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21"/>
    </row>
    <row r="6" spans="1:42" s="215" customFormat="1" ht="39.75" customHeight="1" x14ac:dyDescent="0.2">
      <c r="A6" s="217">
        <v>3</v>
      </c>
      <c r="B6" s="218"/>
      <c r="C6" s="218"/>
      <c r="D6" s="218"/>
      <c r="E6" s="218"/>
      <c r="F6" s="219"/>
      <c r="G6" s="220"/>
      <c r="H6" s="220"/>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21"/>
    </row>
    <row r="7" spans="1:42" s="215" customFormat="1" ht="39.75" customHeight="1" x14ac:dyDescent="0.2">
      <c r="A7" s="217">
        <v>4</v>
      </c>
      <c r="B7" s="218"/>
      <c r="C7" s="218"/>
      <c r="D7" s="218"/>
      <c r="E7" s="218"/>
      <c r="F7" s="219"/>
      <c r="G7" s="220"/>
      <c r="H7" s="220"/>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21"/>
    </row>
    <row r="8" spans="1:42" s="215" customFormat="1" ht="39.75" customHeight="1" x14ac:dyDescent="0.2">
      <c r="A8" s="217">
        <v>5</v>
      </c>
      <c r="B8" s="218"/>
      <c r="C8" s="218"/>
      <c r="D8" s="218"/>
      <c r="E8" s="218"/>
      <c r="F8" s="219"/>
      <c r="G8" s="220"/>
      <c r="H8" s="220"/>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21"/>
    </row>
    <row r="9" spans="1:42" s="215" customFormat="1" ht="39.75" customHeight="1" x14ac:dyDescent="0.2">
      <c r="A9" s="217">
        <v>6</v>
      </c>
      <c r="B9" s="218"/>
      <c r="C9" s="218"/>
      <c r="D9" s="218"/>
      <c r="E9" s="218"/>
      <c r="F9" s="219"/>
      <c r="G9" s="220"/>
      <c r="H9" s="220"/>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21"/>
    </row>
    <row r="10" spans="1:42" s="215" customFormat="1" ht="39.75" customHeight="1" x14ac:dyDescent="0.2">
      <c r="A10" s="217">
        <v>7</v>
      </c>
      <c r="B10" s="218"/>
      <c r="C10" s="218"/>
      <c r="D10" s="218"/>
      <c r="E10" s="218"/>
      <c r="F10" s="219"/>
      <c r="G10" s="220"/>
      <c r="H10" s="220"/>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21"/>
    </row>
    <row r="11" spans="1:42" s="215" customFormat="1" ht="39.75" customHeight="1" x14ac:dyDescent="0.2">
      <c r="A11" s="217">
        <v>8</v>
      </c>
      <c r="B11" s="218"/>
      <c r="C11" s="218"/>
      <c r="D11" s="218"/>
      <c r="E11" s="218"/>
      <c r="F11" s="219"/>
      <c r="G11" s="220"/>
      <c r="H11" s="220"/>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21"/>
    </row>
    <row r="12" spans="1:42" s="215" customFormat="1" ht="39.75" customHeight="1" x14ac:dyDescent="0.2">
      <c r="A12" s="217">
        <v>9</v>
      </c>
      <c r="B12" s="218"/>
      <c r="C12" s="218"/>
      <c r="D12" s="218"/>
      <c r="E12" s="218"/>
      <c r="F12" s="219"/>
      <c r="G12" s="220"/>
      <c r="H12" s="220"/>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21"/>
    </row>
    <row r="13" spans="1:42" s="215" customFormat="1" ht="39.75" customHeight="1" x14ac:dyDescent="0.2">
      <c r="A13" s="217">
        <v>10</v>
      </c>
      <c r="B13" s="218"/>
      <c r="C13" s="218"/>
      <c r="D13" s="218"/>
      <c r="E13" s="218"/>
      <c r="F13" s="219"/>
      <c r="G13" s="220"/>
      <c r="H13" s="220"/>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21"/>
    </row>
    <row r="14" spans="1:42" s="215" customFormat="1" ht="15" x14ac:dyDescent="0.2">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row>
    <row r="15" spans="1:42" s="215" customFormat="1" ht="15" customHeight="1" x14ac:dyDescent="0.2">
      <c r="B15" s="515" t="s">
        <v>2246</v>
      </c>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222"/>
    </row>
    <row r="16" spans="1:42" ht="17.25" customHeight="1" x14ac:dyDescent="0.2">
      <c r="B16" s="224"/>
      <c r="C16" s="224"/>
      <c r="D16" s="224"/>
      <c r="E16" s="224"/>
      <c r="F16" s="224"/>
      <c r="G16" s="224"/>
      <c r="H16" s="224"/>
      <c r="I16" s="224"/>
      <c r="J16" s="224"/>
      <c r="K16" s="222"/>
      <c r="L16" s="222"/>
      <c r="M16" s="222"/>
      <c r="N16" s="222"/>
      <c r="O16" s="222"/>
      <c r="P16" s="222"/>
      <c r="Q16" s="222"/>
      <c r="R16" s="222"/>
      <c r="S16" s="222"/>
      <c r="T16" s="222"/>
      <c r="U16" s="222"/>
      <c r="V16" s="222"/>
      <c r="W16" s="222"/>
      <c r="X16" s="222"/>
      <c r="Y16" s="222"/>
      <c r="Z16" s="224"/>
      <c r="AA16" s="224"/>
      <c r="AB16" s="224"/>
      <c r="AC16" s="224"/>
      <c r="AD16" s="224"/>
      <c r="AE16" s="224"/>
      <c r="AF16" s="224"/>
      <c r="AG16" s="224"/>
      <c r="AH16" s="224"/>
      <c r="AI16" s="224"/>
      <c r="AJ16" s="224"/>
      <c r="AK16" s="224"/>
      <c r="AL16" s="224"/>
      <c r="AM16" s="224"/>
      <c r="AN16" s="224"/>
    </row>
    <row r="17" spans="2:25" x14ac:dyDescent="0.2">
      <c r="B17" s="223"/>
      <c r="C17" s="223"/>
      <c r="D17" s="223"/>
      <c r="E17" s="223"/>
      <c r="F17" s="223"/>
      <c r="G17" s="223"/>
      <c r="H17" s="223"/>
      <c r="I17" s="223"/>
      <c r="K17" s="215"/>
      <c r="L17" s="215"/>
      <c r="M17" s="215"/>
      <c r="N17" s="215"/>
      <c r="O17" s="215"/>
      <c r="P17" s="215"/>
      <c r="Q17" s="215"/>
      <c r="R17" s="215"/>
      <c r="S17" s="215"/>
      <c r="T17" s="215"/>
      <c r="U17" s="215"/>
      <c r="V17" s="215"/>
      <c r="W17" s="215"/>
      <c r="X17" s="215"/>
      <c r="Y17" s="215"/>
    </row>
    <row r="18" spans="2:25" x14ac:dyDescent="0.2">
      <c r="B18" s="223"/>
      <c r="C18" s="223"/>
      <c r="D18" s="223"/>
      <c r="E18" s="223"/>
      <c r="F18" s="223"/>
      <c r="G18" s="223"/>
      <c r="H18" s="223"/>
      <c r="I18" s="223"/>
      <c r="K18" s="215"/>
      <c r="L18" s="215"/>
      <c r="M18" s="215"/>
      <c r="N18" s="215"/>
      <c r="O18" s="215"/>
      <c r="P18" s="215"/>
      <c r="Q18" s="215"/>
      <c r="R18" s="215"/>
      <c r="S18" s="215"/>
      <c r="T18" s="215"/>
      <c r="U18" s="215"/>
      <c r="V18" s="215"/>
      <c r="W18" s="215"/>
      <c r="X18" s="215"/>
      <c r="Y18" s="215"/>
    </row>
    <row r="19" spans="2:25" x14ac:dyDescent="0.2">
      <c r="B19" s="223"/>
      <c r="C19" s="223"/>
      <c r="D19" s="223"/>
      <c r="E19" s="223"/>
      <c r="F19" s="223"/>
      <c r="G19" s="223"/>
      <c r="H19" s="223"/>
      <c r="I19" s="223"/>
    </row>
    <row r="20" spans="2:25" x14ac:dyDescent="0.2">
      <c r="B20" s="223"/>
      <c r="C20" s="223"/>
      <c r="D20" s="223"/>
      <c r="E20" s="223"/>
      <c r="F20" s="223"/>
      <c r="G20" s="223"/>
      <c r="H20" s="223"/>
      <c r="I20" s="223"/>
    </row>
    <row r="21" spans="2:25" x14ac:dyDescent="0.2">
      <c r="B21" s="223"/>
      <c r="C21" s="223"/>
      <c r="D21" s="223"/>
      <c r="E21" s="223"/>
      <c r="F21" s="223"/>
      <c r="G21" s="223"/>
      <c r="H21" s="223"/>
      <c r="I21" s="223"/>
    </row>
    <row r="22" spans="2:25" x14ac:dyDescent="0.2">
      <c r="B22" s="223"/>
      <c r="C22" s="223"/>
      <c r="D22" s="223"/>
      <c r="E22" s="223"/>
      <c r="F22" s="223"/>
      <c r="G22" s="223"/>
      <c r="H22" s="223"/>
      <c r="I22" s="223"/>
    </row>
    <row r="23" spans="2:25" x14ac:dyDescent="0.2">
      <c r="B23" s="223"/>
      <c r="C23" s="223"/>
      <c r="D23" s="223"/>
      <c r="E23" s="223"/>
      <c r="F23" s="223"/>
      <c r="G23" s="223"/>
      <c r="H23" s="223"/>
      <c r="I23" s="223"/>
    </row>
    <row r="24" spans="2:25" x14ac:dyDescent="0.2">
      <c r="B24" s="223"/>
      <c r="C24" s="223"/>
      <c r="D24" s="223"/>
      <c r="E24" s="223"/>
      <c r="F24" s="223"/>
      <c r="G24" s="223"/>
      <c r="H24" s="223"/>
      <c r="I24" s="223"/>
    </row>
    <row r="25" spans="2:25" x14ac:dyDescent="0.2">
      <c r="B25" s="223"/>
      <c r="C25" s="223"/>
      <c r="D25" s="223"/>
      <c r="E25" s="223"/>
      <c r="F25" s="223"/>
      <c r="G25" s="223"/>
      <c r="H25" s="223"/>
      <c r="I25" s="223"/>
    </row>
    <row r="26" spans="2:25" x14ac:dyDescent="0.2">
      <c r="B26" s="223"/>
      <c r="C26" s="223"/>
      <c r="D26" s="223"/>
      <c r="E26" s="223"/>
      <c r="F26" s="223"/>
      <c r="G26" s="223"/>
      <c r="H26" s="223"/>
      <c r="I26" s="223"/>
    </row>
    <row r="27" spans="2:25" x14ac:dyDescent="0.2">
      <c r="B27" s="223"/>
      <c r="C27" s="223"/>
      <c r="D27" s="223"/>
      <c r="E27" s="223"/>
      <c r="F27" s="223"/>
      <c r="G27" s="223"/>
      <c r="H27" s="223"/>
      <c r="I27" s="223"/>
    </row>
    <row r="28" spans="2:25" x14ac:dyDescent="0.2">
      <c r="B28" s="223"/>
      <c r="C28" s="223"/>
      <c r="D28" s="223"/>
      <c r="E28" s="223"/>
      <c r="F28" s="223"/>
      <c r="G28" s="223"/>
      <c r="H28" s="223"/>
      <c r="I28" s="223"/>
    </row>
    <row r="29" spans="2:25" x14ac:dyDescent="0.2">
      <c r="B29" s="223"/>
      <c r="C29" s="223"/>
      <c r="D29" s="223"/>
      <c r="E29" s="223"/>
      <c r="F29" s="223"/>
      <c r="G29" s="223"/>
      <c r="H29" s="223"/>
      <c r="I29" s="223"/>
    </row>
    <row r="30" spans="2:25" x14ac:dyDescent="0.2">
      <c r="B30" s="223"/>
      <c r="C30" s="223"/>
      <c r="D30" s="223"/>
      <c r="E30" s="223"/>
      <c r="F30" s="223"/>
      <c r="G30" s="223"/>
      <c r="H30" s="223"/>
      <c r="I30" s="223"/>
    </row>
    <row r="31" spans="2:25" x14ac:dyDescent="0.2">
      <c r="B31" s="223"/>
      <c r="C31" s="223"/>
      <c r="D31" s="223"/>
      <c r="E31" s="223"/>
      <c r="F31" s="223"/>
      <c r="G31" s="223"/>
      <c r="H31" s="223"/>
      <c r="I31" s="223"/>
    </row>
    <row r="32" spans="2:25" x14ac:dyDescent="0.2">
      <c r="B32" s="223"/>
      <c r="C32" s="223"/>
      <c r="D32" s="223"/>
      <c r="E32" s="223"/>
      <c r="F32" s="223"/>
      <c r="G32" s="223"/>
      <c r="H32" s="223"/>
      <c r="I32" s="223"/>
    </row>
    <row r="33" s="223" customFormat="1" x14ac:dyDescent="0.2"/>
    <row r="34" s="223" customFormat="1" x14ac:dyDescent="0.2"/>
    <row r="35" s="223" customFormat="1" x14ac:dyDescent="0.2"/>
    <row r="36" s="223" customFormat="1" x14ac:dyDescent="0.2"/>
    <row r="37" s="223" customFormat="1" x14ac:dyDescent="0.2"/>
    <row r="38" s="223" customFormat="1" x14ac:dyDescent="0.2"/>
    <row r="39" s="223" customFormat="1" x14ac:dyDescent="0.2"/>
    <row r="40" s="223" customFormat="1" x14ac:dyDescent="0.2"/>
    <row r="41" s="223" customFormat="1" x14ac:dyDescent="0.2"/>
    <row r="42" s="223" customFormat="1" x14ac:dyDescent="0.2"/>
    <row r="43" s="223" customFormat="1" x14ac:dyDescent="0.2"/>
    <row r="44" s="223" customFormat="1" x14ac:dyDescent="0.2"/>
    <row r="45" s="223" customFormat="1" x14ac:dyDescent="0.2"/>
    <row r="46" s="223" customFormat="1" x14ac:dyDescent="0.2"/>
    <row r="47" s="223" customFormat="1" x14ac:dyDescent="0.2"/>
    <row r="48" s="223" customFormat="1" x14ac:dyDescent="0.2"/>
    <row r="49" s="223" customFormat="1" x14ac:dyDescent="0.2"/>
    <row r="50" s="223" customFormat="1" x14ac:dyDescent="0.2"/>
    <row r="51" s="223" customFormat="1" x14ac:dyDescent="0.2"/>
    <row r="52" s="223" customFormat="1" x14ac:dyDescent="0.2"/>
    <row r="53" s="223" customFormat="1" x14ac:dyDescent="0.2"/>
    <row r="54" s="223" customFormat="1" x14ac:dyDescent="0.2"/>
    <row r="55" s="223" customFormat="1" x14ac:dyDescent="0.2"/>
    <row r="56" s="223" customFormat="1" x14ac:dyDescent="0.2"/>
    <row r="57" s="223" customFormat="1" x14ac:dyDescent="0.2"/>
    <row r="58" s="223" customFormat="1" x14ac:dyDescent="0.2"/>
    <row r="59" s="223" customFormat="1" x14ac:dyDescent="0.2"/>
    <row r="60" s="223" customFormat="1" x14ac:dyDescent="0.2"/>
    <row r="61" s="223" customFormat="1" x14ac:dyDescent="0.2"/>
    <row r="62" s="223" customFormat="1" x14ac:dyDescent="0.2"/>
    <row r="63" s="223" customFormat="1" x14ac:dyDescent="0.2"/>
    <row r="64" s="223" customFormat="1" x14ac:dyDescent="0.2"/>
    <row r="65" s="223" customFormat="1" x14ac:dyDescent="0.2"/>
    <row r="66" s="223" customFormat="1" x14ac:dyDescent="0.2"/>
    <row r="67" s="223" customFormat="1" x14ac:dyDescent="0.2"/>
    <row r="68" s="223" customFormat="1" x14ac:dyDescent="0.2"/>
    <row r="69" s="223" customFormat="1" x14ac:dyDescent="0.2"/>
    <row r="70" s="223" customFormat="1" x14ac:dyDescent="0.2"/>
    <row r="71" s="223" customFormat="1" x14ac:dyDescent="0.2"/>
    <row r="72" s="223" customFormat="1" x14ac:dyDescent="0.2"/>
    <row r="73" s="223" customFormat="1" x14ac:dyDescent="0.2"/>
    <row r="74" s="223" customFormat="1" x14ac:dyDescent="0.2"/>
    <row r="75" s="223" customFormat="1" x14ac:dyDescent="0.2"/>
    <row r="76" s="223" customFormat="1" x14ac:dyDescent="0.2"/>
    <row r="77" s="223" customFormat="1" x14ac:dyDescent="0.2"/>
    <row r="78" s="223" customFormat="1" x14ac:dyDescent="0.2"/>
    <row r="79" s="223" customFormat="1" x14ac:dyDescent="0.2"/>
    <row r="80" s="223" customFormat="1" x14ac:dyDescent="0.2"/>
    <row r="81" s="223" customFormat="1" x14ac:dyDescent="0.2"/>
    <row r="82" s="223" customFormat="1" x14ac:dyDescent="0.2"/>
    <row r="83" s="223" customFormat="1" x14ac:dyDescent="0.2"/>
  </sheetData>
  <sheetProtection algorithmName="SHA-512" hashValue="8ftTV2o9a5gqiwMg1zk7ZSdopR3GWcipd/6TZxSFUjHanVxIPXD20ZCksvydfh2WyKagiBCCHG81ny2ofK5LUQ==" saltValue="vns1eiIP+fg4XRHsbNFN7A==" spinCount="100000" sheet="1" objects="1" scenarios="1"/>
  <mergeCells count="26">
    <mergeCell ref="B15:AN15"/>
    <mergeCell ref="U2:W2"/>
    <mergeCell ref="X2:Z2"/>
    <mergeCell ref="AA2:AB2"/>
    <mergeCell ref="AC2:AE2"/>
    <mergeCell ref="AF2:AH2"/>
    <mergeCell ref="AI2:AJ2"/>
    <mergeCell ref="J2:J3"/>
    <mergeCell ref="K2:L2"/>
    <mergeCell ref="M2:N2"/>
    <mergeCell ref="O2:P2"/>
    <mergeCell ref="Q2:R2"/>
    <mergeCell ref="S2:T2"/>
    <mergeCell ref="A1:AO1"/>
    <mergeCell ref="A2:A3"/>
    <mergeCell ref="B2:B3"/>
    <mergeCell ref="C2:C3"/>
    <mergeCell ref="D2:D3"/>
    <mergeCell ref="E2:E3"/>
    <mergeCell ref="F2:F3"/>
    <mergeCell ref="G2:G3"/>
    <mergeCell ref="H2:H3"/>
    <mergeCell ref="I2:I3"/>
    <mergeCell ref="AK2:AL2"/>
    <mergeCell ref="AM2:AN2"/>
    <mergeCell ref="AO2:AO3"/>
  </mergeCells>
  <hyperlinks>
    <hyperlink ref="AP1" location="PORTADA!A1" display="Portada" xr:uid="{DF946F68-20D2-4D74-AF38-2B47AF9AC27B}"/>
  </hyperlinks>
  <printOptions horizontalCentered="1"/>
  <pageMargins left="0.31496062992125984" right="0.31496062992125984" top="1.1417322834645669" bottom="0.74803149606299213" header="0.31496062992125984" footer="0.31496062992125984"/>
  <pageSetup scale="29"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F111D-BFBC-41D5-8043-E960C16931BF}">
  <sheetPr>
    <tabColor theme="5" tint="0.79998168889431442"/>
    <pageSetUpPr fitToPage="1"/>
  </sheetPr>
  <dimension ref="A1:D20"/>
  <sheetViews>
    <sheetView zoomScaleNormal="100" workbookViewId="0">
      <selection activeCell="C1" sqref="C1"/>
    </sheetView>
  </sheetViews>
  <sheetFormatPr baseColWidth="10" defaultColWidth="11.42578125" defaultRowHeight="15" x14ac:dyDescent="0.25"/>
  <cols>
    <col min="1" max="1" width="7.7109375" customWidth="1"/>
    <col min="2" max="2" width="90.42578125" style="64" customWidth="1"/>
    <col min="3" max="3" width="15" style="64" customWidth="1"/>
    <col min="4" max="4" width="48" style="64" customWidth="1"/>
  </cols>
  <sheetData>
    <row r="1" spans="1:4" x14ac:dyDescent="0.25">
      <c r="A1" s="261" t="s">
        <v>1758</v>
      </c>
      <c r="B1" s="519" t="s">
        <v>2247</v>
      </c>
      <c r="C1" s="519"/>
      <c r="D1" s="519"/>
    </row>
    <row r="2" spans="1:4" ht="24.75" customHeight="1" x14ac:dyDescent="0.25">
      <c r="B2" s="262" t="s">
        <v>2248</v>
      </c>
      <c r="C2" s="263" t="s">
        <v>1648</v>
      </c>
      <c r="D2" s="262" t="s">
        <v>2249</v>
      </c>
    </row>
    <row r="3" spans="1:4" ht="28.5" x14ac:dyDescent="0.25">
      <c r="A3" s="264" t="s">
        <v>2100</v>
      </c>
      <c r="B3" s="178" t="s">
        <v>2250</v>
      </c>
      <c r="C3" s="265" t="s">
        <v>2251</v>
      </c>
      <c r="D3" s="178" t="s">
        <v>2252</v>
      </c>
    </row>
    <row r="4" spans="1:4" ht="28.5" x14ac:dyDescent="0.25">
      <c r="A4" s="264" t="s">
        <v>2100</v>
      </c>
      <c r="B4" s="178" t="s">
        <v>2253</v>
      </c>
      <c r="C4" s="265" t="s">
        <v>2251</v>
      </c>
      <c r="D4" s="178" t="s">
        <v>2254</v>
      </c>
    </row>
    <row r="5" spans="1:4" ht="42.75" x14ac:dyDescent="0.25">
      <c r="A5" s="264" t="s">
        <v>2100</v>
      </c>
      <c r="B5" s="178" t="s">
        <v>2255</v>
      </c>
      <c r="C5" s="265" t="s">
        <v>2251</v>
      </c>
      <c r="D5" s="178" t="s">
        <v>2252</v>
      </c>
    </row>
    <row r="6" spans="1:4" ht="34.5" customHeight="1" x14ac:dyDescent="0.25">
      <c r="A6" s="264" t="s">
        <v>2100</v>
      </c>
      <c r="B6" s="178" t="s">
        <v>2256</v>
      </c>
      <c r="C6" s="265" t="s">
        <v>2251</v>
      </c>
      <c r="D6" s="178" t="s">
        <v>2257</v>
      </c>
    </row>
    <row r="7" spans="1:4" ht="24.75" x14ac:dyDescent="0.25">
      <c r="A7" s="264" t="s">
        <v>2100</v>
      </c>
      <c r="B7" s="178" t="s">
        <v>2258</v>
      </c>
      <c r="C7" s="265" t="s">
        <v>2251</v>
      </c>
      <c r="D7" s="178" t="s">
        <v>2252</v>
      </c>
    </row>
    <row r="8" spans="1:4" ht="57" x14ac:dyDescent="0.25">
      <c r="A8" s="264" t="s">
        <v>2100</v>
      </c>
      <c r="B8" s="178" t="s">
        <v>2259</v>
      </c>
      <c r="C8" s="266" t="s">
        <v>2260</v>
      </c>
      <c r="D8" s="178" t="s">
        <v>2261</v>
      </c>
    </row>
    <row r="9" spans="1:4" ht="42.75" x14ac:dyDescent="0.25">
      <c r="A9" s="264" t="s">
        <v>2100</v>
      </c>
      <c r="B9" s="178" t="s">
        <v>2262</v>
      </c>
      <c r="C9" s="266" t="s">
        <v>2260</v>
      </c>
      <c r="D9" s="178" t="s">
        <v>2263</v>
      </c>
    </row>
    <row r="10" spans="1:4" ht="57" x14ac:dyDescent="0.25">
      <c r="A10" s="264" t="s">
        <v>2100</v>
      </c>
      <c r="B10" s="178" t="s">
        <v>2264</v>
      </c>
      <c r="C10" s="266" t="s">
        <v>2260</v>
      </c>
      <c r="D10" s="178" t="s">
        <v>2265</v>
      </c>
    </row>
    <row r="11" spans="1:4" ht="57" x14ac:dyDescent="0.25">
      <c r="A11" s="264" t="s">
        <v>2100</v>
      </c>
      <c r="B11" s="178" t="s">
        <v>2266</v>
      </c>
      <c r="C11" s="266" t="s">
        <v>2260</v>
      </c>
      <c r="D11" s="178" t="s">
        <v>2267</v>
      </c>
    </row>
    <row r="12" spans="1:4" ht="51.75" customHeight="1" x14ac:dyDescent="0.25">
      <c r="A12" s="264" t="s">
        <v>2100</v>
      </c>
      <c r="B12" s="178" t="s">
        <v>2268</v>
      </c>
      <c r="C12" s="266" t="s">
        <v>2260</v>
      </c>
      <c r="D12" s="178" t="s">
        <v>2269</v>
      </c>
    </row>
    <row r="13" spans="1:4" ht="57.75" customHeight="1" x14ac:dyDescent="0.25">
      <c r="A13" s="264" t="s">
        <v>2100</v>
      </c>
      <c r="B13" s="178" t="s">
        <v>2270</v>
      </c>
      <c r="C13" s="266" t="s">
        <v>2260</v>
      </c>
      <c r="D13" s="178" t="s">
        <v>2269</v>
      </c>
    </row>
    <row r="14" spans="1:4" ht="28.5" x14ac:dyDescent="0.25">
      <c r="A14" s="264" t="s">
        <v>2100</v>
      </c>
      <c r="B14" s="178" t="s">
        <v>2271</v>
      </c>
      <c r="C14" s="266" t="s">
        <v>2260</v>
      </c>
      <c r="D14" s="178" t="s">
        <v>2272</v>
      </c>
    </row>
    <row r="15" spans="1:4" ht="15.75" customHeight="1" x14ac:dyDescent="0.25">
      <c r="B15" s="520" t="s">
        <v>2510</v>
      </c>
      <c r="C15" s="520"/>
      <c r="D15" s="520"/>
    </row>
    <row r="18" spans="1:4" x14ac:dyDescent="0.25">
      <c r="B18" s="521" t="s">
        <v>2273</v>
      </c>
      <c r="C18" s="521"/>
      <c r="D18" s="521"/>
    </row>
    <row r="19" spans="1:4" ht="249.75" customHeight="1" x14ac:dyDescent="0.25">
      <c r="A19" s="264" t="s">
        <v>2100</v>
      </c>
      <c r="B19" s="522" t="s">
        <v>2274</v>
      </c>
      <c r="C19" s="522"/>
      <c r="D19" s="522"/>
    </row>
    <row r="20" spans="1:4" ht="16.5" customHeight="1" x14ac:dyDescent="0.25">
      <c r="B20" s="523"/>
      <c r="C20" s="523"/>
      <c r="D20" s="523"/>
    </row>
  </sheetData>
  <sheetProtection algorithmName="SHA-512" hashValue="yuDCkWQwVFWoTBrbP9Bdk6PLQ7J21CIoHqdTzaBATRtXbO15G7LjjAB+jvVecjTJSUMXWVrnu2E7nWpz8qXohg==" saltValue="Xa25TADB1HA7Rp07tZnuRw==" spinCount="100000" sheet="1" objects="1" scenarios="1"/>
  <mergeCells count="5">
    <mergeCell ref="B1:D1"/>
    <mergeCell ref="B15:D15"/>
    <mergeCell ref="B18:D18"/>
    <mergeCell ref="B19:D19"/>
    <mergeCell ref="B20:D20"/>
  </mergeCells>
  <hyperlinks>
    <hyperlink ref="A1" location="PORTADA!A1" display="Portada" xr:uid="{56B653E6-9F05-4260-A15C-09B522C6E196}"/>
  </hyperlinks>
  <printOptions horizontalCentered="1"/>
  <pageMargins left="0.31496062992125984" right="0.31496062992125984" top="1.1417322834645669" bottom="0.74803149606299213" header="0.31496062992125984" footer="0.31496062992125984"/>
  <pageSetup scale="86"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2">
    <tabColor rgb="FFEE0000"/>
    <pageSetUpPr fitToPage="1"/>
  </sheetPr>
  <dimension ref="A1:Z78"/>
  <sheetViews>
    <sheetView topLeftCell="G36" zoomScaleNormal="100" zoomScalePageLayoutView="80" workbookViewId="0">
      <selection activeCell="I35" sqref="I35"/>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41.7109375" customWidth="1"/>
  </cols>
  <sheetData>
    <row r="1" spans="1:9" s="34" customFormat="1" x14ac:dyDescent="0.25">
      <c r="A1" s="31"/>
      <c r="B1" s="31"/>
      <c r="C1" s="31"/>
      <c r="D1" s="31"/>
    </row>
    <row r="2" spans="1:9" ht="30" customHeight="1" x14ac:dyDescent="0.25">
      <c r="A2" s="31"/>
      <c r="B2" s="72" t="s">
        <v>2275</v>
      </c>
      <c r="C2" s="71" t="s">
        <v>1470</v>
      </c>
      <c r="D2" s="71" t="s">
        <v>1471</v>
      </c>
      <c r="E2" s="71" t="s">
        <v>1472</v>
      </c>
      <c r="F2" s="71" t="s">
        <v>2276</v>
      </c>
      <c r="G2" s="71" t="s">
        <v>1474</v>
      </c>
    </row>
    <row r="3" spans="1:9" s="14" customFormat="1" x14ac:dyDescent="0.15">
      <c r="A3" s="31"/>
      <c r="B3" s="74" t="s">
        <v>1475</v>
      </c>
      <c r="C3" s="75" t="str" cm="1">
        <f t="array" ref="C3">_xlfn._xlws.FILTER('2.Ambientes Edu. y Protectores'!B3:F72,'2.Ambientes Edu. y Protectores'!D3:D72="NO CUMPLE CONDICIÓN","")</f>
        <v/>
      </c>
      <c r="D3" s="10"/>
      <c r="E3" s="75"/>
      <c r="F3" s="10"/>
      <c r="G3" s="10"/>
      <c r="H3" s="10" t="str">
        <f>CONCATENATE("No ",D3)</f>
        <v xml:space="preserve">No </v>
      </c>
      <c r="I3" s="14" t="s">
        <v>2519</v>
      </c>
    </row>
    <row r="4" spans="1:9" x14ac:dyDescent="0.25">
      <c r="A4" s="31"/>
      <c r="B4" s="74" t="s">
        <v>1478</v>
      </c>
      <c r="C4" s="75"/>
      <c r="D4" s="10"/>
      <c r="E4" s="75"/>
      <c r="F4" s="10"/>
      <c r="G4" s="10"/>
      <c r="H4" s="10" t="str">
        <f t="shared" ref="H4:H61" si="0">CONCATENATE("No ",D4)</f>
        <v xml:space="preserve">No </v>
      </c>
      <c r="I4" s="14" t="s">
        <v>2519</v>
      </c>
    </row>
    <row r="5" spans="1:9" x14ac:dyDescent="0.25">
      <c r="A5" s="31"/>
      <c r="B5" s="74" t="s">
        <v>1480</v>
      </c>
      <c r="C5" s="75"/>
      <c r="D5" s="10"/>
      <c r="E5" s="75"/>
      <c r="F5" s="10"/>
      <c r="G5" s="10"/>
      <c r="H5" s="10" t="str">
        <f t="shared" si="0"/>
        <v xml:space="preserve">No </v>
      </c>
      <c r="I5" s="14" t="s">
        <v>2519</v>
      </c>
    </row>
    <row r="6" spans="1:9" x14ac:dyDescent="0.25">
      <c r="A6" s="31"/>
      <c r="B6" s="74" t="s">
        <v>1482</v>
      </c>
      <c r="C6" s="75"/>
      <c r="D6" s="10"/>
      <c r="E6" s="75"/>
      <c r="F6" s="10"/>
      <c r="G6" s="10"/>
      <c r="H6" s="10" t="str">
        <f t="shared" si="0"/>
        <v xml:space="preserve">No </v>
      </c>
      <c r="I6" s="14" t="s">
        <v>2519</v>
      </c>
    </row>
    <row r="7" spans="1:9" x14ac:dyDescent="0.25">
      <c r="A7" s="31"/>
      <c r="B7" s="74" t="s">
        <v>1484</v>
      </c>
      <c r="C7" s="75"/>
      <c r="D7" s="10"/>
      <c r="E7" s="75"/>
      <c r="F7" s="10"/>
      <c r="G7" s="10"/>
      <c r="H7" s="10" t="str">
        <f t="shared" si="0"/>
        <v xml:space="preserve">No </v>
      </c>
      <c r="I7" s="14" t="s">
        <v>2519</v>
      </c>
    </row>
    <row r="8" spans="1:9" x14ac:dyDescent="0.25">
      <c r="A8" s="31"/>
      <c r="B8" s="74" t="s">
        <v>1486</v>
      </c>
      <c r="C8" s="75"/>
      <c r="D8" s="10"/>
      <c r="E8" s="75"/>
      <c r="F8" s="10"/>
      <c r="G8" s="10"/>
      <c r="H8" s="10" t="str">
        <f t="shared" si="0"/>
        <v xml:space="preserve">No </v>
      </c>
      <c r="I8" s="14" t="s">
        <v>2519</v>
      </c>
    </row>
    <row r="9" spans="1:9" x14ac:dyDescent="0.25">
      <c r="A9" s="31"/>
      <c r="B9" s="74" t="s">
        <v>1489</v>
      </c>
      <c r="C9" s="75"/>
      <c r="D9" s="10"/>
      <c r="E9" s="75"/>
      <c r="F9" s="10"/>
      <c r="G9" s="10"/>
      <c r="H9" s="10" t="str">
        <f t="shared" si="0"/>
        <v xml:space="preserve">No </v>
      </c>
      <c r="I9" s="14" t="s">
        <v>2519</v>
      </c>
    </row>
    <row r="10" spans="1:9" x14ac:dyDescent="0.25">
      <c r="B10" s="74" t="s">
        <v>1492</v>
      </c>
      <c r="D10" s="10"/>
      <c r="F10" s="131"/>
      <c r="G10" s="11"/>
      <c r="H10" s="10" t="str">
        <f t="shared" si="0"/>
        <v xml:space="preserve">No </v>
      </c>
      <c r="I10" s="14" t="s">
        <v>2519</v>
      </c>
    </row>
    <row r="11" spans="1:9" x14ac:dyDescent="0.25">
      <c r="B11" s="74" t="s">
        <v>2353</v>
      </c>
      <c r="D11" s="10"/>
      <c r="F11" s="131"/>
      <c r="G11" s="11"/>
      <c r="H11" s="10" t="str">
        <f t="shared" si="0"/>
        <v xml:space="preserve">No </v>
      </c>
      <c r="I11" s="14" t="s">
        <v>2519</v>
      </c>
    </row>
    <row r="12" spans="1:9" x14ac:dyDescent="0.25">
      <c r="B12" s="74" t="s">
        <v>2353</v>
      </c>
      <c r="D12" s="10"/>
      <c r="F12" s="131"/>
      <c r="G12" s="11"/>
      <c r="H12" s="10" t="str">
        <f t="shared" si="0"/>
        <v xml:space="preserve">No </v>
      </c>
      <c r="I12" s="14" t="s">
        <v>2519</v>
      </c>
    </row>
    <row r="13" spans="1:9" x14ac:dyDescent="0.25">
      <c r="B13" s="74" t="s">
        <v>2353</v>
      </c>
      <c r="D13" s="10"/>
      <c r="F13" s="131"/>
      <c r="G13" s="11"/>
      <c r="H13" s="10" t="str">
        <f t="shared" si="0"/>
        <v xml:space="preserve">No </v>
      </c>
      <c r="I13" s="14" t="s">
        <v>2519</v>
      </c>
    </row>
    <row r="14" spans="1:9" x14ac:dyDescent="0.25">
      <c r="B14" s="74" t="s">
        <v>2377</v>
      </c>
      <c r="D14" s="10"/>
      <c r="F14" s="131"/>
      <c r="G14" s="11"/>
      <c r="H14" s="10" t="str">
        <f t="shared" si="0"/>
        <v xml:space="preserve">No </v>
      </c>
      <c r="I14" s="14" t="s">
        <v>2519</v>
      </c>
    </row>
    <row r="15" spans="1:9" x14ac:dyDescent="0.25">
      <c r="B15" s="74" t="s">
        <v>2383</v>
      </c>
      <c r="D15" s="10"/>
      <c r="F15" s="131"/>
      <c r="G15" s="11"/>
      <c r="H15" s="10" t="str">
        <f t="shared" si="0"/>
        <v xml:space="preserve">No </v>
      </c>
      <c r="I15" s="14" t="s">
        <v>2519</v>
      </c>
    </row>
    <row r="16" spans="1:9" x14ac:dyDescent="0.25">
      <c r="B16" s="74" t="s">
        <v>2388</v>
      </c>
      <c r="D16" s="10"/>
      <c r="F16" s="131"/>
      <c r="G16" s="11"/>
      <c r="H16" s="10" t="str">
        <f t="shared" si="0"/>
        <v xml:space="preserve">No </v>
      </c>
      <c r="I16" s="14" t="s">
        <v>2519</v>
      </c>
    </row>
    <row r="17" spans="2:9" x14ac:dyDescent="0.25">
      <c r="B17" s="74" t="s">
        <v>2391</v>
      </c>
      <c r="D17" s="10"/>
      <c r="F17" s="131"/>
      <c r="G17" s="11"/>
      <c r="H17" s="10" t="str">
        <f t="shared" si="0"/>
        <v xml:space="preserve">No </v>
      </c>
      <c r="I17" s="14" t="s">
        <v>2519</v>
      </c>
    </row>
    <row r="18" spans="2:9" x14ac:dyDescent="0.25">
      <c r="B18" s="74" t="s">
        <v>2277</v>
      </c>
      <c r="C18" s="75" t="str" cm="1">
        <f t="array" ref="C18">_xlfn._xlws.FILTER('3. Salud y Nutrición'!B3:F100,'3. Salud y Nutrición'!D3:D100="NO CUMPLE CONDICIÓN","")</f>
        <v/>
      </c>
      <c r="D18" s="10"/>
      <c r="E18" s="76"/>
      <c r="F18" s="5"/>
      <c r="G18" s="5"/>
      <c r="H18" s="10" t="str">
        <f t="shared" si="0"/>
        <v xml:space="preserve">No </v>
      </c>
      <c r="I18" s="14" t="s">
        <v>2520</v>
      </c>
    </row>
    <row r="19" spans="2:9" x14ac:dyDescent="0.25">
      <c r="B19" s="74" t="s">
        <v>1823</v>
      </c>
      <c r="C19" s="75"/>
      <c r="D19" s="10"/>
      <c r="E19" s="76"/>
      <c r="F19" s="5"/>
      <c r="G19" s="5"/>
      <c r="H19" s="10" t="str">
        <f t="shared" si="0"/>
        <v xml:space="preserve">No </v>
      </c>
      <c r="I19" s="14" t="s">
        <v>2520</v>
      </c>
    </row>
    <row r="20" spans="2:9" x14ac:dyDescent="0.25">
      <c r="B20" s="74" t="s">
        <v>1830</v>
      </c>
      <c r="C20" s="75"/>
      <c r="D20" s="10"/>
      <c r="E20" s="76"/>
      <c r="F20" s="5"/>
      <c r="G20" s="5"/>
      <c r="H20" s="10" t="str">
        <f t="shared" si="0"/>
        <v xml:space="preserve">No </v>
      </c>
      <c r="I20" s="14" t="s">
        <v>2520</v>
      </c>
    </row>
    <row r="21" spans="2:9" x14ac:dyDescent="0.25">
      <c r="B21" s="74" t="s">
        <v>1833</v>
      </c>
      <c r="C21" s="75"/>
      <c r="D21" s="10"/>
      <c r="E21" s="76"/>
      <c r="F21" s="5"/>
      <c r="G21" s="5"/>
      <c r="H21" s="10" t="str">
        <f t="shared" si="0"/>
        <v xml:space="preserve">No </v>
      </c>
      <c r="I21" s="14" t="s">
        <v>2520</v>
      </c>
    </row>
    <row r="22" spans="2:9" x14ac:dyDescent="0.25">
      <c r="B22" s="74" t="s">
        <v>1838</v>
      </c>
      <c r="D22" s="10"/>
      <c r="F22" s="131"/>
      <c r="G22" s="11"/>
      <c r="H22" s="10" t="str">
        <f t="shared" si="0"/>
        <v xml:space="preserve">No </v>
      </c>
      <c r="I22" s="14" t="s">
        <v>2520</v>
      </c>
    </row>
    <row r="23" spans="2:9" x14ac:dyDescent="0.25">
      <c r="B23" s="74" t="s">
        <v>1854</v>
      </c>
      <c r="D23" s="10"/>
      <c r="F23" s="131"/>
      <c r="G23" s="11"/>
      <c r="H23" s="10" t="str">
        <f t="shared" si="0"/>
        <v xml:space="preserve">No </v>
      </c>
      <c r="I23" s="14" t="s">
        <v>2520</v>
      </c>
    </row>
    <row r="24" spans="2:9" x14ac:dyDescent="0.25">
      <c r="B24" s="74" t="s">
        <v>1860</v>
      </c>
      <c r="D24" s="10"/>
      <c r="F24" s="131"/>
      <c r="G24" s="11"/>
      <c r="H24" s="10" t="str">
        <f t="shared" si="0"/>
        <v xml:space="preserve">No </v>
      </c>
      <c r="I24" s="14" t="s">
        <v>2520</v>
      </c>
    </row>
    <row r="25" spans="2:9" x14ac:dyDescent="0.25">
      <c r="B25" s="74" t="s">
        <v>1871</v>
      </c>
      <c r="D25" s="10"/>
      <c r="F25" s="131"/>
      <c r="G25" s="11"/>
      <c r="H25" s="10" t="str">
        <f t="shared" si="0"/>
        <v xml:space="preserve">No </v>
      </c>
      <c r="I25" s="14" t="s">
        <v>2520</v>
      </c>
    </row>
    <row r="26" spans="2:9" x14ac:dyDescent="0.25">
      <c r="B26" s="74" t="s">
        <v>1887</v>
      </c>
      <c r="D26" s="10"/>
      <c r="F26" s="131"/>
      <c r="G26" s="11"/>
      <c r="H26" s="10" t="str">
        <f t="shared" si="0"/>
        <v xml:space="preserve">No </v>
      </c>
      <c r="I26" s="14" t="s">
        <v>2520</v>
      </c>
    </row>
    <row r="27" spans="2:9" x14ac:dyDescent="0.25">
      <c r="B27" s="74" t="s">
        <v>1894</v>
      </c>
      <c r="D27" s="10"/>
      <c r="F27" s="131"/>
      <c r="G27" s="11"/>
      <c r="H27" s="10" t="str">
        <f t="shared" si="0"/>
        <v xml:space="preserve">No </v>
      </c>
      <c r="I27" s="14" t="s">
        <v>2520</v>
      </c>
    </row>
    <row r="28" spans="2:9" x14ac:dyDescent="0.25">
      <c r="B28" s="74" t="s">
        <v>1900</v>
      </c>
      <c r="D28" s="10"/>
      <c r="F28" s="131"/>
      <c r="G28" s="11"/>
      <c r="H28" s="10" t="str">
        <f t="shared" si="0"/>
        <v xml:space="preserve">No </v>
      </c>
      <c r="I28" s="14" t="s">
        <v>2520</v>
      </c>
    </row>
    <row r="29" spans="2:9" x14ac:dyDescent="0.25">
      <c r="B29" s="74" t="s">
        <v>1908</v>
      </c>
      <c r="D29" s="10"/>
      <c r="F29" s="131"/>
      <c r="G29" s="11"/>
      <c r="H29" s="10" t="str">
        <f t="shared" si="0"/>
        <v xml:space="preserve">No </v>
      </c>
      <c r="I29" s="14" t="s">
        <v>2520</v>
      </c>
    </row>
    <row r="30" spans="2:9" x14ac:dyDescent="0.25">
      <c r="B30" s="74" t="s">
        <v>1912</v>
      </c>
      <c r="D30" s="10"/>
      <c r="F30" s="131"/>
      <c r="G30" s="11"/>
      <c r="H30" s="10" t="str">
        <f t="shared" si="0"/>
        <v xml:space="preserve">No </v>
      </c>
      <c r="I30" s="14" t="s">
        <v>2520</v>
      </c>
    </row>
    <row r="31" spans="2:9" x14ac:dyDescent="0.25">
      <c r="B31" s="74" t="s">
        <v>1921</v>
      </c>
      <c r="D31" s="10"/>
      <c r="F31" s="131"/>
      <c r="G31" s="11"/>
      <c r="H31" s="10" t="str">
        <f t="shared" si="0"/>
        <v xml:space="preserve">No </v>
      </c>
      <c r="I31" s="14" t="s">
        <v>2520</v>
      </c>
    </row>
    <row r="32" spans="2:9" x14ac:dyDescent="0.25">
      <c r="B32" s="74" t="s">
        <v>1945</v>
      </c>
      <c r="D32" s="10"/>
      <c r="F32" s="131"/>
      <c r="G32" s="11"/>
      <c r="H32" s="10" t="str">
        <f t="shared" si="0"/>
        <v xml:space="preserve">No </v>
      </c>
      <c r="I32" s="14" t="s">
        <v>2520</v>
      </c>
    </row>
    <row r="33" spans="2:26" x14ac:dyDescent="0.25">
      <c r="B33" s="74" t="s">
        <v>1948</v>
      </c>
      <c r="D33" s="10"/>
      <c r="F33" s="131"/>
      <c r="G33" s="11"/>
      <c r="H33" s="10" t="str">
        <f t="shared" si="0"/>
        <v xml:space="preserve">No </v>
      </c>
      <c r="I33" s="14" t="s">
        <v>2520</v>
      </c>
    </row>
    <row r="34" spans="2:26" x14ac:dyDescent="0.25">
      <c r="B34" s="74" t="s">
        <v>1953</v>
      </c>
      <c r="D34" s="10"/>
      <c r="F34" s="131"/>
      <c r="G34" s="11"/>
      <c r="H34" s="10" t="str">
        <f t="shared" si="0"/>
        <v xml:space="preserve">No </v>
      </c>
      <c r="I34" s="14" t="s">
        <v>2520</v>
      </c>
    </row>
    <row r="35" spans="2:26" x14ac:dyDescent="0.25">
      <c r="B35" s="74" t="s">
        <v>1961</v>
      </c>
      <c r="C35" s="75" t="str" cm="1">
        <f t="array" ref="C35">_xlfn._xlws.FILTER('4. Familia,Comunidades y Redes'!B3:F37,'4. Familia,Comunidades y Redes'!D3:D37="NO CUMPLE CONDICIÓN","")</f>
        <v/>
      </c>
      <c r="D35" s="10"/>
      <c r="E35" s="76"/>
      <c r="F35" s="5"/>
      <c r="G35" s="11"/>
      <c r="H35" s="10" t="str">
        <f t="shared" si="0"/>
        <v xml:space="preserve">No </v>
      </c>
      <c r="I35" s="14" t="s">
        <v>2521</v>
      </c>
    </row>
    <row r="36" spans="2:26" x14ac:dyDescent="0.25">
      <c r="B36" s="74" t="s">
        <v>1965</v>
      </c>
      <c r="D36" s="10"/>
      <c r="F36" s="131"/>
      <c r="G36" s="11"/>
      <c r="H36" s="10" t="str">
        <f t="shared" si="0"/>
        <v xml:space="preserve">No </v>
      </c>
      <c r="I36" s="14" t="s">
        <v>2521</v>
      </c>
    </row>
    <row r="37" spans="2:26" x14ac:dyDescent="0.25">
      <c r="B37" s="74" t="s">
        <v>1978</v>
      </c>
      <c r="D37" s="10"/>
      <c r="F37" s="131"/>
      <c r="G37" s="11"/>
      <c r="H37" s="10" t="str">
        <f t="shared" si="0"/>
        <v xml:space="preserve">No </v>
      </c>
      <c r="I37" s="14" t="s">
        <v>2521</v>
      </c>
    </row>
    <row r="38" spans="2:26" x14ac:dyDescent="0.25">
      <c r="B38" s="74" t="s">
        <v>1991</v>
      </c>
      <c r="D38" s="10"/>
      <c r="F38" s="131"/>
      <c r="G38" s="11"/>
      <c r="H38" s="10" t="str">
        <f t="shared" si="0"/>
        <v xml:space="preserve">No </v>
      </c>
      <c r="I38" s="14" t="s">
        <v>2521</v>
      </c>
    </row>
    <row r="39" spans="2:26" x14ac:dyDescent="0.25">
      <c r="B39" s="74" t="s">
        <v>2000</v>
      </c>
      <c r="D39" s="10"/>
      <c r="F39" s="131"/>
      <c r="G39" s="11"/>
      <c r="H39" s="10" t="str">
        <f t="shared" si="0"/>
        <v xml:space="preserve">No </v>
      </c>
      <c r="I39" s="14" t="s">
        <v>2521</v>
      </c>
    </row>
    <row r="40" spans="2:26" x14ac:dyDescent="0.25">
      <c r="B40" s="74" t="s">
        <v>2009</v>
      </c>
      <c r="D40" s="10"/>
      <c r="F40" s="131"/>
      <c r="G40" s="11"/>
      <c r="H40" s="10" t="str">
        <f t="shared" si="0"/>
        <v xml:space="preserve">No </v>
      </c>
      <c r="I40" s="14" t="s">
        <v>2521</v>
      </c>
    </row>
    <row r="41" spans="2:26" x14ac:dyDescent="0.25">
      <c r="B41" s="74" t="s">
        <v>2026</v>
      </c>
      <c r="D41" s="10"/>
      <c r="F41" s="131"/>
      <c r="G41" s="11"/>
      <c r="H41" s="10" t="str">
        <f t="shared" si="0"/>
        <v xml:space="preserve">No </v>
      </c>
      <c r="I41" s="14" t="s">
        <v>2521</v>
      </c>
    </row>
    <row r="42" spans="2:26" x14ac:dyDescent="0.25">
      <c r="B42" s="74" t="s">
        <v>2036</v>
      </c>
      <c r="C42" s="75" t="str" cm="1">
        <f t="array" ref="C42">_xlfn._xlws.FILTER('5. Proceso Pedagógico'!B3:F33,'5. Proceso Pedagógico'!D3:D33="NO CUMPLE CONDICIÓN","")</f>
        <v/>
      </c>
      <c r="D42" s="10"/>
      <c r="E42" s="76"/>
      <c r="F42" s="5"/>
      <c r="G42" s="5"/>
      <c r="H42" s="10" t="str">
        <f t="shared" si="0"/>
        <v xml:space="preserve">No </v>
      </c>
      <c r="I42" s="14" t="s">
        <v>2522</v>
      </c>
      <c r="J42" s="73"/>
      <c r="K42" s="73"/>
      <c r="L42" s="73"/>
      <c r="M42" s="73"/>
      <c r="N42" s="73"/>
      <c r="O42" s="73"/>
      <c r="P42" s="73"/>
      <c r="Q42" s="73"/>
      <c r="R42" s="73"/>
      <c r="S42" s="73"/>
      <c r="T42" s="73"/>
      <c r="U42" s="73"/>
      <c r="V42" s="73"/>
      <c r="W42" s="73"/>
      <c r="X42" s="73"/>
      <c r="Y42" s="73"/>
      <c r="Z42" s="73"/>
    </row>
    <row r="43" spans="2:26" x14ac:dyDescent="0.25">
      <c r="B43" s="74" t="s">
        <v>2041</v>
      </c>
      <c r="C43" s="76"/>
      <c r="D43" s="10"/>
      <c r="E43" s="76"/>
      <c r="F43" s="5"/>
      <c r="G43" s="5"/>
      <c r="H43" s="10" t="str">
        <f t="shared" si="0"/>
        <v xml:space="preserve">No </v>
      </c>
      <c r="I43" s="14" t="s">
        <v>2522</v>
      </c>
      <c r="J43" s="73"/>
      <c r="K43" s="73"/>
      <c r="L43" s="73"/>
      <c r="M43" s="73"/>
      <c r="N43" s="73"/>
      <c r="O43" s="73"/>
      <c r="P43" s="73"/>
      <c r="Q43" s="73"/>
      <c r="R43" s="73"/>
      <c r="S43" s="73"/>
      <c r="T43" s="73"/>
      <c r="U43" s="73"/>
      <c r="V43" s="73"/>
      <c r="W43" s="73"/>
      <c r="X43" s="73"/>
      <c r="Y43" s="73"/>
      <c r="Z43" s="73"/>
    </row>
    <row r="44" spans="2:26" x14ac:dyDescent="0.25">
      <c r="B44" s="74" t="s">
        <v>2048</v>
      </c>
      <c r="C44" s="76"/>
      <c r="D44" s="10"/>
      <c r="E44" s="76"/>
      <c r="F44" s="5"/>
      <c r="G44" s="5"/>
      <c r="H44" s="10" t="str">
        <f t="shared" si="0"/>
        <v xml:space="preserve">No </v>
      </c>
      <c r="I44" s="14" t="s">
        <v>2522</v>
      </c>
      <c r="J44" s="73"/>
      <c r="K44" s="73"/>
      <c r="L44" s="73"/>
      <c r="M44" s="73"/>
      <c r="N44" s="73"/>
      <c r="O44" s="73"/>
      <c r="P44" s="73"/>
      <c r="Q44" s="73"/>
      <c r="R44" s="73"/>
      <c r="S44" s="73"/>
      <c r="T44" s="73"/>
      <c r="U44" s="73"/>
      <c r="V44" s="73"/>
      <c r="W44" s="73"/>
      <c r="X44" s="73"/>
      <c r="Y44" s="73"/>
      <c r="Z44" s="73"/>
    </row>
    <row r="45" spans="2:26" x14ac:dyDescent="0.25">
      <c r="B45" s="74" t="s">
        <v>2060</v>
      </c>
      <c r="C45" s="76"/>
      <c r="D45" s="10"/>
      <c r="E45" s="76"/>
      <c r="F45" s="5"/>
      <c r="G45" s="5"/>
      <c r="H45" s="10" t="str">
        <f t="shared" si="0"/>
        <v xml:space="preserve">No </v>
      </c>
      <c r="I45" s="14" t="s">
        <v>2522</v>
      </c>
      <c r="J45" s="73"/>
      <c r="K45" s="73"/>
      <c r="L45" s="73"/>
      <c r="M45" s="73"/>
      <c r="N45" s="73"/>
      <c r="O45" s="73"/>
      <c r="P45" s="73"/>
      <c r="Q45" s="73"/>
      <c r="R45" s="73"/>
      <c r="S45" s="73"/>
      <c r="T45" s="73"/>
      <c r="U45" s="73"/>
      <c r="V45" s="73"/>
      <c r="W45" s="73"/>
      <c r="X45" s="73"/>
      <c r="Y45" s="73"/>
      <c r="Z45" s="73"/>
    </row>
    <row r="46" spans="2:26" x14ac:dyDescent="0.25">
      <c r="B46" s="74" t="s">
        <v>2073</v>
      </c>
      <c r="C46" s="76"/>
      <c r="D46" s="10"/>
      <c r="E46" s="76"/>
      <c r="F46" s="5"/>
      <c r="G46" s="5"/>
      <c r="H46" s="10" t="str">
        <f t="shared" si="0"/>
        <v xml:space="preserve">No </v>
      </c>
      <c r="I46" s="14" t="s">
        <v>2522</v>
      </c>
      <c r="J46" s="73"/>
      <c r="K46" s="73"/>
      <c r="L46" s="73"/>
      <c r="M46" s="73"/>
      <c r="N46" s="73"/>
      <c r="O46" s="73"/>
      <c r="P46" s="73"/>
      <c r="Q46" s="73"/>
      <c r="R46" s="73"/>
      <c r="S46" s="73"/>
      <c r="T46" s="73"/>
      <c r="U46" s="73"/>
      <c r="V46" s="73"/>
      <c r="W46" s="73"/>
      <c r="X46" s="73"/>
      <c r="Y46" s="73"/>
      <c r="Z46" s="73"/>
    </row>
    <row r="47" spans="2:26" x14ac:dyDescent="0.25">
      <c r="B47" s="74" t="s">
        <v>2278</v>
      </c>
      <c r="C47" s="76"/>
      <c r="D47" s="10"/>
      <c r="E47" s="76"/>
      <c r="F47" s="5"/>
      <c r="G47" s="5"/>
      <c r="H47" s="10" t="str">
        <f t="shared" si="0"/>
        <v xml:space="preserve">No </v>
      </c>
      <c r="I47" s="14" t="s">
        <v>2522</v>
      </c>
      <c r="J47" s="73"/>
      <c r="K47" s="73"/>
      <c r="L47" s="73"/>
      <c r="M47" s="73"/>
      <c r="N47" s="73"/>
      <c r="O47" s="73"/>
      <c r="P47" s="73"/>
      <c r="Q47" s="73"/>
      <c r="R47" s="73"/>
      <c r="S47" s="73"/>
      <c r="T47" s="73"/>
      <c r="U47" s="73"/>
      <c r="V47" s="73"/>
      <c r="W47" s="73"/>
      <c r="X47" s="73"/>
      <c r="Y47" s="73"/>
      <c r="Z47" s="73"/>
    </row>
    <row r="48" spans="2:26" x14ac:dyDescent="0.25">
      <c r="B48" s="74" t="s">
        <v>2091</v>
      </c>
      <c r="C48" s="75" t="str" cm="1">
        <f t="array" ref="C48">_xlfn._xlws.FILTER('6. AdministrativoyGestión'!B3:F19,'6. AdministrativoyGestión'!D3:D19="NO CUMPLE CONDICIÓN","")</f>
        <v/>
      </c>
      <c r="D48" s="10"/>
      <c r="E48" s="76"/>
      <c r="F48" s="5"/>
      <c r="G48" s="5"/>
      <c r="H48" s="10" t="str">
        <f t="shared" si="0"/>
        <v xml:space="preserve">No </v>
      </c>
      <c r="I48" s="14" t="s">
        <v>2523</v>
      </c>
      <c r="J48" s="73"/>
      <c r="K48" s="73"/>
      <c r="L48" s="73"/>
      <c r="M48" s="73"/>
      <c r="N48" s="73"/>
      <c r="O48" s="73"/>
      <c r="P48" s="73"/>
      <c r="Q48" s="73"/>
      <c r="R48" s="73"/>
      <c r="S48" s="73"/>
      <c r="T48" s="73"/>
      <c r="U48" s="73"/>
      <c r="V48" s="73"/>
      <c r="W48" s="73"/>
      <c r="X48" s="73"/>
      <c r="Y48" s="73"/>
      <c r="Z48" s="73"/>
    </row>
    <row r="49" spans="2:26" x14ac:dyDescent="0.25">
      <c r="B49" s="74" t="s">
        <v>2097</v>
      </c>
      <c r="C49" s="76"/>
      <c r="D49" s="10"/>
      <c r="E49" s="76"/>
      <c r="F49" s="5"/>
      <c r="G49" s="5"/>
      <c r="H49" s="10" t="str">
        <f t="shared" si="0"/>
        <v xml:space="preserve">No </v>
      </c>
      <c r="I49" s="14" t="s">
        <v>2523</v>
      </c>
      <c r="J49" s="73"/>
      <c r="K49" s="73"/>
      <c r="L49" s="73"/>
      <c r="M49" s="73"/>
      <c r="N49" s="73"/>
      <c r="O49" s="73"/>
      <c r="P49" s="73"/>
      <c r="Q49" s="73"/>
      <c r="R49" s="73"/>
      <c r="S49" s="73"/>
      <c r="T49" s="73"/>
      <c r="U49" s="73"/>
      <c r="V49" s="73"/>
      <c r="W49" s="73"/>
      <c r="X49" s="73"/>
      <c r="Y49" s="73"/>
      <c r="Z49" s="73"/>
    </row>
    <row r="50" spans="2:26" x14ac:dyDescent="0.25">
      <c r="B50" s="74" t="s">
        <v>2111</v>
      </c>
      <c r="C50" s="76"/>
      <c r="D50" s="10"/>
      <c r="E50" s="76"/>
      <c r="F50" s="5"/>
      <c r="G50" s="5"/>
      <c r="H50" s="10" t="str">
        <f t="shared" si="0"/>
        <v xml:space="preserve">No </v>
      </c>
      <c r="I50" s="14" t="s">
        <v>2523</v>
      </c>
      <c r="J50" s="73"/>
      <c r="K50" s="73"/>
      <c r="L50" s="73"/>
      <c r="M50" s="73"/>
      <c r="N50" s="73"/>
      <c r="O50" s="73"/>
      <c r="P50" s="73"/>
      <c r="Q50" s="73"/>
      <c r="R50" s="73"/>
      <c r="S50" s="73"/>
      <c r="T50" s="73"/>
      <c r="U50" s="73"/>
      <c r="V50" s="73"/>
      <c r="W50" s="73"/>
      <c r="X50" s="73"/>
      <c r="Y50" s="73"/>
      <c r="Z50" s="73"/>
    </row>
    <row r="51" spans="2:26" x14ac:dyDescent="0.25">
      <c r="B51" s="74" t="s">
        <v>2116</v>
      </c>
      <c r="C51" s="76"/>
      <c r="D51" s="10"/>
      <c r="E51" s="76"/>
      <c r="F51" s="5"/>
      <c r="G51" s="5"/>
      <c r="H51" s="10" t="str">
        <f t="shared" si="0"/>
        <v xml:space="preserve">No </v>
      </c>
      <c r="I51" s="14" t="s">
        <v>2523</v>
      </c>
      <c r="J51" s="73"/>
      <c r="K51" s="73"/>
      <c r="L51" s="73"/>
      <c r="M51" s="73"/>
      <c r="N51" s="73"/>
      <c r="O51" s="73"/>
      <c r="P51" s="73"/>
      <c r="Q51" s="73"/>
      <c r="R51" s="73"/>
      <c r="S51" s="73"/>
      <c r="T51" s="73"/>
      <c r="U51" s="73"/>
      <c r="V51" s="73"/>
      <c r="W51" s="73"/>
      <c r="X51" s="73"/>
      <c r="Y51" s="73"/>
      <c r="Z51" s="73"/>
    </row>
    <row r="52" spans="2:26" x14ac:dyDescent="0.25">
      <c r="B52" s="74" t="s">
        <v>2121</v>
      </c>
      <c r="C52" s="76"/>
      <c r="D52" s="10"/>
      <c r="E52" s="76"/>
      <c r="F52" s="5"/>
      <c r="G52" s="5"/>
      <c r="H52" s="10" t="str">
        <f t="shared" si="0"/>
        <v xml:space="preserve">No </v>
      </c>
      <c r="I52" s="14" t="s">
        <v>2523</v>
      </c>
      <c r="J52" s="73"/>
      <c r="K52" s="73"/>
      <c r="L52" s="73"/>
      <c r="M52" s="73"/>
      <c r="N52" s="73"/>
      <c r="O52" s="73"/>
      <c r="P52" s="73"/>
      <c r="Q52" s="73"/>
      <c r="R52" s="73"/>
      <c r="S52" s="73"/>
      <c r="T52" s="73"/>
      <c r="U52" s="73"/>
      <c r="V52" s="73"/>
      <c r="W52" s="73"/>
      <c r="X52" s="73"/>
      <c r="Y52" s="73"/>
      <c r="Z52" s="73"/>
    </row>
    <row r="53" spans="2:26" x14ac:dyDescent="0.25">
      <c r="B53" s="74" t="s">
        <v>2128</v>
      </c>
      <c r="C53" s="75" t="str" cm="1">
        <f t="array" ref="C53">_xlfn._xlws.FILTER('7. Financiero'!B3:F19,'7. Financiero'!D3:D19="NO CUMPLE CONDICIÓN","")</f>
        <v/>
      </c>
      <c r="D53" s="10"/>
      <c r="E53" s="76"/>
      <c r="F53" s="5"/>
      <c r="G53" s="5"/>
      <c r="H53" s="10" t="str">
        <f t="shared" si="0"/>
        <v xml:space="preserve">No </v>
      </c>
      <c r="I53" s="14" t="s">
        <v>2524</v>
      </c>
    </row>
    <row r="54" spans="2:26" x14ac:dyDescent="0.25">
      <c r="B54" s="74" t="s">
        <v>2279</v>
      </c>
      <c r="H54" s="10" t="str">
        <f t="shared" si="0"/>
        <v xml:space="preserve">No </v>
      </c>
      <c r="I54" s="14" t="s">
        <v>2524</v>
      </c>
    </row>
    <row r="55" spans="2:26" x14ac:dyDescent="0.25">
      <c r="B55" s="74" t="s">
        <v>2280</v>
      </c>
      <c r="H55" s="10" t="str">
        <f t="shared" si="0"/>
        <v xml:space="preserve">No </v>
      </c>
      <c r="I55" s="14" t="s">
        <v>2524</v>
      </c>
    </row>
    <row r="56" spans="2:26" x14ac:dyDescent="0.25">
      <c r="B56" s="74" t="s">
        <v>2134</v>
      </c>
      <c r="C56" s="75" t="str" cm="1">
        <f t="array" ref="C56">_xlfn._xlws.FILTER('8, Talento Humano '!B3:F26,'8, Talento Humano '!D3:D26="NO CUMPLE CONDICIÓN","")</f>
        <v/>
      </c>
      <c r="H56" s="10" t="str">
        <f t="shared" si="0"/>
        <v xml:space="preserve">No </v>
      </c>
      <c r="I56" s="74" t="s">
        <v>2525</v>
      </c>
    </row>
    <row r="57" spans="2:26" x14ac:dyDescent="0.25">
      <c r="B57" s="74" t="s">
        <v>2140</v>
      </c>
      <c r="H57" s="10" t="str">
        <f t="shared" si="0"/>
        <v xml:space="preserve">No </v>
      </c>
      <c r="I57" s="74" t="s">
        <v>2525</v>
      </c>
    </row>
    <row r="58" spans="2:26" x14ac:dyDescent="0.25">
      <c r="B58" s="74" t="s">
        <v>2151</v>
      </c>
      <c r="H58" s="10" t="str">
        <f t="shared" si="0"/>
        <v xml:space="preserve">No </v>
      </c>
      <c r="I58" s="74" t="s">
        <v>2525</v>
      </c>
    </row>
    <row r="59" spans="2:26" x14ac:dyDescent="0.25">
      <c r="B59" s="74" t="s">
        <v>2154</v>
      </c>
      <c r="H59" s="10" t="str">
        <f t="shared" si="0"/>
        <v xml:space="preserve">No </v>
      </c>
      <c r="I59" s="74" t="s">
        <v>2525</v>
      </c>
    </row>
    <row r="60" spans="2:26" x14ac:dyDescent="0.25">
      <c r="B60" s="74" t="s">
        <v>2160</v>
      </c>
      <c r="H60" s="10" t="str">
        <f t="shared" si="0"/>
        <v xml:space="preserve">No </v>
      </c>
      <c r="I60" s="74" t="s">
        <v>2525</v>
      </c>
    </row>
    <row r="61" spans="2:26" x14ac:dyDescent="0.25">
      <c r="B61" s="74" t="s">
        <v>2174</v>
      </c>
      <c r="H61" s="10" t="str">
        <f t="shared" si="0"/>
        <v xml:space="preserve">No </v>
      </c>
      <c r="I61" s="74" t="s">
        <v>2525</v>
      </c>
    </row>
    <row r="62" spans="2:26" x14ac:dyDescent="0.25">
      <c r="B62" s="74"/>
      <c r="H62" s="10"/>
      <c r="I62" s="74"/>
    </row>
    <row r="63" spans="2:26" x14ac:dyDescent="0.25">
      <c r="B63" s="74"/>
      <c r="H63" s="10"/>
      <c r="I63" s="74"/>
    </row>
    <row r="64" spans="2:26" x14ac:dyDescent="0.25">
      <c r="B64" s="74"/>
      <c r="H64" s="10"/>
      <c r="I64" s="74"/>
    </row>
    <row r="65" spans="2:9" x14ac:dyDescent="0.25">
      <c r="B65" s="74"/>
      <c r="H65" s="10"/>
      <c r="I65" s="74"/>
    </row>
    <row r="66" spans="2:9" x14ac:dyDescent="0.25">
      <c r="B66" s="74"/>
      <c r="H66" s="10"/>
      <c r="I66" s="74"/>
    </row>
    <row r="67" spans="2:9" x14ac:dyDescent="0.25">
      <c r="B67" s="74"/>
      <c r="H67" s="10"/>
      <c r="I67" s="74"/>
    </row>
    <row r="68" spans="2:9" x14ac:dyDescent="0.25">
      <c r="B68" s="74"/>
      <c r="H68" s="10"/>
      <c r="I68" s="74"/>
    </row>
    <row r="69" spans="2:9" x14ac:dyDescent="0.25">
      <c r="B69" s="74"/>
      <c r="H69" s="10"/>
      <c r="I69" s="74"/>
    </row>
    <row r="70" spans="2:9" x14ac:dyDescent="0.25">
      <c r="B70" s="74"/>
      <c r="H70" s="10"/>
      <c r="I70" s="74"/>
    </row>
    <row r="71" spans="2:9" x14ac:dyDescent="0.25">
      <c r="B71" s="74"/>
      <c r="H71" s="10"/>
      <c r="I71" s="74"/>
    </row>
    <row r="72" spans="2:9" x14ac:dyDescent="0.25">
      <c r="B72" s="74"/>
      <c r="H72" s="10"/>
      <c r="I72" s="74"/>
    </row>
    <row r="73" spans="2:9" x14ac:dyDescent="0.25">
      <c r="B73" s="74"/>
      <c r="H73" s="10"/>
      <c r="I73" s="74"/>
    </row>
    <row r="74" spans="2:9" x14ac:dyDescent="0.25">
      <c r="B74" s="74"/>
      <c r="H74" s="10"/>
      <c r="I74" s="74"/>
    </row>
    <row r="75" spans="2:9" x14ac:dyDescent="0.25">
      <c r="B75" s="74"/>
      <c r="H75" s="10"/>
      <c r="I75" s="74"/>
    </row>
    <row r="76" spans="2:9" x14ac:dyDescent="0.25">
      <c r="B76" s="74"/>
      <c r="H76" s="10"/>
      <c r="I76" s="74"/>
    </row>
    <row r="77" spans="2:9" x14ac:dyDescent="0.25">
      <c r="I77" s="74"/>
    </row>
    <row r="78" spans="2:9" x14ac:dyDescent="0.25">
      <c r="I78" s="74"/>
    </row>
  </sheetData>
  <sheetProtection algorithmName="SHA-512" hashValue="nJa1sHPoSW9jZihpn+C3PvxqZAfiCpLYfKNDU9x3Op6mGOsAO9M6uOAC9LRe3ye445Ioj8ilQSkpXzENs1wqvA==" saltValue="O7aSuWHv4W3R3uUeyHOmtg==" spinCount="100000" sheet="1" objects="1" scenarios="1" formatRows="0"/>
  <phoneticPr fontId="30"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tabColor rgb="FFFF0000"/>
    <pageSetUpPr fitToPage="1"/>
  </sheetPr>
  <dimension ref="A1:H46"/>
  <sheetViews>
    <sheetView workbookViewId="0">
      <selection activeCell="C1" sqref="C1"/>
    </sheetView>
  </sheetViews>
  <sheetFormatPr baseColWidth="10" defaultColWidth="11.42578125" defaultRowHeight="15.75" x14ac:dyDescent="0.25"/>
  <cols>
    <col min="1" max="1" width="11.140625" style="145"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8" ht="21.75" customHeight="1" x14ac:dyDescent="0.25">
      <c r="A1" s="487" t="s">
        <v>2282</v>
      </c>
      <c r="B1" s="488"/>
      <c r="C1" s="488"/>
      <c r="D1" s="488"/>
      <c r="E1" s="488"/>
      <c r="F1" s="488"/>
      <c r="G1" s="489"/>
      <c r="H1" s="411" t="s">
        <v>1758</v>
      </c>
    </row>
    <row r="2" spans="1:8" ht="45.75" thickBot="1" x14ac:dyDescent="0.3">
      <c r="A2" s="142" t="s">
        <v>2283</v>
      </c>
      <c r="B2" s="77" t="s">
        <v>1471</v>
      </c>
      <c r="C2" s="77" t="s">
        <v>1472</v>
      </c>
      <c r="D2" s="77" t="s">
        <v>1473</v>
      </c>
      <c r="E2" s="77" t="s">
        <v>1474</v>
      </c>
      <c r="F2" s="77" t="s">
        <v>2284</v>
      </c>
      <c r="G2" s="78" t="s">
        <v>2281</v>
      </c>
    </row>
    <row r="3" spans="1:8" ht="27" x14ac:dyDescent="0.25">
      <c r="A3" s="143" t="str" cm="1">
        <f t="array" ref="A3">_xlfn._xlws.FILTER(TEMP!C3:I77,TEMP!E3:E77="NO CUMPLE CONDICIÓN","")</f>
        <v/>
      </c>
      <c r="B3" s="132"/>
      <c r="C3" s="133"/>
      <c r="D3" s="136"/>
      <c r="E3" s="146"/>
      <c r="F3" s="137"/>
      <c r="G3" s="138"/>
    </row>
    <row r="4" spans="1:8" ht="27" x14ac:dyDescent="0.25">
      <c r="A4" s="144"/>
      <c r="B4" s="134"/>
      <c r="C4" s="135"/>
      <c r="D4" s="139"/>
      <c r="E4" s="147"/>
      <c r="F4" s="140"/>
      <c r="G4" s="141"/>
    </row>
    <row r="5" spans="1:8" ht="44.1" customHeight="1" x14ac:dyDescent="0.25">
      <c r="A5" s="144"/>
      <c r="B5" s="134"/>
      <c r="C5" s="135"/>
      <c r="D5" s="139"/>
      <c r="E5" s="147"/>
      <c r="F5" s="140"/>
      <c r="G5" s="141"/>
    </row>
    <row r="6" spans="1:8" ht="50.1" customHeight="1" x14ac:dyDescent="0.25">
      <c r="A6" s="144"/>
      <c r="B6" s="134"/>
      <c r="C6" s="135"/>
      <c r="D6" s="139"/>
      <c r="E6" s="147"/>
      <c r="F6" s="140"/>
      <c r="G6" s="141"/>
    </row>
    <row r="7" spans="1:8" ht="50.1" customHeight="1" x14ac:dyDescent="0.25">
      <c r="A7" s="144"/>
      <c r="B7" s="134"/>
      <c r="C7" s="135"/>
      <c r="D7" s="139"/>
      <c r="E7" s="147"/>
      <c r="F7" s="140"/>
      <c r="G7" s="141"/>
    </row>
    <row r="8" spans="1:8" ht="50.1" customHeight="1" x14ac:dyDescent="0.25">
      <c r="A8" s="144"/>
      <c r="B8" s="134"/>
      <c r="C8" s="135"/>
      <c r="D8" s="139"/>
      <c r="E8" s="147"/>
      <c r="F8" s="140"/>
      <c r="G8" s="141"/>
    </row>
    <row r="9" spans="1:8" ht="50.1" customHeight="1" x14ac:dyDescent="0.25">
      <c r="A9" s="144"/>
      <c r="B9" s="134"/>
      <c r="C9" s="135"/>
      <c r="D9" s="139"/>
      <c r="E9" s="147"/>
      <c r="F9" s="140"/>
      <c r="G9" s="141"/>
    </row>
    <row r="10" spans="1:8" ht="50.1" customHeight="1" x14ac:dyDescent="0.25">
      <c r="A10" s="144"/>
      <c r="B10" s="134"/>
      <c r="C10" s="135"/>
      <c r="D10" s="139"/>
      <c r="E10" s="147"/>
      <c r="F10" s="140"/>
      <c r="G10" s="141"/>
    </row>
    <row r="11" spans="1:8" ht="50.1" customHeight="1" x14ac:dyDescent="0.25">
      <c r="A11" s="144"/>
      <c r="B11" s="134"/>
      <c r="C11" s="135"/>
      <c r="D11" s="139"/>
      <c r="E11" s="147"/>
      <c r="F11" s="140"/>
      <c r="G11" s="141"/>
    </row>
    <row r="12" spans="1:8" ht="50.1" customHeight="1" x14ac:dyDescent="0.25">
      <c r="A12" s="144"/>
      <c r="B12" s="134"/>
      <c r="C12" s="135"/>
      <c r="D12" s="139"/>
      <c r="E12" s="147"/>
      <c r="F12" s="140"/>
      <c r="G12" s="141"/>
    </row>
    <row r="13" spans="1:8" ht="50.1" customHeight="1" x14ac:dyDescent="0.25">
      <c r="A13" s="144"/>
      <c r="B13" s="134"/>
      <c r="C13" s="135"/>
      <c r="D13" s="139"/>
      <c r="E13" s="147"/>
      <c r="F13" s="140"/>
      <c r="G13" s="141"/>
    </row>
    <row r="14" spans="1:8" ht="50.1" customHeight="1" x14ac:dyDescent="0.25">
      <c r="A14" s="144"/>
      <c r="B14" s="134"/>
      <c r="C14" s="135"/>
      <c r="D14" s="139"/>
      <c r="E14" s="147"/>
      <c r="F14" s="140"/>
      <c r="G14" s="141"/>
    </row>
    <row r="15" spans="1:8" ht="50.1" customHeight="1" x14ac:dyDescent="0.25">
      <c r="A15" s="144"/>
      <c r="B15" s="134"/>
      <c r="C15" s="135"/>
      <c r="D15" s="139"/>
      <c r="E15" s="147"/>
      <c r="F15" s="140"/>
      <c r="G15" s="141"/>
    </row>
    <row r="16" spans="1:8" ht="50.1" customHeight="1" x14ac:dyDescent="0.25">
      <c r="A16" s="144"/>
      <c r="B16" s="134"/>
      <c r="C16" s="135"/>
      <c r="D16" s="139"/>
      <c r="E16" s="147"/>
      <c r="F16" s="140"/>
      <c r="G16" s="141"/>
    </row>
    <row r="17" spans="1:7" ht="50.1" customHeight="1" x14ac:dyDescent="0.25">
      <c r="A17" s="144"/>
      <c r="B17" s="134"/>
      <c r="C17" s="135"/>
      <c r="D17" s="139"/>
      <c r="E17" s="147"/>
      <c r="F17" s="140"/>
      <c r="G17" s="141"/>
    </row>
    <row r="18" spans="1:7" ht="50.1" customHeight="1" x14ac:dyDescent="0.25">
      <c r="A18" s="144"/>
      <c r="B18" s="134"/>
      <c r="C18" s="135"/>
      <c r="D18" s="139"/>
      <c r="E18" s="147"/>
      <c r="F18" s="140"/>
      <c r="G18" s="141"/>
    </row>
    <row r="19" spans="1:7" ht="50.1" customHeight="1" x14ac:dyDescent="0.25">
      <c r="A19" s="144"/>
      <c r="B19" s="134"/>
      <c r="C19" s="135"/>
      <c r="D19" s="139"/>
      <c r="E19" s="147"/>
      <c r="F19" s="140"/>
      <c r="G19" s="141"/>
    </row>
    <row r="20" spans="1:7" ht="50.1" customHeight="1" x14ac:dyDescent="0.25">
      <c r="A20" s="144"/>
      <c r="B20" s="134"/>
      <c r="C20" s="135"/>
      <c r="D20" s="139"/>
      <c r="E20" s="147"/>
      <c r="F20" s="140"/>
      <c r="G20" s="141"/>
    </row>
    <row r="21" spans="1:7" ht="50.1" customHeight="1" x14ac:dyDescent="0.25">
      <c r="A21" s="144"/>
      <c r="B21" s="134"/>
      <c r="C21" s="135"/>
      <c r="D21" s="139"/>
      <c r="E21" s="147"/>
      <c r="F21" s="140"/>
      <c r="G21" s="141"/>
    </row>
    <row r="22" spans="1:7" ht="50.1" customHeight="1" x14ac:dyDescent="0.25">
      <c r="A22" s="144"/>
      <c r="B22" s="134"/>
      <c r="C22" s="135"/>
      <c r="D22" s="139"/>
      <c r="E22" s="147"/>
      <c r="F22" s="140"/>
      <c r="G22" s="141"/>
    </row>
    <row r="23" spans="1:7" ht="50.1" customHeight="1" x14ac:dyDescent="0.25">
      <c r="A23" s="144"/>
      <c r="B23" s="134"/>
      <c r="C23" s="135"/>
      <c r="D23" s="139"/>
      <c r="E23" s="147"/>
      <c r="F23" s="140"/>
      <c r="G23" s="141"/>
    </row>
    <row r="24" spans="1:7" ht="50.1" customHeight="1" x14ac:dyDescent="0.25">
      <c r="A24" s="144"/>
      <c r="B24" s="134"/>
      <c r="C24" s="135"/>
      <c r="D24" s="139"/>
      <c r="E24" s="147"/>
      <c r="F24" s="140"/>
      <c r="G24" s="141"/>
    </row>
    <row r="25" spans="1:7" ht="50.1" customHeight="1" x14ac:dyDescent="0.25">
      <c r="A25" s="144"/>
      <c r="B25" s="134"/>
      <c r="C25" s="135"/>
      <c r="D25" s="139"/>
      <c r="E25" s="147"/>
      <c r="F25" s="140"/>
      <c r="G25" s="141"/>
    </row>
    <row r="26" spans="1:7" ht="50.1" customHeight="1" x14ac:dyDescent="0.25">
      <c r="A26" s="144"/>
      <c r="B26" s="134"/>
      <c r="C26" s="135"/>
      <c r="D26" s="139"/>
      <c r="E26" s="147"/>
      <c r="F26" s="140"/>
      <c r="G26" s="141"/>
    </row>
    <row r="27" spans="1:7" ht="50.1" customHeight="1" x14ac:dyDescent="0.25">
      <c r="A27" s="144"/>
      <c r="B27" s="134"/>
      <c r="C27" s="135"/>
      <c r="D27" s="139"/>
      <c r="E27" s="147"/>
      <c r="F27" s="140"/>
      <c r="G27" s="141"/>
    </row>
    <row r="28" spans="1:7" ht="50.1" customHeight="1" x14ac:dyDescent="0.25">
      <c r="A28" s="144"/>
      <c r="B28" s="134"/>
      <c r="C28" s="135"/>
      <c r="D28" s="139"/>
      <c r="E28" s="147"/>
      <c r="F28" s="140"/>
      <c r="G28" s="141"/>
    </row>
    <row r="29" spans="1:7" ht="50.1" customHeight="1" x14ac:dyDescent="0.25">
      <c r="A29" s="144"/>
      <c r="B29" s="134"/>
      <c r="C29" s="135"/>
      <c r="D29" s="139"/>
      <c r="E29" s="147"/>
      <c r="F29" s="140"/>
      <c r="G29" s="141"/>
    </row>
    <row r="30" spans="1:7" ht="50.1" customHeight="1" x14ac:dyDescent="0.25">
      <c r="A30" s="144"/>
      <c r="B30" s="134"/>
      <c r="C30" s="135"/>
      <c r="D30" s="139"/>
      <c r="E30" s="147"/>
      <c r="F30" s="140"/>
      <c r="G30" s="141"/>
    </row>
    <row r="31" spans="1:7" ht="50.1" customHeight="1" x14ac:dyDescent="0.25">
      <c r="A31" s="144"/>
      <c r="B31" s="134"/>
      <c r="C31" s="135"/>
      <c r="D31" s="139"/>
      <c r="E31" s="147"/>
      <c r="F31" s="140"/>
      <c r="G31" s="141"/>
    </row>
    <row r="32" spans="1:7" ht="50.1" customHeight="1" x14ac:dyDescent="0.25">
      <c r="A32" s="144"/>
      <c r="B32" s="134"/>
      <c r="C32" s="135"/>
      <c r="D32" s="139"/>
      <c r="E32" s="147"/>
      <c r="F32" s="140"/>
      <c r="G32" s="141"/>
    </row>
    <row r="33" spans="1:7" ht="50.1" customHeight="1" x14ac:dyDescent="0.25">
      <c r="A33" s="144"/>
      <c r="B33" s="134"/>
      <c r="C33" s="135"/>
      <c r="D33" s="139"/>
      <c r="E33" s="147"/>
      <c r="F33" s="140"/>
      <c r="G33" s="141"/>
    </row>
    <row r="34" spans="1:7" ht="50.1" customHeight="1" x14ac:dyDescent="0.25">
      <c r="A34" s="144"/>
      <c r="B34" s="134"/>
      <c r="C34" s="135"/>
      <c r="D34" s="139"/>
      <c r="E34" s="147"/>
      <c r="F34" s="140"/>
      <c r="G34" s="141"/>
    </row>
    <row r="35" spans="1:7" ht="50.1" customHeight="1" x14ac:dyDescent="0.25">
      <c r="A35" s="144"/>
      <c r="B35" s="134"/>
      <c r="C35" s="135"/>
      <c r="D35" s="139"/>
      <c r="E35" s="147"/>
      <c r="F35" s="140"/>
      <c r="G35" s="141"/>
    </row>
    <row r="36" spans="1:7" ht="50.1" customHeight="1" x14ac:dyDescent="0.25">
      <c r="A36" s="144"/>
      <c r="B36" s="134"/>
      <c r="C36" s="135"/>
      <c r="D36" s="139"/>
      <c r="E36" s="147"/>
      <c r="F36" s="140"/>
      <c r="G36" s="141"/>
    </row>
    <row r="37" spans="1:7" ht="50.1" customHeight="1" x14ac:dyDescent="0.25">
      <c r="A37" s="144"/>
      <c r="B37" s="134"/>
      <c r="C37" s="135"/>
      <c r="D37" s="139"/>
      <c r="E37" s="147"/>
      <c r="F37" s="140"/>
      <c r="G37" s="141"/>
    </row>
    <row r="38" spans="1:7" ht="50.1" customHeight="1" x14ac:dyDescent="0.25">
      <c r="A38" s="144"/>
      <c r="B38" s="134"/>
      <c r="C38" s="135"/>
      <c r="D38" s="139"/>
      <c r="E38" s="147"/>
      <c r="F38" s="140"/>
      <c r="G38" s="141"/>
    </row>
    <row r="39" spans="1:7" ht="50.1" customHeight="1" x14ac:dyDescent="0.25">
      <c r="A39" s="144"/>
      <c r="B39" s="134"/>
      <c r="C39" s="135"/>
      <c r="D39" s="139"/>
      <c r="E39" s="147"/>
      <c r="F39" s="140"/>
      <c r="G39" s="141"/>
    </row>
    <row r="40" spans="1:7" ht="50.1" customHeight="1" x14ac:dyDescent="0.25">
      <c r="A40" s="144"/>
      <c r="B40" s="134"/>
      <c r="C40" s="135"/>
      <c r="D40" s="139"/>
      <c r="E40" s="147"/>
      <c r="F40" s="140"/>
      <c r="G40" s="141"/>
    </row>
    <row r="41" spans="1:7" ht="50.1" customHeight="1" x14ac:dyDescent="0.25">
      <c r="A41" s="144"/>
      <c r="B41" s="134"/>
      <c r="C41" s="135"/>
      <c r="D41" s="139"/>
      <c r="E41" s="147"/>
      <c r="F41" s="140"/>
      <c r="G41" s="141"/>
    </row>
    <row r="42" spans="1:7" ht="50.1" customHeight="1" x14ac:dyDescent="0.25">
      <c r="A42" s="144"/>
      <c r="B42" s="134"/>
      <c r="C42" s="135"/>
      <c r="D42" s="139"/>
      <c r="E42" s="147"/>
      <c r="F42" s="140"/>
      <c r="G42" s="141"/>
    </row>
    <row r="43" spans="1:7" ht="50.1" customHeight="1" x14ac:dyDescent="0.25">
      <c r="A43" s="144"/>
      <c r="B43" s="134"/>
      <c r="C43" s="135"/>
      <c r="D43" s="139"/>
      <c r="E43" s="147"/>
      <c r="F43" s="140"/>
      <c r="G43" s="141"/>
    </row>
    <row r="44" spans="1:7" ht="50.1" customHeight="1" x14ac:dyDescent="0.25">
      <c r="A44" s="144"/>
      <c r="B44" s="134"/>
      <c r="C44" s="135"/>
      <c r="D44" s="139"/>
      <c r="E44" s="147"/>
      <c r="F44" s="140"/>
      <c r="G44" s="141"/>
    </row>
    <row r="45" spans="1:7" ht="50.1" customHeight="1" x14ac:dyDescent="0.25">
      <c r="A45" s="144"/>
      <c r="B45" s="134"/>
      <c r="C45" s="135"/>
      <c r="D45" s="139"/>
      <c r="E45" s="147"/>
      <c r="F45" s="140"/>
      <c r="G45" s="141"/>
    </row>
    <row r="46" spans="1:7" ht="50.1" customHeight="1" x14ac:dyDescent="0.25">
      <c r="A46" s="144"/>
      <c r="B46" s="134"/>
      <c r="C46" s="135"/>
      <c r="D46" s="139"/>
      <c r="E46" s="147"/>
      <c r="F46" s="140"/>
      <c r="G46" s="141"/>
    </row>
  </sheetData>
  <sheetProtection algorithmName="SHA-512" hashValue="YIDZ5FHcjt23fcauw0xsON4DTm2HLWt2Z5QfsnCOOBrO+jX+eWdmJxFbWDE1RL34Rjadn3ajhK8ROzmnnDDKqQ==" saltValue="9npC/lksf/tjgG56Z1RftA==" spinCount="100000" sheet="1" formatRows="0"/>
  <mergeCells count="1">
    <mergeCell ref="A1:G1"/>
  </mergeCells>
  <hyperlinks>
    <hyperlink ref="H1" location="PORTADA!A1" display="Portada" xr:uid="{AEFE4C30-6FD4-4C80-A530-73FB887D338C}"/>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6">
    <tabColor rgb="FF00B0F0"/>
    <pageSetUpPr fitToPage="1"/>
  </sheetPr>
  <dimension ref="A1:J45"/>
  <sheetViews>
    <sheetView zoomScaleNormal="100" workbookViewId="0">
      <selection activeCell="C1" sqref="C1"/>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x14ac:dyDescent="0.3">
      <c r="A1" s="524" t="s">
        <v>2285</v>
      </c>
      <c r="B1" s="525"/>
      <c r="C1" s="525"/>
      <c r="D1" s="525"/>
      <c r="E1" s="525"/>
      <c r="F1" s="526"/>
      <c r="G1" s="411" t="s">
        <v>1758</v>
      </c>
    </row>
    <row r="2" spans="1:10" ht="33" customHeight="1" thickBot="1" x14ac:dyDescent="0.3">
      <c r="A2" s="566" t="s">
        <v>2286</v>
      </c>
      <c r="B2" s="567"/>
      <c r="C2" s="564" t="s">
        <v>2512</v>
      </c>
      <c r="D2" s="564"/>
      <c r="E2" s="564"/>
      <c r="F2" s="565"/>
    </row>
    <row r="3" spans="1:10" s="34" customFormat="1" ht="15.75" customHeight="1" x14ac:dyDescent="0.25">
      <c r="A3" s="570" t="s">
        <v>2287</v>
      </c>
      <c r="B3" s="571"/>
      <c r="C3" s="529" t="s">
        <v>2288</v>
      </c>
      <c r="D3" s="529"/>
      <c r="E3" s="529"/>
      <c r="F3" s="530"/>
      <c r="G3" s="31"/>
      <c r="H3" s="31"/>
      <c r="I3" s="31"/>
      <c r="J3" s="31"/>
    </row>
    <row r="4" spans="1:10" ht="14.25" customHeight="1" x14ac:dyDescent="0.25">
      <c r="A4" s="570"/>
      <c r="B4" s="571"/>
      <c r="C4" s="111" t="s">
        <v>2289</v>
      </c>
      <c r="D4" s="111" t="s">
        <v>2129</v>
      </c>
      <c r="E4" s="111" t="s">
        <v>2290</v>
      </c>
      <c r="F4" s="112" t="s">
        <v>2291</v>
      </c>
      <c r="G4" s="31"/>
      <c r="H4" s="31"/>
      <c r="I4" s="31"/>
      <c r="J4" s="31"/>
    </row>
    <row r="5" spans="1:10" s="14" customFormat="1" ht="15.75" customHeight="1" x14ac:dyDescent="0.15">
      <c r="A5" s="531" t="s">
        <v>2292</v>
      </c>
      <c r="B5" s="532"/>
      <c r="C5" s="37">
        <f>+'2.Ambientes Edu. y Protectores'!D74</f>
        <v>0</v>
      </c>
      <c r="D5" s="37">
        <f>+'2.Ambientes Edu. y Protectores'!D75</f>
        <v>0</v>
      </c>
      <c r="E5" s="37">
        <f>+'2.Ambientes Edu. y Protectores'!D76</f>
        <v>15</v>
      </c>
      <c r="F5" s="113">
        <f>SUM(C5:E5)</f>
        <v>15</v>
      </c>
      <c r="G5" s="31"/>
      <c r="H5" s="31"/>
      <c r="I5" s="31"/>
      <c r="J5" s="31"/>
    </row>
    <row r="6" spans="1:10" x14ac:dyDescent="0.25">
      <c r="A6" s="531" t="s">
        <v>2526</v>
      </c>
      <c r="B6" s="532"/>
      <c r="C6" s="84">
        <f>+'3. Salud y Nutrición'!D103</f>
        <v>0</v>
      </c>
      <c r="D6" s="84">
        <f>+'3. Salud y Nutrición'!D104</f>
        <v>0</v>
      </c>
      <c r="E6" s="84">
        <f>+'3. Salud y Nutrición'!D105</f>
        <v>17</v>
      </c>
      <c r="F6" s="113">
        <f t="shared" ref="F6:F11" si="0">SUM(C6:E6)</f>
        <v>17</v>
      </c>
      <c r="G6" s="31"/>
      <c r="H6" s="31"/>
      <c r="I6" s="31"/>
      <c r="J6" s="31"/>
    </row>
    <row r="7" spans="1:10" x14ac:dyDescent="0.25">
      <c r="A7" s="531" t="s">
        <v>2527</v>
      </c>
      <c r="B7" s="532"/>
      <c r="C7" s="84">
        <f>+'4. Familia,Comunidades y Redes'!D40</f>
        <v>0</v>
      </c>
      <c r="D7" s="84">
        <f>+'4. Familia,Comunidades y Redes'!D41</f>
        <v>0</v>
      </c>
      <c r="E7" s="84">
        <f>+'4. Familia,Comunidades y Redes'!D42</f>
        <v>7</v>
      </c>
      <c r="F7" s="113">
        <f t="shared" si="0"/>
        <v>7</v>
      </c>
      <c r="G7" s="31"/>
      <c r="H7" s="31"/>
      <c r="I7" s="31"/>
      <c r="J7" s="31"/>
    </row>
    <row r="8" spans="1:10" x14ac:dyDescent="0.25">
      <c r="A8" s="531" t="s">
        <v>2528</v>
      </c>
      <c r="B8" s="532"/>
      <c r="C8" s="84">
        <f>+'5. Proceso Pedagógico'!D36</f>
        <v>0</v>
      </c>
      <c r="D8" s="84">
        <f>+'5. Proceso Pedagógico'!D37</f>
        <v>0</v>
      </c>
      <c r="E8" s="84">
        <f>+'5. Proceso Pedagógico'!D38</f>
        <v>6</v>
      </c>
      <c r="F8" s="113">
        <f t="shared" si="0"/>
        <v>6</v>
      </c>
      <c r="G8" s="31"/>
      <c r="H8" s="31"/>
      <c r="I8" s="31"/>
      <c r="J8" s="31"/>
    </row>
    <row r="9" spans="1:10" x14ac:dyDescent="0.25">
      <c r="A9" s="531" t="s">
        <v>2529</v>
      </c>
      <c r="B9" s="532"/>
      <c r="C9" s="84">
        <f>+'6. AdministrativoyGestión'!D21</f>
        <v>0</v>
      </c>
      <c r="D9" s="84">
        <f>+'6. AdministrativoyGestión'!D22</f>
        <v>0</v>
      </c>
      <c r="E9" s="84">
        <f>+'6. AdministrativoyGestión'!D23</f>
        <v>5</v>
      </c>
      <c r="F9" s="113">
        <f t="shared" si="0"/>
        <v>5</v>
      </c>
      <c r="G9" s="31"/>
      <c r="H9" s="31"/>
      <c r="I9" s="31"/>
      <c r="J9" s="31"/>
    </row>
    <row r="10" spans="1:10" x14ac:dyDescent="0.25">
      <c r="A10" s="531" t="s">
        <v>2530</v>
      </c>
      <c r="B10" s="532"/>
      <c r="C10" s="84">
        <f>+'7. Financiero'!D21</f>
        <v>0</v>
      </c>
      <c r="D10" s="84">
        <f>+'7. Financiero'!D22</f>
        <v>0</v>
      </c>
      <c r="E10" s="84">
        <f>+'7. Financiero'!D23</f>
        <v>3</v>
      </c>
      <c r="F10" s="113">
        <f t="shared" si="0"/>
        <v>3</v>
      </c>
      <c r="G10" s="31"/>
      <c r="H10" s="31"/>
      <c r="I10" s="31"/>
      <c r="J10" s="31"/>
    </row>
    <row r="11" spans="1:10" x14ac:dyDescent="0.25">
      <c r="A11" s="531" t="s">
        <v>2531</v>
      </c>
      <c r="B11" s="532"/>
      <c r="C11" s="84">
        <f>+'8, Talento Humano '!D29</f>
        <v>0</v>
      </c>
      <c r="D11" s="84">
        <f>+'8, Talento Humano '!D30</f>
        <v>0</v>
      </c>
      <c r="E11" s="84">
        <f>+'8, Talento Humano '!D31</f>
        <v>6</v>
      </c>
      <c r="F11" s="113">
        <f t="shared" si="0"/>
        <v>6</v>
      </c>
      <c r="G11" s="31"/>
      <c r="H11" s="31"/>
      <c r="I11" s="31"/>
      <c r="J11" s="31"/>
    </row>
    <row r="12" spans="1:10" x14ac:dyDescent="0.25">
      <c r="A12" s="548" t="s">
        <v>2293</v>
      </c>
      <c r="B12" s="549"/>
      <c r="C12" s="114">
        <f>SUM(C5:C11)</f>
        <v>0</v>
      </c>
      <c r="D12" s="114">
        <f>SUM(D5:D11)</f>
        <v>0</v>
      </c>
      <c r="E12" s="114">
        <f>SUM(E5:E11)</f>
        <v>59</v>
      </c>
      <c r="F12" s="115">
        <f>SUM(F5:F11)</f>
        <v>59</v>
      </c>
    </row>
    <row r="13" spans="1:10" ht="30.75" thickBot="1" x14ac:dyDescent="0.3">
      <c r="A13" s="116"/>
      <c r="B13" s="117"/>
      <c r="C13" s="118" t="s">
        <v>2294</v>
      </c>
      <c r="D13" s="119" t="s">
        <v>2295</v>
      </c>
      <c r="E13" s="118" t="s">
        <v>2294</v>
      </c>
      <c r="F13" s="120"/>
    </row>
    <row r="14" spans="1:10" x14ac:dyDescent="0.25">
      <c r="A14" s="536" t="s">
        <v>1726</v>
      </c>
      <c r="B14" s="537"/>
      <c r="C14" s="537"/>
      <c r="D14" s="537"/>
      <c r="E14" s="537"/>
      <c r="F14" s="538"/>
    </row>
    <row r="15" spans="1:10" x14ac:dyDescent="0.25">
      <c r="A15" s="550"/>
      <c r="B15" s="551"/>
      <c r="C15" s="551"/>
      <c r="D15" s="551"/>
      <c r="E15" s="551"/>
      <c r="F15" s="552"/>
    </row>
    <row r="16" spans="1:10" ht="109.5" customHeight="1" thickBot="1" x14ac:dyDescent="0.3">
      <c r="A16" s="553"/>
      <c r="B16" s="554"/>
      <c r="C16" s="554"/>
      <c r="D16" s="554"/>
      <c r="E16" s="554"/>
      <c r="F16" s="555"/>
    </row>
    <row r="17" spans="1:7" ht="25.5" customHeight="1" x14ac:dyDescent="0.25">
      <c r="A17" s="536" t="s">
        <v>1728</v>
      </c>
      <c r="B17" s="537"/>
      <c r="C17" s="537"/>
      <c r="D17" s="537"/>
      <c r="E17" s="537"/>
      <c r="F17" s="538"/>
    </row>
    <row r="18" spans="1:7" x14ac:dyDescent="0.25">
      <c r="A18" s="533"/>
      <c r="B18" s="534"/>
      <c r="C18" s="534"/>
      <c r="D18" s="534"/>
      <c r="E18" s="534"/>
      <c r="F18" s="535"/>
    </row>
    <row r="19" spans="1:7" x14ac:dyDescent="0.25">
      <c r="A19" s="533"/>
      <c r="B19" s="534"/>
      <c r="C19" s="534"/>
      <c r="D19" s="534"/>
      <c r="E19" s="534"/>
      <c r="F19" s="535"/>
    </row>
    <row r="20" spans="1:7" x14ac:dyDescent="0.25">
      <c r="A20" s="533"/>
      <c r="B20" s="534"/>
      <c r="C20" s="534"/>
      <c r="D20" s="534"/>
      <c r="E20" s="534"/>
      <c r="F20" s="535"/>
    </row>
    <row r="21" spans="1:7" x14ac:dyDescent="0.25">
      <c r="A21" s="533"/>
      <c r="B21" s="534"/>
      <c r="C21" s="534"/>
      <c r="D21" s="534"/>
      <c r="E21" s="534"/>
      <c r="F21" s="535"/>
    </row>
    <row r="22" spans="1:7" x14ac:dyDescent="0.25">
      <c r="A22" s="533"/>
      <c r="B22" s="534"/>
      <c r="C22" s="534"/>
      <c r="D22" s="534"/>
      <c r="E22" s="534"/>
      <c r="F22" s="535"/>
    </row>
    <row r="23" spans="1:7" x14ac:dyDescent="0.25">
      <c r="A23" s="533"/>
      <c r="B23" s="534"/>
      <c r="C23" s="534"/>
      <c r="D23" s="534"/>
      <c r="E23" s="534"/>
      <c r="F23" s="535"/>
    </row>
    <row r="24" spans="1:7" x14ac:dyDescent="0.25">
      <c r="A24" s="533"/>
      <c r="B24" s="534"/>
      <c r="C24" s="534"/>
      <c r="D24" s="534"/>
      <c r="E24" s="534"/>
      <c r="F24" s="535"/>
    </row>
    <row r="25" spans="1:7" ht="18" customHeight="1" x14ac:dyDescent="0.25">
      <c r="A25" s="533"/>
      <c r="B25" s="534"/>
      <c r="C25" s="534"/>
      <c r="D25" s="534"/>
      <c r="E25" s="534"/>
      <c r="F25" s="535"/>
    </row>
    <row r="26" spans="1:7" ht="18" customHeight="1" x14ac:dyDescent="0.25">
      <c r="A26" s="533"/>
      <c r="B26" s="534"/>
      <c r="C26" s="534"/>
      <c r="D26" s="534"/>
      <c r="E26" s="534"/>
      <c r="F26" s="535"/>
    </row>
    <row r="27" spans="1:7" x14ac:dyDescent="0.25">
      <c r="A27" s="533"/>
      <c r="B27" s="534"/>
      <c r="C27" s="534"/>
      <c r="D27" s="534"/>
      <c r="E27" s="534"/>
      <c r="F27" s="535"/>
    </row>
    <row r="28" spans="1:7" x14ac:dyDescent="0.25">
      <c r="A28" s="533"/>
      <c r="B28" s="534"/>
      <c r="C28" s="534"/>
      <c r="D28" s="534"/>
      <c r="E28" s="534"/>
      <c r="F28" s="535"/>
    </row>
    <row r="29" spans="1:7" ht="15" customHeight="1" x14ac:dyDescent="0.25">
      <c r="A29" s="533"/>
      <c r="B29" s="534"/>
      <c r="C29" s="534"/>
      <c r="D29" s="534"/>
      <c r="E29" s="534"/>
      <c r="F29" s="535"/>
    </row>
    <row r="30" spans="1:7" ht="68.25" customHeight="1" x14ac:dyDescent="0.25">
      <c r="A30" s="569" t="s">
        <v>2296</v>
      </c>
      <c r="B30" s="569"/>
      <c r="C30" s="568" t="s">
        <v>2297</v>
      </c>
      <c r="D30" s="568"/>
      <c r="E30" s="568"/>
      <c r="F30" s="568"/>
    </row>
    <row r="31" spans="1:7" ht="29.45" customHeight="1" x14ac:dyDescent="0.25">
      <c r="A31" s="539" t="s">
        <v>2298</v>
      </c>
      <c r="B31" s="540"/>
      <c r="C31" s="540"/>
      <c r="D31" s="540"/>
      <c r="E31" s="540"/>
      <c r="F31" s="541"/>
      <c r="G31" s="39"/>
    </row>
    <row r="32" spans="1:7" ht="19.350000000000001" customHeight="1" x14ac:dyDescent="0.25">
      <c r="A32" s="542" t="s">
        <v>2299</v>
      </c>
      <c r="B32" s="543"/>
      <c r="C32" s="544" t="s">
        <v>2300</v>
      </c>
      <c r="D32" s="545"/>
      <c r="E32" s="543"/>
      <c r="F32" s="40" t="s">
        <v>2301</v>
      </c>
      <c r="G32" s="39"/>
    </row>
    <row r="33" spans="1:10" ht="30" customHeight="1" x14ac:dyDescent="0.25">
      <c r="A33" s="527"/>
      <c r="B33" s="528"/>
      <c r="C33" s="546"/>
      <c r="D33" s="547"/>
      <c r="E33" s="528"/>
      <c r="F33" s="121"/>
      <c r="G33" s="39"/>
      <c r="H33" s="38"/>
      <c r="I33" s="38"/>
      <c r="J33" s="38"/>
    </row>
    <row r="34" spans="1:10" ht="30" customHeight="1" x14ac:dyDescent="0.25">
      <c r="A34" s="527"/>
      <c r="B34" s="528"/>
      <c r="C34" s="546"/>
      <c r="D34" s="547"/>
      <c r="E34" s="528"/>
      <c r="F34" s="121"/>
      <c r="G34" s="39"/>
    </row>
    <row r="35" spans="1:10" ht="30" customHeight="1" x14ac:dyDescent="0.25">
      <c r="A35" s="527"/>
      <c r="B35" s="528"/>
      <c r="C35" s="546"/>
      <c r="D35" s="547"/>
      <c r="E35" s="528"/>
      <c r="F35" s="121"/>
      <c r="G35" s="39"/>
    </row>
    <row r="36" spans="1:10" ht="30" customHeight="1" x14ac:dyDescent="0.25">
      <c r="A36" s="527"/>
      <c r="B36" s="528"/>
      <c r="C36" s="546"/>
      <c r="D36" s="547"/>
      <c r="E36" s="528"/>
      <c r="F36" s="121"/>
      <c r="G36" s="39"/>
    </row>
    <row r="37" spans="1:10" ht="30" customHeight="1" thickBot="1" x14ac:dyDescent="0.3">
      <c r="A37" s="556"/>
      <c r="B37" s="557"/>
      <c r="C37" s="558"/>
      <c r="D37" s="559"/>
      <c r="E37" s="557"/>
      <c r="F37" s="122"/>
      <c r="G37" s="39"/>
    </row>
    <row r="38" spans="1:10" ht="15.75" thickBot="1" x14ac:dyDescent="0.3">
      <c r="A38" s="560"/>
      <c r="B38" s="560"/>
      <c r="C38" s="560"/>
      <c r="D38" s="560"/>
      <c r="E38" s="560"/>
      <c r="F38" s="41"/>
      <c r="G38" s="39"/>
    </row>
    <row r="39" spans="1:10" x14ac:dyDescent="0.25">
      <c r="A39" s="561" t="s">
        <v>2302</v>
      </c>
      <c r="B39" s="562"/>
      <c r="C39" s="562"/>
      <c r="D39" s="562"/>
      <c r="E39" s="562"/>
      <c r="F39" s="563"/>
      <c r="G39" s="39"/>
    </row>
    <row r="40" spans="1:10" x14ac:dyDescent="0.25">
      <c r="A40" s="542" t="s">
        <v>2299</v>
      </c>
      <c r="B40" s="543"/>
      <c r="C40" s="544" t="s">
        <v>2300</v>
      </c>
      <c r="D40" s="545"/>
      <c r="E40" s="543"/>
      <c r="F40" s="40" t="s">
        <v>2301</v>
      </c>
      <c r="G40" s="39"/>
    </row>
    <row r="41" spans="1:10" ht="30" customHeight="1" x14ac:dyDescent="0.25">
      <c r="A41" s="527"/>
      <c r="B41" s="528"/>
      <c r="C41" s="546"/>
      <c r="D41" s="547"/>
      <c r="E41" s="528"/>
      <c r="F41" s="121"/>
      <c r="G41" s="39"/>
    </row>
    <row r="42" spans="1:10" ht="30" customHeight="1" x14ac:dyDescent="0.25">
      <c r="A42" s="527"/>
      <c r="B42" s="528"/>
      <c r="C42" s="546"/>
      <c r="D42" s="547"/>
      <c r="E42" s="528"/>
      <c r="F42" s="121"/>
      <c r="G42" s="39"/>
    </row>
    <row r="43" spans="1:10" ht="30" customHeight="1" x14ac:dyDescent="0.25">
      <c r="A43" s="527"/>
      <c r="B43" s="528"/>
      <c r="C43" s="546"/>
      <c r="D43" s="547"/>
      <c r="E43" s="528"/>
      <c r="F43" s="121"/>
      <c r="G43" s="39"/>
    </row>
    <row r="44" spans="1:10" ht="30" customHeight="1" x14ac:dyDescent="0.25">
      <c r="A44" s="527"/>
      <c r="B44" s="528"/>
      <c r="C44" s="546"/>
      <c r="D44" s="547"/>
      <c r="E44" s="528"/>
      <c r="F44" s="121"/>
      <c r="G44" s="39"/>
    </row>
    <row r="45" spans="1:10" ht="30" customHeight="1" thickBot="1" x14ac:dyDescent="0.3">
      <c r="A45" s="556"/>
      <c r="B45" s="557"/>
      <c r="C45" s="558"/>
      <c r="D45" s="559"/>
      <c r="E45" s="557"/>
      <c r="F45" s="122"/>
      <c r="G45" s="39"/>
    </row>
  </sheetData>
  <sheetProtection algorithmName="SHA-512" hashValue="8H4ovYa985ADv0RiwyS3inuVhJzrY0NnODHbqgYa1tB9B5VlE+y44KP+ha0Fngwb6QhsXHkTucWjDjKaJ6oD4w==" saltValue="k0Qlwj5WToriaSw6LftQgw==" spinCount="100000" sheet="1" formatRows="0"/>
  <mergeCells count="47">
    <mergeCell ref="C2:F2"/>
    <mergeCell ref="A2:B2"/>
    <mergeCell ref="C30:F30"/>
    <mergeCell ref="A30:B30"/>
    <mergeCell ref="A14:F14"/>
    <mergeCell ref="A3:B4"/>
    <mergeCell ref="A45:B45"/>
    <mergeCell ref="C45:E45"/>
    <mergeCell ref="A42:B42"/>
    <mergeCell ref="C42:E42"/>
    <mergeCell ref="A43:B43"/>
    <mergeCell ref="C43:E43"/>
    <mergeCell ref="A44:B44"/>
    <mergeCell ref="C44:E44"/>
    <mergeCell ref="A39:F39"/>
    <mergeCell ref="A40:B40"/>
    <mergeCell ref="C40:E40"/>
    <mergeCell ref="A41:B41"/>
    <mergeCell ref="C41:E41"/>
    <mergeCell ref="A38:B38"/>
    <mergeCell ref="C38:E38"/>
    <mergeCell ref="A35:B35"/>
    <mergeCell ref="C35:E35"/>
    <mergeCell ref="A36:B36"/>
    <mergeCell ref="C36:E36"/>
    <mergeCell ref="C33:E33"/>
    <mergeCell ref="A12:B12"/>
    <mergeCell ref="A15:F16"/>
    <mergeCell ref="C34:E34"/>
    <mergeCell ref="A37:B37"/>
    <mergeCell ref="C37:E37"/>
    <mergeCell ref="A1:F1"/>
    <mergeCell ref="A34:B34"/>
    <mergeCell ref="C3:F3"/>
    <mergeCell ref="A5:B5"/>
    <mergeCell ref="A6:B6"/>
    <mergeCell ref="A7:B7"/>
    <mergeCell ref="A8:B8"/>
    <mergeCell ref="A9:B9"/>
    <mergeCell ref="A10:B10"/>
    <mergeCell ref="A18:F29"/>
    <mergeCell ref="A17:F17"/>
    <mergeCell ref="A31:F31"/>
    <mergeCell ref="A11:B11"/>
    <mergeCell ref="A32:B32"/>
    <mergeCell ref="C32:E32"/>
    <mergeCell ref="A33:B33"/>
  </mergeCells>
  <hyperlinks>
    <hyperlink ref="G1" location="PORTADA!A1" display="Portada" xr:uid="{F7C07FEE-22BE-4A77-A46E-60996D9EB567}"/>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9FCB-D9F2-4B70-A4C8-E037D4223C62}">
  <sheetPr codeName="Hoja6">
    <pageSetUpPr fitToPage="1"/>
  </sheetPr>
  <dimension ref="A1:E38"/>
  <sheetViews>
    <sheetView showGridLines="0" tabSelected="1" zoomScaleNormal="100" workbookViewId="0">
      <selection activeCell="C1" sqref="C1"/>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428" t="s">
        <v>2547</v>
      </c>
    </row>
    <row r="2" spans="1:5" ht="23.25" customHeight="1" x14ac:dyDescent="0.25">
      <c r="A2" s="1"/>
      <c r="B2" s="430" t="s">
        <v>2511</v>
      </c>
      <c r="C2" s="431"/>
      <c r="D2" s="431"/>
      <c r="E2" s="429"/>
    </row>
    <row r="3" spans="1:5" x14ac:dyDescent="0.25">
      <c r="B3" s="431"/>
      <c r="C3" s="431"/>
      <c r="D3" s="431"/>
      <c r="E3" s="429"/>
    </row>
    <row r="4" spans="1:5" ht="24" customHeight="1" x14ac:dyDescent="0.25">
      <c r="A4" s="1"/>
      <c r="B4" s="431"/>
      <c r="C4" s="431"/>
      <c r="D4" s="431"/>
      <c r="E4" s="429"/>
    </row>
    <row r="5" spans="1:5" ht="30.6" customHeight="1" x14ac:dyDescent="0.25">
      <c r="A5" s="1"/>
      <c r="B5" s="1"/>
      <c r="C5" s="1"/>
      <c r="D5" s="1"/>
      <c r="E5" s="429"/>
    </row>
    <row r="6" spans="1:5" ht="15.6" customHeight="1" x14ac:dyDescent="0.25">
      <c r="A6" s="1"/>
      <c r="B6" s="1"/>
      <c r="C6" s="1"/>
      <c r="D6" s="1"/>
      <c r="E6" s="429"/>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432"/>
      <c r="B35" s="433"/>
      <c r="C35" s="433"/>
      <c r="D35" s="433"/>
      <c r="E35" s="433"/>
    </row>
    <row r="38" spans="1:5" ht="54" customHeight="1" x14ac:dyDescent="0.25">
      <c r="A38" s="432" t="s">
        <v>2546</v>
      </c>
      <c r="B38" s="433"/>
      <c r="C38" s="433"/>
      <c r="D38" s="433"/>
      <c r="E38" s="433"/>
    </row>
  </sheetData>
  <sheetProtection algorithmName="SHA-512" hashValue="J/olRqXntCchwSRxmLlPjlG7xeaZWf8R5n8gc4CLRnQI867qnCXcK2Q8buSCRrJGDi1sS9x873Xw3Vj64CfDrA==" saltValue="rSOciMROjxF2cisbp0rwiA=="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99E87-1320-47D4-A8E8-8C185EF6B03B}">
  <dimension ref="A1:MU4"/>
  <sheetViews>
    <sheetView workbookViewId="0">
      <selection sqref="A1:M1"/>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38.85546875" customWidth="1"/>
    <col min="10" max="10" width="17.7109375" customWidth="1"/>
    <col min="11" max="11" width="17.28515625" customWidth="1"/>
    <col min="12" max="12" width="19.42578125" customWidth="1"/>
    <col min="13" max="13" width="30.28515625" customWidth="1"/>
    <col min="14" max="14" width="37" customWidth="1"/>
    <col min="15" max="15" width="18.140625" customWidth="1"/>
    <col min="16" max="16" width="21.28515625" customWidth="1"/>
    <col min="17" max="17" width="24.7109375" customWidth="1"/>
    <col min="18" max="18" width="34.140625" customWidth="1"/>
    <col min="19" max="19" width="20.140625" customWidth="1"/>
    <col min="20" max="20" width="25.85546875" customWidth="1"/>
    <col min="21" max="21" width="40.42578125" customWidth="1"/>
    <col min="22" max="22" width="23.85546875" customWidth="1"/>
    <col min="23" max="23" width="20.42578125" customWidth="1"/>
    <col min="24" max="24" width="23" customWidth="1"/>
    <col min="25" max="25" width="39.140625" customWidth="1"/>
    <col min="26" max="26" width="20.7109375" customWidth="1"/>
    <col min="27" max="27" width="18.42578125" customWidth="1"/>
    <col min="28" max="28" width="16.140625" customWidth="1"/>
    <col min="29" max="29" width="33.7109375" customWidth="1"/>
    <col min="30" max="30" width="45.42578125" customWidth="1"/>
    <col min="31" max="31" width="23.7109375" customWidth="1"/>
    <col min="32" max="32" width="28" customWidth="1"/>
    <col min="33" max="33" width="19.42578125" customWidth="1"/>
    <col min="34" max="34" width="23" customWidth="1"/>
    <col min="35" max="37" width="20" customWidth="1"/>
    <col min="38" max="38" width="31.42578125" customWidth="1"/>
    <col min="39" max="39" width="41.140625" customWidth="1"/>
    <col min="40" max="45" width="25.7109375" customWidth="1"/>
    <col min="46" max="46" width="42" customWidth="1"/>
    <col min="47" max="47" width="49.85546875" customWidth="1"/>
    <col min="48" max="48" width="23.85546875" customWidth="1"/>
    <col min="49" max="49" width="42.42578125" customWidth="1"/>
    <col min="50" max="50" width="19.42578125" customWidth="1"/>
    <col min="51" max="51" width="18.28515625" customWidth="1"/>
    <col min="52" max="52" width="18.42578125" customWidth="1"/>
    <col min="53" max="53" width="32" customWidth="1"/>
    <col min="54" max="54" width="27" customWidth="1"/>
    <col min="57" max="57" width="15.140625" customWidth="1"/>
    <col min="58" max="58" width="30.42578125" customWidth="1"/>
    <col min="59" max="59" width="40.140625" customWidth="1"/>
    <col min="60" max="60" width="19.140625" customWidth="1"/>
    <col min="61" max="61" width="17.85546875" customWidth="1"/>
    <col min="62" max="62" width="17.42578125" customWidth="1"/>
    <col min="63" max="63" width="42.7109375" customWidth="1"/>
    <col min="64" max="64" width="35.140625" customWidth="1"/>
    <col min="67" max="67" width="26.140625" customWidth="1"/>
  </cols>
  <sheetData>
    <row r="1" spans="1:359" ht="15.75" thickBot="1" x14ac:dyDescent="0.3">
      <c r="A1" s="586"/>
      <c r="B1" s="586"/>
      <c r="C1" s="586"/>
      <c r="D1" s="586"/>
      <c r="E1" s="586"/>
      <c r="F1" s="586"/>
      <c r="G1" s="586"/>
      <c r="H1" s="586"/>
      <c r="I1" s="586"/>
      <c r="J1" s="586"/>
      <c r="K1" s="586"/>
      <c r="L1" s="586"/>
      <c r="M1" s="587"/>
      <c r="AV1" s="588"/>
      <c r="AW1" s="589"/>
      <c r="AX1" s="589"/>
      <c r="AY1" s="589"/>
      <c r="AZ1" s="589"/>
      <c r="BA1" s="589"/>
      <c r="BB1" s="589"/>
      <c r="BC1" s="589"/>
      <c r="BD1" s="589"/>
      <c r="BE1" s="589"/>
      <c r="BF1" s="589"/>
      <c r="BG1" s="589"/>
      <c r="BH1" s="589"/>
      <c r="BI1" s="589"/>
      <c r="BJ1" s="589"/>
      <c r="BK1" s="589"/>
      <c r="BL1" s="589"/>
      <c r="BM1" s="589"/>
      <c r="BN1" s="589"/>
      <c r="BO1" s="589"/>
      <c r="BP1" s="583" t="s">
        <v>1468</v>
      </c>
      <c r="BQ1" s="583"/>
      <c r="BR1" s="583"/>
      <c r="BS1" s="583"/>
      <c r="BT1" s="583"/>
      <c r="BU1" s="583"/>
      <c r="BV1" s="583"/>
      <c r="BW1" s="583"/>
      <c r="BX1" s="583"/>
      <c r="BY1" s="583"/>
      <c r="BZ1" s="583"/>
      <c r="CA1" s="583"/>
      <c r="CB1" s="583"/>
      <c r="CC1" s="583"/>
      <c r="CD1" s="583"/>
      <c r="CE1" s="583"/>
      <c r="CF1" s="583"/>
      <c r="CG1" s="583"/>
      <c r="CH1" s="583"/>
      <c r="CI1" s="583"/>
      <c r="CJ1" s="583"/>
      <c r="CK1" s="583"/>
      <c r="CL1" s="583"/>
      <c r="CM1" s="583"/>
      <c r="CN1" s="583"/>
      <c r="CO1" s="583"/>
      <c r="CP1" s="583"/>
      <c r="CQ1" s="583"/>
      <c r="CR1" s="583"/>
      <c r="CS1" s="583"/>
      <c r="CT1" s="583"/>
      <c r="CU1" s="583"/>
      <c r="CV1" s="583"/>
      <c r="CW1" s="583"/>
      <c r="CX1" s="583"/>
      <c r="CY1" s="583"/>
      <c r="CZ1" s="583"/>
      <c r="DA1" s="583"/>
      <c r="DB1" s="583"/>
      <c r="DC1" s="583"/>
      <c r="DD1" s="583"/>
      <c r="DE1" s="583"/>
      <c r="DF1" s="583"/>
      <c r="DG1" s="583"/>
      <c r="DH1" s="583"/>
      <c r="DI1" s="583"/>
      <c r="DJ1" s="583"/>
      <c r="DK1" s="583"/>
      <c r="DL1" s="583"/>
      <c r="DM1" s="583"/>
      <c r="DN1" s="583"/>
      <c r="DO1" s="583"/>
      <c r="DP1" s="583"/>
      <c r="DQ1" s="583"/>
      <c r="DR1" s="583"/>
      <c r="DS1" s="583"/>
      <c r="DT1" s="583"/>
      <c r="DU1" s="583"/>
      <c r="DV1" s="583"/>
      <c r="DW1" s="583"/>
      <c r="DX1" s="583"/>
      <c r="DY1" s="583"/>
      <c r="DZ1" s="583"/>
      <c r="EA1" s="583"/>
      <c r="EB1" s="583"/>
      <c r="EC1" s="583"/>
      <c r="ED1" s="583"/>
      <c r="EE1" s="583"/>
      <c r="EF1" s="583"/>
      <c r="EG1" s="583"/>
      <c r="EH1" s="584" t="s">
        <v>1817</v>
      </c>
      <c r="EI1" s="584"/>
      <c r="EJ1" s="584"/>
      <c r="EK1" s="584"/>
      <c r="EL1" s="584"/>
      <c r="EM1" s="584"/>
      <c r="EN1" s="584"/>
      <c r="EO1" s="584"/>
      <c r="EP1" s="584"/>
      <c r="EQ1" s="584"/>
      <c r="ER1" s="584"/>
      <c r="ES1" s="584"/>
      <c r="ET1" s="584"/>
      <c r="EU1" s="584"/>
      <c r="EV1" s="584"/>
      <c r="EW1" s="584"/>
      <c r="EX1" s="584"/>
      <c r="EY1" s="584"/>
      <c r="EZ1" s="584"/>
      <c r="FA1" s="584"/>
      <c r="FB1" s="584"/>
      <c r="FC1" s="584"/>
      <c r="FD1" s="584"/>
      <c r="FE1" s="584"/>
      <c r="FF1" s="584"/>
      <c r="FG1" s="584"/>
      <c r="FH1" s="584"/>
      <c r="FI1" s="584"/>
      <c r="FJ1" s="584"/>
      <c r="FK1" s="584"/>
      <c r="FL1" s="584"/>
      <c r="FM1" s="584"/>
      <c r="FN1" s="584"/>
      <c r="FO1" s="584"/>
      <c r="FP1" s="584"/>
      <c r="FQ1" s="584"/>
      <c r="FR1" s="584"/>
      <c r="FS1" s="584"/>
      <c r="FT1" s="584"/>
      <c r="FU1" s="584"/>
      <c r="FV1" s="584"/>
      <c r="FW1" s="584"/>
      <c r="FX1" s="584"/>
      <c r="FY1" s="584"/>
      <c r="FZ1" s="584"/>
      <c r="GA1" s="584"/>
      <c r="GB1" s="584"/>
      <c r="GC1" s="584"/>
      <c r="GD1" s="584"/>
      <c r="GE1" s="584"/>
      <c r="GF1" s="584"/>
      <c r="GG1" s="584"/>
      <c r="GH1" s="584"/>
      <c r="GI1" s="584"/>
      <c r="GJ1" s="584"/>
      <c r="GK1" s="584"/>
      <c r="GL1" s="584"/>
      <c r="GM1" s="584"/>
      <c r="GN1" s="584"/>
      <c r="GO1" s="584"/>
      <c r="GP1" s="584"/>
      <c r="GQ1" s="584"/>
      <c r="GR1" s="584"/>
      <c r="GS1" s="584"/>
      <c r="GT1" s="584"/>
      <c r="GU1" s="584"/>
      <c r="GV1" s="584"/>
      <c r="GW1" s="584"/>
      <c r="GX1" s="584"/>
      <c r="GY1" s="584"/>
      <c r="GZ1" s="584"/>
      <c r="HA1" s="584"/>
      <c r="HB1" s="584"/>
      <c r="HC1" s="584"/>
      <c r="HD1" s="584"/>
      <c r="HE1" s="584"/>
      <c r="HF1" s="584"/>
      <c r="HG1" s="584"/>
      <c r="HH1" s="584"/>
      <c r="HI1" s="584"/>
      <c r="HJ1" s="584"/>
      <c r="HK1" s="584"/>
      <c r="HL1" s="584"/>
      <c r="HM1" s="584"/>
      <c r="HN1" s="584"/>
      <c r="HO1" s="584"/>
      <c r="HP1" s="584"/>
      <c r="HQ1" s="584"/>
      <c r="HR1" s="584"/>
      <c r="HS1" s="584"/>
      <c r="HT1" s="584"/>
      <c r="HU1" s="584"/>
      <c r="HV1" s="584"/>
      <c r="HW1" s="584"/>
      <c r="HX1" s="584"/>
      <c r="HY1" s="584"/>
      <c r="HZ1" s="584"/>
      <c r="IA1" s="584"/>
      <c r="IB1" s="585" t="s">
        <v>1960</v>
      </c>
      <c r="IC1" s="585"/>
      <c r="ID1" s="585"/>
      <c r="IE1" s="585"/>
      <c r="IF1" s="585"/>
      <c r="IG1" s="585"/>
      <c r="IH1" s="585"/>
      <c r="II1" s="585"/>
      <c r="IJ1" s="585"/>
      <c r="IK1" s="585"/>
      <c r="IL1" s="585"/>
      <c r="IM1" s="585"/>
      <c r="IN1" s="585"/>
      <c r="IO1" s="585"/>
      <c r="IP1" s="585"/>
      <c r="IQ1" s="585"/>
      <c r="IR1" s="585"/>
      <c r="IS1" s="585"/>
      <c r="IT1" s="585"/>
      <c r="IU1" s="585"/>
      <c r="IV1" s="585"/>
      <c r="IW1" s="585"/>
      <c r="IX1" s="585"/>
      <c r="IY1" s="585"/>
      <c r="IZ1" s="585"/>
      <c r="JA1" s="585"/>
      <c r="JB1" s="585"/>
      <c r="JC1" s="585"/>
      <c r="JD1" s="585"/>
      <c r="JE1" s="585"/>
      <c r="JF1" s="585"/>
      <c r="JG1" s="585"/>
      <c r="JH1" s="585"/>
      <c r="JI1" s="585"/>
      <c r="JJ1" s="585"/>
      <c r="JK1" s="572" t="s">
        <v>2035</v>
      </c>
      <c r="JL1" s="572"/>
      <c r="JM1" s="572"/>
      <c r="JN1" s="572"/>
      <c r="JO1" s="572"/>
      <c r="JP1" s="572"/>
      <c r="JQ1" s="572"/>
      <c r="JR1" s="572"/>
      <c r="JS1" s="572"/>
      <c r="JT1" s="572"/>
      <c r="JU1" s="572"/>
      <c r="JV1" s="572"/>
      <c r="JW1" s="572"/>
      <c r="JX1" s="572"/>
      <c r="JY1" s="572"/>
      <c r="JZ1" s="572"/>
      <c r="KA1" s="572"/>
      <c r="KB1" s="572"/>
      <c r="KC1" s="572"/>
      <c r="KD1" s="572"/>
      <c r="KE1" s="572"/>
      <c r="KF1" s="572"/>
      <c r="KG1" s="572"/>
      <c r="KH1" s="572"/>
      <c r="KI1" s="572"/>
      <c r="KJ1" s="572"/>
      <c r="KK1" s="572"/>
      <c r="KL1" s="572"/>
      <c r="KM1" s="572"/>
      <c r="KN1" s="572"/>
      <c r="KO1" s="572"/>
      <c r="KP1" s="573" t="s">
        <v>2090</v>
      </c>
      <c r="KQ1" s="573"/>
      <c r="KR1" s="573"/>
      <c r="KS1" s="573"/>
      <c r="KT1" s="573"/>
      <c r="KU1" s="573"/>
      <c r="KV1" s="573"/>
      <c r="KW1" s="573"/>
      <c r="KX1" s="573"/>
      <c r="KY1" s="573"/>
      <c r="KZ1" s="573"/>
      <c r="LA1" s="573"/>
      <c r="LB1" s="573"/>
      <c r="LC1" s="573"/>
      <c r="LD1" s="573"/>
      <c r="LE1" s="573"/>
      <c r="LF1" s="573"/>
      <c r="LG1" s="574" t="s">
        <v>2469</v>
      </c>
      <c r="LH1" s="574"/>
      <c r="LI1" s="574"/>
      <c r="LJ1" s="574"/>
      <c r="LK1" s="574"/>
      <c r="LL1" s="574"/>
      <c r="LM1" s="574"/>
      <c r="LN1" s="574"/>
      <c r="LO1" s="574"/>
      <c r="LP1" s="574"/>
      <c r="LQ1" s="574"/>
      <c r="LR1" s="574"/>
      <c r="LS1" s="574"/>
      <c r="LT1" s="574"/>
      <c r="LU1" s="574"/>
      <c r="LV1" s="574"/>
      <c r="LW1" s="574"/>
      <c r="LX1" s="575" t="s">
        <v>2133</v>
      </c>
      <c r="LY1" s="575"/>
      <c r="LZ1" s="575"/>
      <c r="MA1" s="575"/>
      <c r="MB1" s="575"/>
      <c r="MC1" s="575"/>
      <c r="MD1" s="575"/>
      <c r="ME1" s="575"/>
      <c r="MF1" s="575"/>
      <c r="MG1" s="575"/>
      <c r="MH1" s="575"/>
      <c r="MI1" s="575"/>
      <c r="MJ1" s="575"/>
      <c r="MK1" s="575"/>
      <c r="ML1" s="575"/>
      <c r="MM1" s="575"/>
      <c r="MN1" s="575"/>
      <c r="MO1" s="575"/>
      <c r="MP1" s="575"/>
      <c r="MQ1" s="575"/>
      <c r="MR1" s="575"/>
      <c r="MS1" s="575"/>
      <c r="MT1" s="575"/>
      <c r="MU1" s="575"/>
    </row>
    <row r="2" spans="1:359" ht="15.75" thickBot="1" x14ac:dyDescent="0.3">
      <c r="A2" s="576" t="s">
        <v>2538</v>
      </c>
      <c r="B2" s="576"/>
      <c r="C2" s="576"/>
      <c r="D2" s="576"/>
      <c r="E2" s="576"/>
      <c r="F2" s="576"/>
      <c r="G2" s="576"/>
      <c r="H2" s="576"/>
      <c r="I2" s="576"/>
      <c r="J2" s="576"/>
      <c r="K2" s="576"/>
      <c r="L2" s="576"/>
      <c r="M2" s="577"/>
      <c r="N2" s="578" t="s">
        <v>2539</v>
      </c>
      <c r="O2" s="578"/>
      <c r="P2" s="578"/>
      <c r="Q2" s="578"/>
      <c r="R2" s="578"/>
      <c r="S2" s="578"/>
      <c r="T2" s="578"/>
      <c r="U2" s="578"/>
      <c r="V2" s="578"/>
      <c r="W2" s="578"/>
      <c r="X2" s="578"/>
      <c r="Y2" s="578"/>
      <c r="Z2" s="578"/>
      <c r="AA2" s="578"/>
      <c r="AB2" s="578"/>
      <c r="AC2" s="578"/>
      <c r="AD2" s="578"/>
      <c r="AE2" s="578"/>
      <c r="AF2" s="579"/>
      <c r="AG2" s="580" t="s">
        <v>1736</v>
      </c>
      <c r="AH2" s="580"/>
      <c r="AI2" s="580"/>
      <c r="AJ2" s="580"/>
      <c r="AK2" s="580"/>
      <c r="AL2" s="580"/>
      <c r="AM2" s="580"/>
      <c r="AN2" s="580"/>
      <c r="AO2" s="580"/>
      <c r="AP2" s="580"/>
      <c r="AQ2" s="580"/>
      <c r="AR2" s="580"/>
      <c r="AS2" s="580"/>
      <c r="AT2" s="580"/>
      <c r="AU2" s="580"/>
      <c r="AV2" s="581" t="s">
        <v>1755</v>
      </c>
      <c r="AW2" s="582"/>
      <c r="AX2" s="582"/>
      <c r="AY2" s="582"/>
      <c r="AZ2" s="582"/>
      <c r="BA2" s="582"/>
      <c r="BB2" s="582"/>
      <c r="BC2" s="582"/>
      <c r="BD2" s="582"/>
      <c r="BE2" s="582"/>
      <c r="BF2" s="582"/>
      <c r="BG2" s="582"/>
      <c r="BH2" s="582"/>
      <c r="BI2" s="582"/>
      <c r="BJ2" s="582"/>
      <c r="BK2" s="582"/>
      <c r="BL2" s="582"/>
      <c r="BM2" s="582"/>
      <c r="BN2" s="582"/>
      <c r="BO2" s="582"/>
      <c r="BP2" s="44" t="s">
        <v>1475</v>
      </c>
      <c r="BQ2" s="45" t="s">
        <v>1477</v>
      </c>
      <c r="BR2" s="47" t="s">
        <v>1478</v>
      </c>
      <c r="BS2" s="45" t="s">
        <v>1479</v>
      </c>
      <c r="BT2" s="47" t="s">
        <v>1480</v>
      </c>
      <c r="BU2" s="45" t="s">
        <v>1481</v>
      </c>
      <c r="BV2" s="45" t="s">
        <v>2344</v>
      </c>
      <c r="BW2" s="45" t="s">
        <v>2345</v>
      </c>
      <c r="BX2" s="47" t="s">
        <v>1482</v>
      </c>
      <c r="BY2" s="54" t="s">
        <v>1483</v>
      </c>
      <c r="BZ2" s="54" t="s">
        <v>2346</v>
      </c>
      <c r="CA2" s="54" t="s">
        <v>2347</v>
      </c>
      <c r="CB2" s="54" t="s">
        <v>2348</v>
      </c>
      <c r="CC2" s="54" t="s">
        <v>2349</v>
      </c>
      <c r="CD2" s="54" t="s">
        <v>2350</v>
      </c>
      <c r="CE2" s="54" t="s">
        <v>2351</v>
      </c>
      <c r="CF2" s="47" t="s">
        <v>1484</v>
      </c>
      <c r="CG2" s="45" t="s">
        <v>1485</v>
      </c>
      <c r="CH2" s="47" t="s">
        <v>1486</v>
      </c>
      <c r="CI2" s="377" t="s">
        <v>1487</v>
      </c>
      <c r="CJ2" s="377" t="s">
        <v>1488</v>
      </c>
      <c r="CK2" s="47" t="s">
        <v>1489</v>
      </c>
      <c r="CL2" s="45" t="s">
        <v>1490</v>
      </c>
      <c r="CM2" s="45" t="s">
        <v>1491</v>
      </c>
      <c r="CN2" s="45" t="s">
        <v>2352</v>
      </c>
      <c r="CO2" s="47" t="s">
        <v>1492</v>
      </c>
      <c r="CP2" s="45" t="s">
        <v>1493</v>
      </c>
      <c r="CQ2" s="45" t="s">
        <v>1494</v>
      </c>
      <c r="CR2" s="47" t="s">
        <v>2353</v>
      </c>
      <c r="CS2" s="47" t="s">
        <v>2353</v>
      </c>
      <c r="CT2" s="47" t="s">
        <v>2353</v>
      </c>
      <c r="CU2" s="45" t="s">
        <v>2354</v>
      </c>
      <c r="CV2" s="45" t="s">
        <v>2355</v>
      </c>
      <c r="CW2" s="45" t="s">
        <v>2356</v>
      </c>
      <c r="CX2" s="45" t="s">
        <v>2357</v>
      </c>
      <c r="CY2" s="45" t="s">
        <v>2358</v>
      </c>
      <c r="CZ2" s="45" t="s">
        <v>2359</v>
      </c>
      <c r="DA2" s="45" t="s">
        <v>2360</v>
      </c>
      <c r="DB2" s="45" t="s">
        <v>2361</v>
      </c>
      <c r="DC2" s="45" t="s">
        <v>2362</v>
      </c>
      <c r="DD2" s="45" t="s">
        <v>2363</v>
      </c>
      <c r="DE2" s="45" t="s">
        <v>2364</v>
      </c>
      <c r="DF2" s="45" t="s">
        <v>2365</v>
      </c>
      <c r="DG2" s="45" t="s">
        <v>2366</v>
      </c>
      <c r="DH2" s="45" t="s">
        <v>2367</v>
      </c>
      <c r="DI2" s="45" t="s">
        <v>2368</v>
      </c>
      <c r="DJ2" s="45" t="s">
        <v>2369</v>
      </c>
      <c r="DK2" s="45" t="s">
        <v>2370</v>
      </c>
      <c r="DL2" s="45" t="s">
        <v>2371</v>
      </c>
      <c r="DM2" s="45" t="s">
        <v>2372</v>
      </c>
      <c r="DN2" s="45" t="s">
        <v>2373</v>
      </c>
      <c r="DO2" s="45" t="s">
        <v>2374</v>
      </c>
      <c r="DP2" s="45" t="s">
        <v>2375</v>
      </c>
      <c r="DQ2" s="45" t="s">
        <v>2376</v>
      </c>
      <c r="DR2" s="47" t="s">
        <v>2377</v>
      </c>
      <c r="DS2" s="45" t="s">
        <v>2378</v>
      </c>
      <c r="DT2" s="45" t="s">
        <v>2379</v>
      </c>
      <c r="DU2" s="45" t="s">
        <v>2380</v>
      </c>
      <c r="DV2" s="45" t="s">
        <v>2381</v>
      </c>
      <c r="DW2" s="45" t="s">
        <v>2382</v>
      </c>
      <c r="DX2" s="47" t="s">
        <v>2383</v>
      </c>
      <c r="DY2" s="45" t="s">
        <v>2384</v>
      </c>
      <c r="DZ2" s="45" t="s">
        <v>2385</v>
      </c>
      <c r="EA2" s="45" t="s">
        <v>2386</v>
      </c>
      <c r="EB2" s="45" t="s">
        <v>2387</v>
      </c>
      <c r="EC2" s="47" t="s">
        <v>2388</v>
      </c>
      <c r="ED2" s="45" t="s">
        <v>2389</v>
      </c>
      <c r="EE2" s="45" t="s">
        <v>2390</v>
      </c>
      <c r="EF2" s="47" t="s">
        <v>2391</v>
      </c>
      <c r="EG2" s="49" t="s">
        <v>2392</v>
      </c>
      <c r="EH2" s="295" t="s">
        <v>1498</v>
      </c>
      <c r="EI2" s="296" t="s">
        <v>1819</v>
      </c>
      <c r="EJ2" s="296" t="s">
        <v>1821</v>
      </c>
      <c r="EK2" s="295" t="s">
        <v>1823</v>
      </c>
      <c r="EL2" s="296" t="s">
        <v>1500</v>
      </c>
      <c r="EM2" s="296" t="s">
        <v>1501</v>
      </c>
      <c r="EN2" s="296" t="s">
        <v>1502</v>
      </c>
      <c r="EO2" s="296" t="s">
        <v>1828</v>
      </c>
      <c r="EP2" s="295" t="s">
        <v>1830</v>
      </c>
      <c r="EQ2" s="296" t="s">
        <v>1504</v>
      </c>
      <c r="ER2" s="295" t="s">
        <v>1833</v>
      </c>
      <c r="ES2" s="296" t="s">
        <v>1505</v>
      </c>
      <c r="ET2" s="296" t="s">
        <v>1506</v>
      </c>
      <c r="EU2" s="296" t="s">
        <v>1508</v>
      </c>
      <c r="EV2" s="295" t="s">
        <v>1838</v>
      </c>
      <c r="EW2" s="296" t="s">
        <v>1510</v>
      </c>
      <c r="EX2" s="296" t="s">
        <v>1511</v>
      </c>
      <c r="EY2" s="296" t="s">
        <v>1513</v>
      </c>
      <c r="EZ2" s="296" t="s">
        <v>1515</v>
      </c>
      <c r="FA2" s="296" t="s">
        <v>1516</v>
      </c>
      <c r="FB2" s="296" t="s">
        <v>2516</v>
      </c>
      <c r="FC2" s="296" t="s">
        <v>1844</v>
      </c>
      <c r="FD2" s="296" t="s">
        <v>1846</v>
      </c>
      <c r="FE2" s="296" t="s">
        <v>1848</v>
      </c>
      <c r="FF2" s="296" t="s">
        <v>1850</v>
      </c>
      <c r="FG2" s="295" t="s">
        <v>1854</v>
      </c>
      <c r="FH2" s="296" t="s">
        <v>1518</v>
      </c>
      <c r="FI2" s="296" t="s">
        <v>1519</v>
      </c>
      <c r="FJ2" s="296" t="s">
        <v>1521</v>
      </c>
      <c r="FK2" s="295" t="s">
        <v>1860</v>
      </c>
      <c r="FL2" s="79"/>
      <c r="FM2" s="326" t="s">
        <v>1522</v>
      </c>
      <c r="FN2" s="326" t="s">
        <v>1863</v>
      </c>
      <c r="FO2" s="326" t="s">
        <v>1865</v>
      </c>
      <c r="FP2" s="326" t="s">
        <v>1867</v>
      </c>
      <c r="FQ2" s="326" t="s">
        <v>1869</v>
      </c>
      <c r="FR2" s="295" t="s">
        <v>1871</v>
      </c>
      <c r="FS2" s="326" t="s">
        <v>1523</v>
      </c>
      <c r="FT2" s="326" t="s">
        <v>1525</v>
      </c>
      <c r="FU2" s="326" t="s">
        <v>1526</v>
      </c>
      <c r="FV2" s="326" t="s">
        <v>1528</v>
      </c>
      <c r="FW2" s="326" t="s">
        <v>1530</v>
      </c>
      <c r="FX2" s="326" t="s">
        <v>1875</v>
      </c>
      <c r="FY2" s="326" t="s">
        <v>1878</v>
      </c>
      <c r="FZ2" s="326" t="s">
        <v>1879</v>
      </c>
      <c r="GA2" s="326" t="s">
        <v>1882</v>
      </c>
      <c r="GB2" s="326" t="s">
        <v>1885</v>
      </c>
      <c r="GC2" s="295" t="s">
        <v>1887</v>
      </c>
      <c r="GD2" s="296" t="s">
        <v>1532</v>
      </c>
      <c r="GE2" s="296" t="s">
        <v>1533</v>
      </c>
      <c r="GF2" s="296" t="s">
        <v>1534</v>
      </c>
      <c r="GG2" s="296" t="s">
        <v>1535</v>
      </c>
      <c r="GH2" s="295" t="s">
        <v>1894</v>
      </c>
      <c r="GI2" s="326" t="s">
        <v>1538</v>
      </c>
      <c r="GJ2" s="326" t="s">
        <v>1540</v>
      </c>
      <c r="GK2" s="326" t="s">
        <v>1542</v>
      </c>
      <c r="GL2" s="295" t="s">
        <v>1900</v>
      </c>
      <c r="GM2" s="326" t="s">
        <v>1551</v>
      </c>
      <c r="GN2" s="326" t="s">
        <v>1554</v>
      </c>
      <c r="GO2" s="326" t="s">
        <v>1903</v>
      </c>
      <c r="GP2" s="326" t="s">
        <v>1904</v>
      </c>
      <c r="GQ2" s="326" t="s">
        <v>1906</v>
      </c>
      <c r="GR2" s="295" t="s">
        <v>1908</v>
      </c>
      <c r="GS2" s="296" t="s">
        <v>1557</v>
      </c>
      <c r="GT2" s="295" t="s">
        <v>1912</v>
      </c>
      <c r="GU2" s="79"/>
      <c r="GV2" s="326" t="s">
        <v>1559</v>
      </c>
      <c r="GW2" s="326" t="s">
        <v>1561</v>
      </c>
      <c r="GX2" s="326" t="s">
        <v>1563</v>
      </c>
      <c r="GY2" s="326" t="s">
        <v>1565</v>
      </c>
      <c r="GZ2" s="326" t="s">
        <v>1567</v>
      </c>
      <c r="HA2" s="326" t="s">
        <v>1569</v>
      </c>
      <c r="HB2" s="326" t="s">
        <v>1919</v>
      </c>
      <c r="HC2" s="295" t="s">
        <v>1921</v>
      </c>
      <c r="HD2" s="326" t="s">
        <v>1923</v>
      </c>
      <c r="HE2" s="326" t="s">
        <v>1924</v>
      </c>
      <c r="HF2" s="326" t="s">
        <v>1926</v>
      </c>
      <c r="HG2" s="326" t="s">
        <v>1928</v>
      </c>
      <c r="HH2" s="326" t="s">
        <v>1930</v>
      </c>
      <c r="HI2" s="326" t="s">
        <v>1933</v>
      </c>
      <c r="HJ2" s="326" t="s">
        <v>1935</v>
      </c>
      <c r="HK2" s="326" t="s">
        <v>1937</v>
      </c>
      <c r="HL2" s="326" t="s">
        <v>1940</v>
      </c>
      <c r="HM2" s="326" t="s">
        <v>1942</v>
      </c>
      <c r="HN2" s="326" t="s">
        <v>1943</v>
      </c>
      <c r="HO2" s="295" t="s">
        <v>1945</v>
      </c>
      <c r="HP2" s="326" t="s">
        <v>1946</v>
      </c>
      <c r="HQ2" s="326" t="s">
        <v>1947</v>
      </c>
      <c r="HR2" s="295" t="s">
        <v>1948</v>
      </c>
      <c r="HS2" s="326" t="s">
        <v>1949</v>
      </c>
      <c r="HT2" s="326" t="s">
        <v>1951</v>
      </c>
      <c r="HU2" s="295" t="s">
        <v>1953</v>
      </c>
      <c r="HV2" s="326" t="s">
        <v>1954</v>
      </c>
      <c r="HW2" s="326" t="s">
        <v>1955</v>
      </c>
      <c r="HX2" s="326" t="s">
        <v>1956</v>
      </c>
      <c r="HY2" s="326" t="s">
        <v>1957</v>
      </c>
      <c r="HZ2" s="326" t="s">
        <v>1958</v>
      </c>
      <c r="IA2" s="327" t="s">
        <v>1959</v>
      </c>
      <c r="IB2" s="44" t="s">
        <v>1961</v>
      </c>
      <c r="IC2" s="45" t="s">
        <v>1964</v>
      </c>
      <c r="ID2" s="47" t="s">
        <v>1965</v>
      </c>
      <c r="IE2" s="45" t="s">
        <v>1968</v>
      </c>
      <c r="IF2" s="45" t="s">
        <v>1970</v>
      </c>
      <c r="IG2" s="45" t="s">
        <v>1972</v>
      </c>
      <c r="IH2" s="279"/>
      <c r="II2" s="45" t="s">
        <v>1975</v>
      </c>
      <c r="IJ2" s="45" t="s">
        <v>1977</v>
      </c>
      <c r="IK2" s="47" t="s">
        <v>1978</v>
      </c>
      <c r="IL2" s="45" t="s">
        <v>1981</v>
      </c>
      <c r="IM2" s="45" t="s">
        <v>1983</v>
      </c>
      <c r="IN2" s="45" t="s">
        <v>1985</v>
      </c>
      <c r="IO2" s="45" t="s">
        <v>1987</v>
      </c>
      <c r="IP2" s="45" t="s">
        <v>1989</v>
      </c>
      <c r="IQ2" s="47" t="s">
        <v>1991</v>
      </c>
      <c r="IR2" s="45" t="s">
        <v>1994</v>
      </c>
      <c r="IS2" s="45" t="s">
        <v>1996</v>
      </c>
      <c r="IT2" s="45" t="s">
        <v>1998</v>
      </c>
      <c r="IU2" s="47" t="s">
        <v>2000</v>
      </c>
      <c r="IV2" s="54" t="s">
        <v>2003</v>
      </c>
      <c r="IW2" s="54" t="s">
        <v>2005</v>
      </c>
      <c r="IX2" s="54" t="s">
        <v>2007</v>
      </c>
      <c r="IY2" s="47" t="s">
        <v>2009</v>
      </c>
      <c r="IZ2" s="45" t="s">
        <v>2012</v>
      </c>
      <c r="JA2" s="45" t="s">
        <v>2014</v>
      </c>
      <c r="JB2" s="45" t="s">
        <v>2016</v>
      </c>
      <c r="JC2" s="45" t="s">
        <v>2018</v>
      </c>
      <c r="JD2" s="45" t="s">
        <v>2020</v>
      </c>
      <c r="JE2" s="45" t="s">
        <v>2022</v>
      </c>
      <c r="JF2" s="45" t="s">
        <v>2024</v>
      </c>
      <c r="JG2" s="47" t="s">
        <v>2026</v>
      </c>
      <c r="JH2" s="45" t="s">
        <v>2029</v>
      </c>
      <c r="JI2" s="45" t="s">
        <v>2031</v>
      </c>
      <c r="JJ2" s="49" t="s">
        <v>2033</v>
      </c>
      <c r="JK2" s="44" t="s">
        <v>2036</v>
      </c>
      <c r="JL2" s="45" t="s">
        <v>2039</v>
      </c>
      <c r="JM2" s="47" t="s">
        <v>2041</v>
      </c>
      <c r="JN2" s="45" t="s">
        <v>2043</v>
      </c>
      <c r="JO2" s="45" t="s">
        <v>2047</v>
      </c>
      <c r="JP2" s="45" t="s">
        <v>2443</v>
      </c>
      <c r="JQ2" s="45" t="s">
        <v>2444</v>
      </c>
      <c r="JR2" s="45" t="s">
        <v>2445</v>
      </c>
      <c r="JS2" s="283"/>
      <c r="JT2" s="45" t="s">
        <v>2465</v>
      </c>
      <c r="JU2" s="47" t="s">
        <v>2048</v>
      </c>
      <c r="JV2" s="279"/>
      <c r="JW2" s="45" t="s">
        <v>2052</v>
      </c>
      <c r="JX2" s="45" t="s">
        <v>2055</v>
      </c>
      <c r="JY2" s="45" t="s">
        <v>2058</v>
      </c>
      <c r="JZ2" s="47" t="s">
        <v>2060</v>
      </c>
      <c r="KA2" s="279"/>
      <c r="KB2" s="45" t="s">
        <v>2064</v>
      </c>
      <c r="KC2" s="45" t="s">
        <v>2066</v>
      </c>
      <c r="KD2" s="45" t="s">
        <v>2068</v>
      </c>
      <c r="KE2" s="45" t="s">
        <v>2069</v>
      </c>
      <c r="KF2" s="45" t="s">
        <v>2071</v>
      </c>
      <c r="KG2" s="47" t="s">
        <v>2073</v>
      </c>
      <c r="KH2" s="45" t="s">
        <v>2076</v>
      </c>
      <c r="KI2" s="45" t="s">
        <v>2078</v>
      </c>
      <c r="KJ2" s="45" t="s">
        <v>2080</v>
      </c>
      <c r="KK2" s="45" t="s">
        <v>2082</v>
      </c>
      <c r="KL2" s="47" t="s">
        <v>2278</v>
      </c>
      <c r="KM2" s="45" t="s">
        <v>2466</v>
      </c>
      <c r="KN2" s="45" t="s">
        <v>2467</v>
      </c>
      <c r="KO2" s="49" t="s">
        <v>2468</v>
      </c>
      <c r="KP2" s="44" t="s">
        <v>2091</v>
      </c>
      <c r="KQ2" s="54" t="s">
        <v>2093</v>
      </c>
      <c r="KR2" s="54" t="s">
        <v>2095</v>
      </c>
      <c r="KS2" s="47" t="s">
        <v>2097</v>
      </c>
      <c r="KT2" s="54" t="s">
        <v>2101</v>
      </c>
      <c r="KU2" s="54" t="s">
        <v>2104</v>
      </c>
      <c r="KV2" s="54" t="s">
        <v>2105</v>
      </c>
      <c r="KW2" s="54" t="s">
        <v>2107</v>
      </c>
      <c r="KX2" s="54" t="s">
        <v>2109</v>
      </c>
      <c r="KY2" s="47" t="s">
        <v>2111</v>
      </c>
      <c r="KZ2" s="45" t="s">
        <v>2114</v>
      </c>
      <c r="LA2" s="47" t="s">
        <v>2116</v>
      </c>
      <c r="LB2" s="45" t="s">
        <v>2119</v>
      </c>
      <c r="LC2" s="47" t="s">
        <v>2121</v>
      </c>
      <c r="LD2" s="45" t="s">
        <v>2123</v>
      </c>
      <c r="LE2" s="54" t="s">
        <v>2125</v>
      </c>
      <c r="LF2" s="214" t="s">
        <v>2126</v>
      </c>
      <c r="LG2" s="395" t="s">
        <v>2128</v>
      </c>
      <c r="LH2" s="203" t="s">
        <v>2130</v>
      </c>
      <c r="LI2" s="351" t="s">
        <v>2279</v>
      </c>
      <c r="LJ2" s="203" t="s">
        <v>2473</v>
      </c>
      <c r="LK2" s="203" t="s">
        <v>2475</v>
      </c>
      <c r="LL2" s="203" t="s">
        <v>2477</v>
      </c>
      <c r="LM2" s="203" t="s">
        <v>2478</v>
      </c>
      <c r="LN2" s="351" t="s">
        <v>2280</v>
      </c>
      <c r="LO2" s="203" t="s">
        <v>2479</v>
      </c>
      <c r="LP2" s="203" t="s">
        <v>2481</v>
      </c>
      <c r="LQ2" s="203" t="s">
        <v>2483</v>
      </c>
      <c r="LR2" s="203" t="s">
        <v>2484</v>
      </c>
      <c r="LS2" s="203" t="s">
        <v>2486</v>
      </c>
      <c r="LT2" s="203" t="s">
        <v>2487</v>
      </c>
      <c r="LU2" s="203" t="s">
        <v>2489</v>
      </c>
      <c r="LV2" s="203" t="s">
        <v>2496</v>
      </c>
      <c r="LW2" s="394" t="s">
        <v>2497</v>
      </c>
      <c r="LX2" s="44" t="s">
        <v>2134</v>
      </c>
      <c r="LY2" s="54" t="s">
        <v>2136</v>
      </c>
      <c r="LZ2" s="54" t="s">
        <v>2138</v>
      </c>
      <c r="MA2" s="61" t="s">
        <v>2140</v>
      </c>
      <c r="MB2" s="45" t="s">
        <v>2141</v>
      </c>
      <c r="MC2" s="45" t="s">
        <v>2143</v>
      </c>
      <c r="MD2" s="45" t="s">
        <v>2145</v>
      </c>
      <c r="ME2" s="45" t="s">
        <v>2147</v>
      </c>
      <c r="MF2" s="45" t="s">
        <v>2149</v>
      </c>
      <c r="MG2" s="47" t="s">
        <v>2151</v>
      </c>
      <c r="MH2" s="54" t="s">
        <v>2152</v>
      </c>
      <c r="MI2" s="47" t="s">
        <v>2154</v>
      </c>
      <c r="MJ2" s="54" t="s">
        <v>2156</v>
      </c>
      <c r="MK2" s="45" t="s">
        <v>2158</v>
      </c>
      <c r="ML2" s="47" t="s">
        <v>2160</v>
      </c>
      <c r="MM2" s="45" t="s">
        <v>2162</v>
      </c>
      <c r="MN2" s="45" t="s">
        <v>2164</v>
      </c>
      <c r="MO2" s="45" t="s">
        <v>2166</v>
      </c>
      <c r="MP2" s="45" t="s">
        <v>2168</v>
      </c>
      <c r="MQ2" s="45" t="s">
        <v>2170</v>
      </c>
      <c r="MR2" s="45" t="s">
        <v>2172</v>
      </c>
      <c r="MS2" s="47" t="s">
        <v>2174</v>
      </c>
      <c r="MT2" s="54" t="s">
        <v>2176</v>
      </c>
      <c r="MU2" s="214" t="s">
        <v>2178</v>
      </c>
    </row>
    <row r="3" spans="1:359" ht="396" customHeight="1" thickBot="1" x14ac:dyDescent="0.3">
      <c r="A3" s="420" t="s">
        <v>1731</v>
      </c>
      <c r="B3" s="420" t="s">
        <v>1584</v>
      </c>
      <c r="C3" s="420" t="s">
        <v>1586</v>
      </c>
      <c r="D3" s="420" t="s">
        <v>1588</v>
      </c>
      <c r="E3" s="420" t="s">
        <v>1590</v>
      </c>
      <c r="F3" s="420" t="s">
        <v>1592</v>
      </c>
      <c r="G3" s="420" t="s">
        <v>1594</v>
      </c>
      <c r="H3" s="420" t="s">
        <v>1596</v>
      </c>
      <c r="I3" s="420" t="s">
        <v>1598</v>
      </c>
      <c r="J3" s="420" t="s">
        <v>1630</v>
      </c>
      <c r="K3" s="420" t="s">
        <v>1600</v>
      </c>
      <c r="L3" s="420" t="s">
        <v>1602</v>
      </c>
      <c r="M3" s="421" t="s">
        <v>1604</v>
      </c>
      <c r="N3" s="420" t="s">
        <v>2540</v>
      </c>
      <c r="O3" s="420" t="s">
        <v>1733</v>
      </c>
      <c r="P3" s="420" t="s">
        <v>2541</v>
      </c>
      <c r="Q3" s="420" t="s">
        <v>2542</v>
      </c>
      <c r="R3" s="420" t="s">
        <v>2543</v>
      </c>
      <c r="S3" s="420" t="s">
        <v>1588</v>
      </c>
      <c r="T3" s="420" t="s">
        <v>1734</v>
      </c>
      <c r="U3" s="420" t="s">
        <v>1622</v>
      </c>
      <c r="V3" s="420" t="s">
        <v>2544</v>
      </c>
      <c r="W3" s="420" t="s">
        <v>1735</v>
      </c>
      <c r="X3" s="420" t="s">
        <v>1626</v>
      </c>
      <c r="Y3" s="420" t="s">
        <v>1628</v>
      </c>
      <c r="Z3" s="420" t="s">
        <v>1630</v>
      </c>
      <c r="AA3" s="420" t="s">
        <v>1600</v>
      </c>
      <c r="AB3" s="420" t="s">
        <v>1602</v>
      </c>
      <c r="AC3" s="420" t="s">
        <v>1634</v>
      </c>
      <c r="AD3" s="420" t="s">
        <v>1636</v>
      </c>
      <c r="AE3" s="422" t="s">
        <v>1638</v>
      </c>
      <c r="AF3" s="423" t="s">
        <v>1640</v>
      </c>
      <c r="AG3" s="420" t="s">
        <v>1642</v>
      </c>
      <c r="AH3" s="420" t="s">
        <v>1644</v>
      </c>
      <c r="AI3" s="420" t="s">
        <v>2545</v>
      </c>
      <c r="AJ3" s="420" t="s">
        <v>1738</v>
      </c>
      <c r="AK3" s="420" t="s">
        <v>1739</v>
      </c>
      <c r="AL3" s="420" t="s">
        <v>1648</v>
      </c>
      <c r="AM3" s="424" t="s">
        <v>1650</v>
      </c>
      <c r="AN3" s="424" t="str">
        <f>+'[3]1. Información General'!C26</f>
        <v>Gestantes</v>
      </c>
      <c r="AO3" s="424" t="str">
        <f>+'[3]1. Información General'!C27</f>
        <v>0 - 3 meses</v>
      </c>
      <c r="AP3" s="424" t="str">
        <f>+'[3]1. Información General'!C28</f>
        <v>3 - 6 meses</v>
      </c>
      <c r="AQ3" s="424" t="str">
        <f>+'[3]1. Información General'!C29</f>
        <v>6 meses - 4 años, 11 meses y 29 días</v>
      </c>
      <c r="AR3" s="424" t="str">
        <f>+'[3]1. Información General'!C30</f>
        <v>5 años - 5 años, 11 meses y 29 días</v>
      </c>
      <c r="AS3" s="420" t="str">
        <f>+'[3]1. Información General'!C31</f>
        <v>Otro</v>
      </c>
      <c r="AT3" s="420" t="s">
        <v>1653</v>
      </c>
      <c r="AU3" s="421" t="s">
        <v>1655</v>
      </c>
      <c r="AV3" s="420" t="s">
        <v>1756</v>
      </c>
      <c r="AW3" s="420" t="s">
        <v>1660</v>
      </c>
      <c r="AX3" s="420" t="s">
        <v>1662</v>
      </c>
      <c r="AY3" s="420" t="s">
        <v>1664</v>
      </c>
      <c r="AZ3" s="420" t="s">
        <v>1666</v>
      </c>
      <c r="BA3" s="420" t="s">
        <v>1668</v>
      </c>
      <c r="BB3" s="420" t="s">
        <v>1672</v>
      </c>
      <c r="BC3" s="420" t="s">
        <v>1674</v>
      </c>
      <c r="BD3" s="420" t="s">
        <v>1676</v>
      </c>
      <c r="BE3" s="420" t="s">
        <v>1626</v>
      </c>
      <c r="BF3" s="420" t="s">
        <v>1757</v>
      </c>
      <c r="BG3" s="420" t="s">
        <v>1660</v>
      </c>
      <c r="BH3" s="420" t="s">
        <v>1662</v>
      </c>
      <c r="BI3" s="420" t="s">
        <v>1664</v>
      </c>
      <c r="BJ3" s="420" t="s">
        <v>1666</v>
      </c>
      <c r="BK3" s="420" t="s">
        <v>1668</v>
      </c>
      <c r="BL3" s="420" t="s">
        <v>1672</v>
      </c>
      <c r="BM3" s="420" t="s">
        <v>1674</v>
      </c>
      <c r="BN3" s="420" t="s">
        <v>1676</v>
      </c>
      <c r="BO3" s="421" t="s">
        <v>1626</v>
      </c>
      <c r="BP3" s="205" t="s">
        <v>2313</v>
      </c>
      <c r="BQ3" s="257" t="s">
        <v>1760</v>
      </c>
      <c r="BR3" s="335" t="s">
        <v>2314</v>
      </c>
      <c r="BS3" s="336" t="s">
        <v>2513</v>
      </c>
      <c r="BT3" s="82" t="s">
        <v>2315</v>
      </c>
      <c r="BU3" s="260" t="s">
        <v>2316</v>
      </c>
      <c r="BV3" s="260" t="s">
        <v>2317</v>
      </c>
      <c r="BW3" s="259" t="s">
        <v>2318</v>
      </c>
      <c r="BX3" s="171" t="s">
        <v>2319</v>
      </c>
      <c r="BY3" s="259" t="s">
        <v>2514</v>
      </c>
      <c r="BZ3" s="260" t="s">
        <v>2320</v>
      </c>
      <c r="CA3" s="259" t="s">
        <v>2321</v>
      </c>
      <c r="CB3" s="46" t="s">
        <v>2322</v>
      </c>
      <c r="CC3" s="46" t="s">
        <v>2323</v>
      </c>
      <c r="CD3" s="259" t="s">
        <v>2324</v>
      </c>
      <c r="CE3" s="46" t="s">
        <v>2325</v>
      </c>
      <c r="CF3" s="171" t="s">
        <v>2326</v>
      </c>
      <c r="CG3" s="257" t="s">
        <v>2327</v>
      </c>
      <c r="CH3" s="82" t="s">
        <v>2328</v>
      </c>
      <c r="CI3" s="46" t="s">
        <v>2329</v>
      </c>
      <c r="CJ3" s="46" t="s">
        <v>2330</v>
      </c>
      <c r="CK3" s="292" t="s">
        <v>2331</v>
      </c>
      <c r="CL3" s="257" t="s">
        <v>2332</v>
      </c>
      <c r="CM3" s="48" t="s">
        <v>2333</v>
      </c>
      <c r="CN3" s="48" t="s">
        <v>2334</v>
      </c>
      <c r="CO3" s="292" t="s">
        <v>2335</v>
      </c>
      <c r="CP3" s="259" t="s">
        <v>2336</v>
      </c>
      <c r="CQ3" s="46" t="s">
        <v>2337</v>
      </c>
      <c r="CR3" s="292" t="s">
        <v>2338</v>
      </c>
      <c r="CS3" s="292" t="s">
        <v>2338</v>
      </c>
      <c r="CT3" s="292" t="s">
        <v>2338</v>
      </c>
      <c r="CU3" s="46" t="s">
        <v>1776</v>
      </c>
      <c r="CV3" s="46" t="s">
        <v>1777</v>
      </c>
      <c r="CW3" s="46" t="s">
        <v>1778</v>
      </c>
      <c r="CX3" s="46" t="s">
        <v>1779</v>
      </c>
      <c r="CY3" s="46" t="s">
        <v>2339</v>
      </c>
      <c r="CZ3" s="46" t="s">
        <v>1780</v>
      </c>
      <c r="DA3" s="46" t="s">
        <v>1781</v>
      </c>
      <c r="DB3" s="46" t="s">
        <v>1782</v>
      </c>
      <c r="DC3" s="46" t="s">
        <v>1783</v>
      </c>
      <c r="DD3" s="46" t="s">
        <v>1784</v>
      </c>
      <c r="DE3" s="46" t="s">
        <v>1785</v>
      </c>
      <c r="DF3" s="46" t="s">
        <v>1786</v>
      </c>
      <c r="DG3" s="259" t="s">
        <v>2340</v>
      </c>
      <c r="DH3" s="259" t="s">
        <v>2515</v>
      </c>
      <c r="DI3" s="46" t="s">
        <v>1787</v>
      </c>
      <c r="DJ3" s="46" t="s">
        <v>1788</v>
      </c>
      <c r="DK3" s="46" t="s">
        <v>1789</v>
      </c>
      <c r="DL3" s="46" t="s">
        <v>1790</v>
      </c>
      <c r="DM3" s="46" t="s">
        <v>1791</v>
      </c>
      <c r="DN3" s="46" t="s">
        <v>1792</v>
      </c>
      <c r="DO3" s="46" t="s">
        <v>1793</v>
      </c>
      <c r="DP3" s="46" t="s">
        <v>1794</v>
      </c>
      <c r="DQ3" s="46" t="s">
        <v>1795</v>
      </c>
      <c r="DR3" s="292" t="s">
        <v>1796</v>
      </c>
      <c r="DS3" s="375" t="s">
        <v>1798</v>
      </c>
      <c r="DT3" s="257" t="s">
        <v>1799</v>
      </c>
      <c r="DU3" s="257" t="s">
        <v>1800</v>
      </c>
      <c r="DV3" s="257" t="s">
        <v>1801</v>
      </c>
      <c r="DW3" s="257" t="s">
        <v>1802</v>
      </c>
      <c r="DX3" s="292" t="s">
        <v>2342</v>
      </c>
      <c r="DY3" s="257" t="s">
        <v>1804</v>
      </c>
      <c r="DZ3" s="257" t="s">
        <v>1805</v>
      </c>
      <c r="EA3" s="48" t="s">
        <v>1806</v>
      </c>
      <c r="EB3" s="376" t="s">
        <v>1807</v>
      </c>
      <c r="EC3" s="82" t="s">
        <v>2341</v>
      </c>
      <c r="ED3" s="46" t="s">
        <v>1809</v>
      </c>
      <c r="EE3" s="46" t="s">
        <v>1811</v>
      </c>
      <c r="EF3" s="292" t="s">
        <v>1813</v>
      </c>
      <c r="EG3" s="195" t="s">
        <v>1815</v>
      </c>
      <c r="EH3" s="55" t="s">
        <v>1818</v>
      </c>
      <c r="EI3" s="179" t="s">
        <v>1820</v>
      </c>
      <c r="EJ3" s="179" t="s">
        <v>1822</v>
      </c>
      <c r="EK3" s="55" t="s">
        <v>1824</v>
      </c>
      <c r="EL3" s="57" t="s">
        <v>1825</v>
      </c>
      <c r="EM3" s="57" t="s">
        <v>1826</v>
      </c>
      <c r="EN3" s="57" t="s">
        <v>1827</v>
      </c>
      <c r="EO3" s="57" t="s">
        <v>1829</v>
      </c>
      <c r="EP3" s="82" t="s">
        <v>1831</v>
      </c>
      <c r="EQ3" s="57" t="s">
        <v>1832</v>
      </c>
      <c r="ER3" s="82" t="s">
        <v>1834</v>
      </c>
      <c r="ES3" s="48" t="s">
        <v>1835</v>
      </c>
      <c r="ET3" s="48" t="s">
        <v>1836</v>
      </c>
      <c r="EU3" s="48" t="s">
        <v>1837</v>
      </c>
      <c r="EV3" s="82" t="s">
        <v>1839</v>
      </c>
      <c r="EW3" s="57" t="s">
        <v>1841</v>
      </c>
      <c r="EX3" s="57" t="s">
        <v>2439</v>
      </c>
      <c r="EY3" s="57" t="s">
        <v>1842</v>
      </c>
      <c r="EZ3" s="57" t="s">
        <v>1843</v>
      </c>
      <c r="FA3" s="48" t="s">
        <v>1845</v>
      </c>
      <c r="FB3" s="57" t="s">
        <v>1847</v>
      </c>
      <c r="FC3" s="57" t="s">
        <v>1849</v>
      </c>
      <c r="FD3" s="57" t="s">
        <v>1851</v>
      </c>
      <c r="FE3" s="57" t="s">
        <v>1852</v>
      </c>
      <c r="FF3" s="57" t="s">
        <v>1853</v>
      </c>
      <c r="FG3" s="82" t="s">
        <v>1855</v>
      </c>
      <c r="FH3" s="48" t="s">
        <v>1857</v>
      </c>
      <c r="FI3" s="57" t="s">
        <v>1858</v>
      </c>
      <c r="FJ3" s="48" t="s">
        <v>1859</v>
      </c>
      <c r="FK3" s="55" t="s">
        <v>1503</v>
      </c>
      <c r="FL3" s="80" t="s">
        <v>1861</v>
      </c>
      <c r="FM3" s="57" t="s">
        <v>1862</v>
      </c>
      <c r="FN3" s="57" t="s">
        <v>1864</v>
      </c>
      <c r="FO3" s="57" t="s">
        <v>1866</v>
      </c>
      <c r="FP3" s="57" t="s">
        <v>1868</v>
      </c>
      <c r="FQ3" s="57" t="s">
        <v>1870</v>
      </c>
      <c r="FR3" s="82" t="s">
        <v>2441</v>
      </c>
      <c r="FS3" s="57" t="s">
        <v>1873</v>
      </c>
      <c r="FT3" s="48" t="s">
        <v>1507</v>
      </c>
      <c r="FU3" s="57" t="s">
        <v>1509</v>
      </c>
      <c r="FV3" s="57" t="s">
        <v>1512</v>
      </c>
      <c r="FW3" s="57" t="s">
        <v>1514</v>
      </c>
      <c r="FX3" s="57" t="s">
        <v>1876</v>
      </c>
      <c r="FY3" s="57" t="s">
        <v>2440</v>
      </c>
      <c r="FZ3" s="57" t="s">
        <v>1880</v>
      </c>
      <c r="GA3" s="57" t="s">
        <v>1883</v>
      </c>
      <c r="GB3" s="57" t="s">
        <v>1886</v>
      </c>
      <c r="GC3" s="55" t="s">
        <v>1517</v>
      </c>
      <c r="GD3" s="57" t="s">
        <v>1889</v>
      </c>
      <c r="GE3" s="57" t="s">
        <v>1520</v>
      </c>
      <c r="GF3" s="57" t="s">
        <v>1891</v>
      </c>
      <c r="GG3" s="57" t="s">
        <v>1892</v>
      </c>
      <c r="GH3" s="55" t="s">
        <v>1895</v>
      </c>
      <c r="GI3" s="56" t="s">
        <v>1897</v>
      </c>
      <c r="GJ3" s="56" t="s">
        <v>1898</v>
      </c>
      <c r="GK3" s="56" t="s">
        <v>1899</v>
      </c>
      <c r="GL3" s="55" t="s">
        <v>1901</v>
      </c>
      <c r="GM3" s="57" t="s">
        <v>1524</v>
      </c>
      <c r="GN3" s="57" t="s">
        <v>1902</v>
      </c>
      <c r="GO3" s="57" t="s">
        <v>1527</v>
      </c>
      <c r="GP3" s="57" t="s">
        <v>1529</v>
      </c>
      <c r="GQ3" s="57" t="s">
        <v>1907</v>
      </c>
      <c r="GR3" s="55" t="s">
        <v>1909</v>
      </c>
      <c r="GS3" s="57" t="s">
        <v>1910</v>
      </c>
      <c r="GT3" s="55" t="s">
        <v>1913</v>
      </c>
      <c r="GU3" s="80" t="s">
        <v>1531</v>
      </c>
      <c r="GV3" s="56" t="s">
        <v>1914</v>
      </c>
      <c r="GW3" s="57" t="s">
        <v>1915</v>
      </c>
      <c r="GX3" s="57" t="s">
        <v>1916</v>
      </c>
      <c r="GY3" s="58" t="s">
        <v>1917</v>
      </c>
      <c r="GZ3" s="57" t="s">
        <v>1536</v>
      </c>
      <c r="HA3" s="57" t="s">
        <v>1918</v>
      </c>
      <c r="HB3" s="57" t="s">
        <v>1920</v>
      </c>
      <c r="HC3" s="55" t="s">
        <v>1537</v>
      </c>
      <c r="HD3" s="57" t="s">
        <v>1539</v>
      </c>
      <c r="HE3" s="57" t="s">
        <v>1541</v>
      </c>
      <c r="HF3" s="57" t="s">
        <v>1543</v>
      </c>
      <c r="HG3" s="57" t="s">
        <v>1544</v>
      </c>
      <c r="HH3" s="57" t="s">
        <v>1931</v>
      </c>
      <c r="HI3" s="57" t="s">
        <v>1545</v>
      </c>
      <c r="HJ3" s="57" t="s">
        <v>1936</v>
      </c>
      <c r="HK3" s="57" t="s">
        <v>1938</v>
      </c>
      <c r="HL3" s="57" t="s">
        <v>1546</v>
      </c>
      <c r="HM3" s="57" t="s">
        <v>1547</v>
      </c>
      <c r="HN3" s="59" t="s">
        <v>1548</v>
      </c>
      <c r="HO3" s="55" t="s">
        <v>1549</v>
      </c>
      <c r="HP3" s="57" t="s">
        <v>1552</v>
      </c>
      <c r="HQ3" s="48" t="s">
        <v>1555</v>
      </c>
      <c r="HR3" s="55" t="s">
        <v>1556</v>
      </c>
      <c r="HS3" s="57" t="s">
        <v>1950</v>
      </c>
      <c r="HT3" s="57" t="s">
        <v>1952</v>
      </c>
      <c r="HU3" s="55" t="s">
        <v>1558</v>
      </c>
      <c r="HV3" s="57" t="s">
        <v>1560</v>
      </c>
      <c r="HW3" s="57" t="s">
        <v>1562</v>
      </c>
      <c r="HX3" s="57" t="s">
        <v>1564</v>
      </c>
      <c r="HY3" s="57" t="s">
        <v>1566</v>
      </c>
      <c r="HZ3" s="57" t="s">
        <v>1568</v>
      </c>
      <c r="IA3" s="60" t="s">
        <v>1570</v>
      </c>
      <c r="IB3" s="205" t="s">
        <v>2451</v>
      </c>
      <c r="IC3" s="259" t="s">
        <v>2452</v>
      </c>
      <c r="ID3" s="171" t="s">
        <v>1966</v>
      </c>
      <c r="IE3" s="46" t="s">
        <v>1969</v>
      </c>
      <c r="IF3" s="46" t="s">
        <v>1971</v>
      </c>
      <c r="IG3" s="259" t="s">
        <v>1973</v>
      </c>
      <c r="IH3" s="277" t="s">
        <v>1974</v>
      </c>
      <c r="II3" s="46" t="s">
        <v>1976</v>
      </c>
      <c r="IJ3" s="46" t="s">
        <v>2453</v>
      </c>
      <c r="IK3" s="171" t="s">
        <v>1979</v>
      </c>
      <c r="IL3" s="259" t="s">
        <v>1982</v>
      </c>
      <c r="IM3" s="57" t="s">
        <v>1984</v>
      </c>
      <c r="IN3" s="259" t="s">
        <v>1986</v>
      </c>
      <c r="IO3" s="259" t="s">
        <v>1988</v>
      </c>
      <c r="IP3" s="259" t="s">
        <v>1990</v>
      </c>
      <c r="IQ3" s="171" t="s">
        <v>1992</v>
      </c>
      <c r="IR3" s="259" t="s">
        <v>1995</v>
      </c>
      <c r="IS3" s="259" t="s">
        <v>1997</v>
      </c>
      <c r="IT3" s="259" t="s">
        <v>1999</v>
      </c>
      <c r="IU3" s="171" t="s">
        <v>2001</v>
      </c>
      <c r="IV3" s="259" t="s">
        <v>2004</v>
      </c>
      <c r="IW3" s="280" t="s">
        <v>2006</v>
      </c>
      <c r="IX3" s="259" t="s">
        <v>2008</v>
      </c>
      <c r="IY3" s="171" t="s">
        <v>2010</v>
      </c>
      <c r="IZ3" s="46" t="s">
        <v>2013</v>
      </c>
      <c r="JA3" s="46" t="s">
        <v>2015</v>
      </c>
      <c r="JB3" s="46" t="s">
        <v>2017</v>
      </c>
      <c r="JC3" s="48" t="s">
        <v>2019</v>
      </c>
      <c r="JD3" s="46" t="s">
        <v>2021</v>
      </c>
      <c r="JE3" s="46" t="s">
        <v>2023</v>
      </c>
      <c r="JF3" s="46" t="s">
        <v>2025</v>
      </c>
      <c r="JG3" s="171" t="s">
        <v>2027</v>
      </c>
      <c r="JH3" s="46" t="s">
        <v>2030</v>
      </c>
      <c r="JI3" s="46" t="s">
        <v>2032</v>
      </c>
      <c r="JJ3" s="195" t="s">
        <v>2034</v>
      </c>
      <c r="JK3" s="281" t="s">
        <v>2037</v>
      </c>
      <c r="JL3" s="213" t="s">
        <v>2040</v>
      </c>
      <c r="JM3" s="55" t="s">
        <v>2442</v>
      </c>
      <c r="JN3" s="46" t="s">
        <v>2044</v>
      </c>
      <c r="JO3" s="340" t="s">
        <v>2517</v>
      </c>
      <c r="JP3" s="46" t="s">
        <v>2448</v>
      </c>
      <c r="JQ3" s="341" t="s">
        <v>2446</v>
      </c>
      <c r="JR3" s="46" t="s">
        <v>2447</v>
      </c>
      <c r="JS3" s="277" t="s">
        <v>2046</v>
      </c>
      <c r="JT3" s="48" t="s">
        <v>2449</v>
      </c>
      <c r="JU3" s="55" t="s">
        <v>2049</v>
      </c>
      <c r="JV3" s="277" t="s">
        <v>2051</v>
      </c>
      <c r="JW3" s="259" t="s">
        <v>2053</v>
      </c>
      <c r="JX3" s="259" t="s">
        <v>2056</v>
      </c>
      <c r="JY3" s="259" t="s">
        <v>2059</v>
      </c>
      <c r="JZ3" s="82" t="s">
        <v>2061</v>
      </c>
      <c r="KA3" s="277" t="s">
        <v>2063</v>
      </c>
      <c r="KB3" s="48" t="s">
        <v>2065</v>
      </c>
      <c r="KC3" s="46" t="s">
        <v>2067</v>
      </c>
      <c r="KD3" s="46" t="s">
        <v>2450</v>
      </c>
      <c r="KE3" s="46" t="s">
        <v>2070</v>
      </c>
      <c r="KF3" s="46" t="s">
        <v>2072</v>
      </c>
      <c r="KG3" s="82" t="s">
        <v>2074</v>
      </c>
      <c r="KH3" s="46" t="s">
        <v>2077</v>
      </c>
      <c r="KI3" s="46" t="s">
        <v>2079</v>
      </c>
      <c r="KJ3" s="46" t="s">
        <v>2081</v>
      </c>
      <c r="KK3" s="46" t="s">
        <v>2083</v>
      </c>
      <c r="KL3" s="82" t="s">
        <v>2084</v>
      </c>
      <c r="KM3" s="57" t="s">
        <v>2086</v>
      </c>
      <c r="KN3" s="46" t="s">
        <v>2088</v>
      </c>
      <c r="KO3" s="195" t="s">
        <v>2089</v>
      </c>
      <c r="KP3" s="205" t="s">
        <v>2092</v>
      </c>
      <c r="KQ3" s="256" t="s">
        <v>2094</v>
      </c>
      <c r="KR3" s="256" t="s">
        <v>2096</v>
      </c>
      <c r="KS3" s="171" t="s">
        <v>2098</v>
      </c>
      <c r="KT3" s="259" t="s">
        <v>2102</v>
      </c>
      <c r="KU3" s="179" t="s">
        <v>2454</v>
      </c>
      <c r="KV3" s="56" t="s">
        <v>2106</v>
      </c>
      <c r="KW3" s="56" t="s">
        <v>2108</v>
      </c>
      <c r="KX3" s="56" t="s">
        <v>2110</v>
      </c>
      <c r="KY3" s="55" t="s">
        <v>2112</v>
      </c>
      <c r="KZ3" s="48" t="s">
        <v>2115</v>
      </c>
      <c r="LA3" s="284" t="s">
        <v>2117</v>
      </c>
      <c r="LB3" s="56" t="s">
        <v>2120</v>
      </c>
      <c r="LC3" s="55" t="s">
        <v>2122</v>
      </c>
      <c r="LD3" s="48" t="s">
        <v>2124</v>
      </c>
      <c r="LE3" s="298" t="s">
        <v>2518</v>
      </c>
      <c r="LF3" s="392" t="s">
        <v>2127</v>
      </c>
      <c r="LG3" s="396" t="s">
        <v>2470</v>
      </c>
      <c r="LH3" s="341" t="s">
        <v>2471</v>
      </c>
      <c r="LI3" s="292" t="s">
        <v>2472</v>
      </c>
      <c r="LJ3" s="341" t="s">
        <v>2474</v>
      </c>
      <c r="LK3" s="341" t="s">
        <v>2476</v>
      </c>
      <c r="LL3" s="48" t="s">
        <v>2131</v>
      </c>
      <c r="LM3" s="341" t="s">
        <v>2132</v>
      </c>
      <c r="LN3" s="82" t="s">
        <v>2491</v>
      </c>
      <c r="LO3" s="358" t="s">
        <v>2480</v>
      </c>
      <c r="LP3" s="359" t="s">
        <v>2482</v>
      </c>
      <c r="LQ3" s="359" t="s">
        <v>2485</v>
      </c>
      <c r="LR3" s="359" t="s">
        <v>2488</v>
      </c>
      <c r="LS3" s="359" t="s">
        <v>2492</v>
      </c>
      <c r="LT3" s="359" t="s">
        <v>2494</v>
      </c>
      <c r="LU3" s="359" t="s">
        <v>2490</v>
      </c>
      <c r="LV3" s="359" t="s">
        <v>2493</v>
      </c>
      <c r="LW3" s="360" t="s">
        <v>2495</v>
      </c>
      <c r="LX3" s="205" t="s">
        <v>2135</v>
      </c>
      <c r="LY3" s="260" t="s">
        <v>2137</v>
      </c>
      <c r="LZ3" s="328" t="s">
        <v>2139</v>
      </c>
      <c r="MA3" s="207" t="s">
        <v>2455</v>
      </c>
      <c r="MB3" s="329" t="s">
        <v>2142</v>
      </c>
      <c r="MC3" s="209" t="s">
        <v>2144</v>
      </c>
      <c r="MD3" s="209" t="s">
        <v>2146</v>
      </c>
      <c r="ME3" s="209" t="s">
        <v>2148</v>
      </c>
      <c r="MF3" s="209" t="s">
        <v>2150</v>
      </c>
      <c r="MG3" s="207" t="s">
        <v>2498</v>
      </c>
      <c r="MH3" s="210" t="s">
        <v>2153</v>
      </c>
      <c r="MI3" s="207" t="s">
        <v>2155</v>
      </c>
      <c r="MJ3" s="209" t="s">
        <v>2157</v>
      </c>
      <c r="MK3" s="208" t="s">
        <v>2159</v>
      </c>
      <c r="ML3" s="207" t="s">
        <v>2161</v>
      </c>
      <c r="MM3" s="210" t="s">
        <v>2163</v>
      </c>
      <c r="MN3" s="208" t="s">
        <v>2165</v>
      </c>
      <c r="MO3" s="361" t="s">
        <v>2167</v>
      </c>
      <c r="MP3" s="211" t="s">
        <v>2169</v>
      </c>
      <c r="MQ3" s="212" t="s">
        <v>2171</v>
      </c>
      <c r="MR3" s="213" t="s">
        <v>2173</v>
      </c>
      <c r="MS3" s="82" t="s">
        <v>2175</v>
      </c>
      <c r="MT3" s="330" t="s">
        <v>2177</v>
      </c>
      <c r="MU3" s="331" t="s">
        <v>2179</v>
      </c>
    </row>
    <row r="4" spans="1:359" x14ac:dyDescent="0.25">
      <c r="A4">
        <f>+'1. Información General'!B2</f>
        <v>0</v>
      </c>
      <c r="B4">
        <f>+'1. Información General'!F2</f>
        <v>0</v>
      </c>
      <c r="C4">
        <f>+'1. Información General'!B3</f>
        <v>0</v>
      </c>
      <c r="D4" s="425">
        <f>+'1. Información General'!F3</f>
        <v>0</v>
      </c>
      <c r="E4">
        <f>+'1. Información General'!B4</f>
        <v>0</v>
      </c>
      <c r="F4">
        <f>+'1. Información General'!D4</f>
        <v>0</v>
      </c>
      <c r="G4">
        <f>+'1. Información General'!B5</f>
        <v>0</v>
      </c>
      <c r="H4">
        <f>+'1. Información General'!D5</f>
        <v>0</v>
      </c>
      <c r="I4">
        <f>+'1. Información General'!B6</f>
        <v>0</v>
      </c>
      <c r="J4" s="425">
        <f>+'1. Información General'!F6</f>
        <v>0</v>
      </c>
      <c r="K4">
        <f>+'1. Información General'!B7</f>
        <v>0</v>
      </c>
      <c r="L4">
        <f>+'1. Información General'!D7</f>
        <v>0</v>
      </c>
      <c r="M4">
        <f>+'1. Información General'!F7</f>
        <v>0</v>
      </c>
      <c r="N4">
        <f>+'1. Información General'!B10</f>
        <v>0</v>
      </c>
      <c r="O4">
        <f>+'1. Información General'!F10</f>
        <v>0</v>
      </c>
      <c r="P4">
        <f>+'1. Información General'!B11</f>
        <v>0</v>
      </c>
      <c r="Q4">
        <f>+'1. Información General'!D11</f>
        <v>0</v>
      </c>
      <c r="R4">
        <f>+'1. Información General'!B12</f>
        <v>0</v>
      </c>
      <c r="S4" s="425">
        <f>+'1. Información General'!F12</f>
        <v>0</v>
      </c>
      <c r="T4">
        <f>+'1. Información General'!B13</f>
        <v>0</v>
      </c>
      <c r="U4">
        <f>+'1. Información General'!D13</f>
        <v>0</v>
      </c>
      <c r="V4">
        <f>+'1. Información General'!B14</f>
        <v>0</v>
      </c>
      <c r="W4">
        <f>+'1. Información General'!D14</f>
        <v>0</v>
      </c>
      <c r="X4">
        <f>+'1. Información General'!F14</f>
        <v>0</v>
      </c>
      <c r="Y4">
        <f>+'1. Información General'!B15</f>
        <v>0</v>
      </c>
      <c r="Z4" s="425">
        <f>+'1. Información General'!F15</f>
        <v>0</v>
      </c>
      <c r="AA4">
        <f>+'1. Información General'!B16</f>
        <v>0</v>
      </c>
      <c r="AB4">
        <f>+'1. Información General'!D16</f>
        <v>0</v>
      </c>
      <c r="AC4">
        <f>+'1. Información General'!F16</f>
        <v>0</v>
      </c>
      <c r="AD4">
        <f>+'1. Información General'!B17</f>
        <v>0</v>
      </c>
      <c r="AE4" t="str">
        <f>+'1. Información General'!D17</f>
        <v xml:space="preserve"> </v>
      </c>
      <c r="AF4" t="str">
        <f>+'1. Información General'!F17</f>
        <v xml:space="preserve"> </v>
      </c>
      <c r="AG4">
        <f>+'1. Información General'!B20</f>
        <v>0</v>
      </c>
      <c r="AH4" s="426">
        <f>+'1. Información General'!D20</f>
        <v>0</v>
      </c>
      <c r="AI4" s="426">
        <f>+'1. Información General'!F20</f>
        <v>0</v>
      </c>
      <c r="AJ4" s="425">
        <f>+'1. Información General'!B21</f>
        <v>0</v>
      </c>
      <c r="AK4" s="425">
        <f>+'1. Información General'!F21</f>
        <v>0</v>
      </c>
      <c r="AL4" t="str">
        <f>+'1. Información General'!B22</f>
        <v>PROMOCIÓN Y PREVENCIÓN</v>
      </c>
      <c r="AM4" t="str">
        <f>+'1. Información General'!D22</f>
        <v>PRIMERA INFANCIA</v>
      </c>
      <c r="AN4" t="b">
        <f>+'1. Información General'!B25</f>
        <v>1</v>
      </c>
      <c r="AO4" t="b">
        <f>+'1. Información General'!B26</f>
        <v>0</v>
      </c>
      <c r="AP4" t="b">
        <f>+'1. Información General'!B27</f>
        <v>0</v>
      </c>
      <c r="AQ4" t="b">
        <f>+'1. Información General'!B28</f>
        <v>0</v>
      </c>
      <c r="AR4" t="b">
        <f>+'1. Información General'!B29</f>
        <v>0</v>
      </c>
      <c r="AS4" t="b">
        <f>+'1. Información General'!B30</f>
        <v>0</v>
      </c>
      <c r="AT4" t="str">
        <f>+'1. Información General'!B31</f>
        <v>PROPIA E INTERCULTURAL</v>
      </c>
      <c r="AU4" t="str">
        <f>+'1. Información General'!E31</f>
        <v>Jardin Intercultural de Educación Inicial  - JIEI</v>
      </c>
      <c r="AV4">
        <f>+'1. Información General'!B34</f>
        <v>0</v>
      </c>
      <c r="AW4">
        <f>+'1. Información General'!D34</f>
        <v>0</v>
      </c>
      <c r="AX4">
        <f>+'1. Información General'!B35</f>
        <v>0</v>
      </c>
      <c r="AY4" s="426">
        <f>+'1. Información General'!D35</f>
        <v>0</v>
      </c>
      <c r="AZ4" s="426">
        <f>+'1. Información General'!F35</f>
        <v>0</v>
      </c>
      <c r="BA4">
        <f>+'1. Información General'!B36</f>
        <v>0</v>
      </c>
      <c r="BB4">
        <f>+'1. Información General'!F36</f>
        <v>0</v>
      </c>
      <c r="BC4">
        <f>+'1. Información General'!B37</f>
        <v>0</v>
      </c>
      <c r="BD4">
        <f>+'1. Información General'!D37</f>
        <v>0</v>
      </c>
      <c r="BE4">
        <f>+'1. Información General'!F37</f>
        <v>0</v>
      </c>
      <c r="BF4">
        <f>+'1. Información General'!B38</f>
        <v>0</v>
      </c>
      <c r="BG4">
        <f>+'1. Información General'!D38</f>
        <v>0</v>
      </c>
      <c r="BH4">
        <f>+'1. Información General'!B39</f>
        <v>0</v>
      </c>
      <c r="BI4" s="426">
        <f>+'1. Información General'!D39</f>
        <v>0</v>
      </c>
      <c r="BJ4" s="426">
        <f>+'1. Información General'!F39</f>
        <v>0</v>
      </c>
      <c r="BK4">
        <f>+'1. Información General'!B40</f>
        <v>0</v>
      </c>
      <c r="BL4">
        <f>+'1. Información General'!F40</f>
        <v>0</v>
      </c>
      <c r="BM4">
        <f>+'1. Información General'!B41</f>
        <v>0</v>
      </c>
      <c r="BN4">
        <f>+'1. Información General'!D41</f>
        <v>0</v>
      </c>
      <c r="BO4">
        <f>+'1. Información General'!F41</f>
        <v>0</v>
      </c>
      <c r="BP4" t="str">
        <f>+'2.Ambientes Edu. y Protectores'!$D3</f>
        <v>NO APLICA</v>
      </c>
      <c r="BQ4">
        <f>+'2.Ambientes Edu. y Protectores'!$D4</f>
        <v>0</v>
      </c>
      <c r="BR4" t="str">
        <f>+'2.Ambientes Edu. y Protectores'!$D5</f>
        <v>NO APLICA</v>
      </c>
      <c r="BS4">
        <f>+'2.Ambientes Edu. y Protectores'!$D6</f>
        <v>0</v>
      </c>
      <c r="BT4" t="str">
        <f>+'2.Ambientes Edu. y Protectores'!$D7</f>
        <v>NO APLICA</v>
      </c>
      <c r="BU4">
        <f>+'2.Ambientes Edu. y Protectores'!$D8</f>
        <v>0</v>
      </c>
      <c r="BV4">
        <f>+'2.Ambientes Edu. y Protectores'!$D9</f>
        <v>0</v>
      </c>
      <c r="BW4">
        <f>+'2.Ambientes Edu. y Protectores'!$D10</f>
        <v>0</v>
      </c>
      <c r="BX4" t="str">
        <f>+'2.Ambientes Edu. y Protectores'!$D11</f>
        <v>NO APLICA</v>
      </c>
      <c r="BY4">
        <f>+'2.Ambientes Edu. y Protectores'!$D12</f>
        <v>0</v>
      </c>
      <c r="BZ4">
        <f>+'2.Ambientes Edu. y Protectores'!$D13</f>
        <v>0</v>
      </c>
      <c r="CA4">
        <f>+'2.Ambientes Edu. y Protectores'!$D14</f>
        <v>0</v>
      </c>
      <c r="CB4">
        <f>+'2.Ambientes Edu. y Protectores'!$D15</f>
        <v>0</v>
      </c>
      <c r="CC4">
        <f>+'2.Ambientes Edu. y Protectores'!$D16</f>
        <v>0</v>
      </c>
      <c r="CD4">
        <f>+'2.Ambientes Edu. y Protectores'!$D17</f>
        <v>0</v>
      </c>
      <c r="CE4">
        <f>+'2.Ambientes Edu. y Protectores'!$D18</f>
        <v>0</v>
      </c>
      <c r="CF4" t="str">
        <f>+'2.Ambientes Edu. y Protectores'!$D19</f>
        <v>NO APLICA</v>
      </c>
      <c r="CG4">
        <f>+'2.Ambientes Edu. y Protectores'!$D20</f>
        <v>0</v>
      </c>
      <c r="CH4" t="str">
        <f>+'2.Ambientes Edu. y Protectores'!$D21</f>
        <v>NO APLICA</v>
      </c>
      <c r="CI4">
        <f>+'2.Ambientes Edu. y Protectores'!$D22</f>
        <v>0</v>
      </c>
      <c r="CJ4">
        <f>+'2.Ambientes Edu. y Protectores'!$D23</f>
        <v>0</v>
      </c>
      <c r="CK4" t="str">
        <f>+'2.Ambientes Edu. y Protectores'!$D24</f>
        <v>NO APLICA</v>
      </c>
      <c r="CL4">
        <f>+'2.Ambientes Edu. y Protectores'!$D25</f>
        <v>0</v>
      </c>
      <c r="CM4">
        <f>+'2.Ambientes Edu. y Protectores'!$D26</f>
        <v>0</v>
      </c>
      <c r="CN4">
        <f>+'2.Ambientes Edu. y Protectores'!$D27</f>
        <v>0</v>
      </c>
      <c r="CO4" t="str">
        <f>+'2.Ambientes Edu. y Protectores'!$D28</f>
        <v>NO APLICA</v>
      </c>
      <c r="CP4">
        <f>+'2.Ambientes Edu. y Protectores'!$D29</f>
        <v>0</v>
      </c>
      <c r="CQ4">
        <f>+'2.Ambientes Edu. y Protectores'!$D30</f>
        <v>0</v>
      </c>
      <c r="CR4" t="str">
        <f>+'2.Ambientes Edu. y Protectores'!$D31</f>
        <v>NO APLICA</v>
      </c>
      <c r="CS4" t="str">
        <f>+'2.Ambientes Edu. y Protectores'!$D32</f>
        <v>NO APLICA</v>
      </c>
      <c r="CT4" t="str">
        <f>+'2.Ambientes Edu. y Protectores'!$D33</f>
        <v>NO APLICA</v>
      </c>
      <c r="CU4">
        <f>+'2.Ambientes Edu. y Protectores'!$D34</f>
        <v>0</v>
      </c>
      <c r="CV4">
        <f>+'2.Ambientes Edu. y Protectores'!$D35</f>
        <v>0</v>
      </c>
      <c r="CW4">
        <f>+'2.Ambientes Edu. y Protectores'!$D36</f>
        <v>0</v>
      </c>
      <c r="CX4">
        <f>+'2.Ambientes Edu. y Protectores'!$D37</f>
        <v>0</v>
      </c>
      <c r="CY4">
        <f>+'2.Ambientes Edu. y Protectores'!$D38</f>
        <v>0</v>
      </c>
      <c r="CZ4">
        <f>+'2.Ambientes Edu. y Protectores'!$D39</f>
        <v>0</v>
      </c>
      <c r="DA4">
        <f>+'2.Ambientes Edu. y Protectores'!$D40</f>
        <v>0</v>
      </c>
      <c r="DB4">
        <f>+'2.Ambientes Edu. y Protectores'!$D41</f>
        <v>0</v>
      </c>
      <c r="DC4">
        <f>+'2.Ambientes Edu. y Protectores'!$D42</f>
        <v>0</v>
      </c>
      <c r="DD4">
        <f>+'2.Ambientes Edu. y Protectores'!$D43</f>
        <v>0</v>
      </c>
      <c r="DE4">
        <f>+'2.Ambientes Edu. y Protectores'!$D44</f>
        <v>0</v>
      </c>
      <c r="DF4">
        <f>+'2.Ambientes Edu. y Protectores'!$D45</f>
        <v>0</v>
      </c>
      <c r="DG4">
        <f>+'2.Ambientes Edu. y Protectores'!$D46</f>
        <v>0</v>
      </c>
      <c r="DH4">
        <f>+'2.Ambientes Edu. y Protectores'!$D47</f>
        <v>0</v>
      </c>
      <c r="DI4">
        <f>+'2.Ambientes Edu. y Protectores'!$D48</f>
        <v>0</v>
      </c>
      <c r="DJ4">
        <f>+'2.Ambientes Edu. y Protectores'!$D49</f>
        <v>0</v>
      </c>
      <c r="DK4">
        <f>+'2.Ambientes Edu. y Protectores'!$D50</f>
        <v>0</v>
      </c>
      <c r="DL4">
        <f>+'2.Ambientes Edu. y Protectores'!$D51</f>
        <v>0</v>
      </c>
      <c r="DM4">
        <f>+'2.Ambientes Edu. y Protectores'!$D52</f>
        <v>0</v>
      </c>
      <c r="DN4">
        <f>+'2.Ambientes Edu. y Protectores'!$D53</f>
        <v>0</v>
      </c>
      <c r="DO4">
        <f>+'2.Ambientes Edu. y Protectores'!$D54</f>
        <v>0</v>
      </c>
      <c r="DP4">
        <f>+'2.Ambientes Edu. y Protectores'!$D55</f>
        <v>0</v>
      </c>
      <c r="DQ4">
        <f>+'2.Ambientes Edu. y Protectores'!$D56</f>
        <v>0</v>
      </c>
      <c r="DR4" t="str">
        <f>+'2.Ambientes Edu. y Protectores'!$D57</f>
        <v>NO APLICA</v>
      </c>
      <c r="DS4">
        <f>+'2.Ambientes Edu. y Protectores'!$D58</f>
        <v>0</v>
      </c>
      <c r="DT4">
        <f>+'2.Ambientes Edu. y Protectores'!$D59</f>
        <v>0</v>
      </c>
      <c r="DU4">
        <f>+'2.Ambientes Edu. y Protectores'!$D60</f>
        <v>0</v>
      </c>
      <c r="DV4">
        <f>+'2.Ambientes Edu. y Protectores'!$D61</f>
        <v>0</v>
      </c>
      <c r="DW4">
        <f>+'2.Ambientes Edu. y Protectores'!$D62</f>
        <v>0</v>
      </c>
      <c r="DX4" t="str">
        <f>+'2.Ambientes Edu. y Protectores'!$D63</f>
        <v>NO APLICA</v>
      </c>
      <c r="DY4">
        <f>+'2.Ambientes Edu. y Protectores'!$D64</f>
        <v>0</v>
      </c>
      <c r="DZ4">
        <f>+'2.Ambientes Edu. y Protectores'!$D65</f>
        <v>0</v>
      </c>
      <c r="EA4">
        <f>+'2.Ambientes Edu. y Protectores'!$D66</f>
        <v>0</v>
      </c>
      <c r="EB4">
        <f>+'2.Ambientes Edu. y Protectores'!$D67</f>
        <v>0</v>
      </c>
      <c r="EC4" t="str">
        <f>+'2.Ambientes Edu. y Protectores'!$D68</f>
        <v>NO APLICA</v>
      </c>
      <c r="ED4">
        <f>+'2.Ambientes Edu. y Protectores'!$D69</f>
        <v>0</v>
      </c>
      <c r="EE4">
        <f>+'2.Ambientes Edu. y Protectores'!$D70</f>
        <v>0</v>
      </c>
      <c r="EF4" t="str">
        <f>+'2.Ambientes Edu. y Protectores'!$D71</f>
        <v>NO APLICA</v>
      </c>
      <c r="EG4">
        <f>+'2.Ambientes Edu. y Protectores'!$D72</f>
        <v>0</v>
      </c>
      <c r="EH4" t="str">
        <f>+'3. Salud y Nutrición'!$D3</f>
        <v>NO APLICA</v>
      </c>
      <c r="EI4">
        <f>+'3. Salud y Nutrición'!$D4</f>
        <v>0</v>
      </c>
      <c r="EJ4">
        <f>+'3. Salud y Nutrición'!$D5</f>
        <v>0</v>
      </c>
      <c r="EK4" t="str">
        <f>+'3. Salud y Nutrición'!$D6</f>
        <v>NO APLICA</v>
      </c>
      <c r="EL4">
        <f>+'3. Salud y Nutrición'!$D7</f>
        <v>0</v>
      </c>
      <c r="EM4">
        <f>+'3. Salud y Nutrición'!$D8</f>
        <v>0</v>
      </c>
      <c r="EN4">
        <f>+'3. Salud y Nutrición'!$D9</f>
        <v>0</v>
      </c>
      <c r="EO4">
        <f>+'3. Salud y Nutrición'!$D10</f>
        <v>0</v>
      </c>
      <c r="EP4" t="str">
        <f>+'3. Salud y Nutrición'!$D11</f>
        <v>NO APLICA</v>
      </c>
      <c r="EQ4">
        <f>+'3. Salud y Nutrición'!$D12</f>
        <v>0</v>
      </c>
      <c r="ER4" t="str">
        <f>+'3. Salud y Nutrición'!$D13</f>
        <v>NO APLICA</v>
      </c>
      <c r="ES4">
        <f>+'3. Salud y Nutrición'!$D14</f>
        <v>0</v>
      </c>
      <c r="ET4">
        <f>+'3. Salud y Nutrición'!$D15</f>
        <v>0</v>
      </c>
      <c r="EU4">
        <f>+'3. Salud y Nutrición'!$D16</f>
        <v>0</v>
      </c>
      <c r="EV4" t="str">
        <f>+'3. Salud y Nutrición'!$D17</f>
        <v>NO APLICA</v>
      </c>
      <c r="EW4">
        <f>+'3. Salud y Nutrición'!$D18</f>
        <v>0</v>
      </c>
      <c r="EX4">
        <f>+'3. Salud y Nutrición'!$D19</f>
        <v>0</v>
      </c>
      <c r="EY4">
        <f>+'3. Salud y Nutrición'!$D20</f>
        <v>0</v>
      </c>
      <c r="EZ4">
        <f>+'3. Salud y Nutrición'!$D21</f>
        <v>0</v>
      </c>
      <c r="FA4">
        <f>+'3. Salud y Nutrición'!$D22</f>
        <v>0</v>
      </c>
      <c r="FB4">
        <f>+'3. Salud y Nutrición'!$D23</f>
        <v>0</v>
      </c>
      <c r="FC4">
        <f>+'3. Salud y Nutrición'!$D24</f>
        <v>0</v>
      </c>
      <c r="FD4">
        <f>+'3. Salud y Nutrición'!$D25</f>
        <v>0</v>
      </c>
      <c r="FE4">
        <f>+'3. Salud y Nutrición'!$D26</f>
        <v>0</v>
      </c>
      <c r="FF4">
        <f>+'3. Salud y Nutrición'!$D27</f>
        <v>0</v>
      </c>
      <c r="FG4" t="str">
        <f>+'3. Salud y Nutrición'!$D28</f>
        <v>NO APLICA</v>
      </c>
      <c r="FH4">
        <f>+'3. Salud y Nutrición'!$D29</f>
        <v>0</v>
      </c>
      <c r="FI4">
        <f>+'3. Salud y Nutrición'!$D30</f>
        <v>0</v>
      </c>
      <c r="FJ4">
        <f>+'3. Salud y Nutrición'!$D31</f>
        <v>0</v>
      </c>
      <c r="FK4" t="str">
        <f>+'3. Salud y Nutrición'!$D32</f>
        <v>NO APLICA</v>
      </c>
      <c r="FL4">
        <f>+'3. Salud y Nutrición'!$D33</f>
        <v>0</v>
      </c>
      <c r="FM4">
        <f>+'3. Salud y Nutrición'!$D34</f>
        <v>0</v>
      </c>
      <c r="FN4">
        <f>+'3. Salud y Nutrición'!$D35</f>
        <v>0</v>
      </c>
      <c r="FO4">
        <f>+'3. Salud y Nutrición'!$D36</f>
        <v>0</v>
      </c>
      <c r="FP4">
        <f>+'3. Salud y Nutrición'!$D37</f>
        <v>0</v>
      </c>
      <c r="FQ4">
        <f>+'3. Salud y Nutrición'!$D38</f>
        <v>0</v>
      </c>
      <c r="FR4" t="str">
        <f>+'3. Salud y Nutrición'!$D39</f>
        <v>NO APLICA</v>
      </c>
      <c r="FS4">
        <f>+'3. Salud y Nutrición'!$D40</f>
        <v>0</v>
      </c>
      <c r="FT4">
        <f>+'3. Salud y Nutrición'!$D41</f>
        <v>0</v>
      </c>
      <c r="FU4">
        <f>+'3. Salud y Nutrición'!$D42</f>
        <v>0</v>
      </c>
      <c r="FV4">
        <f>+'3. Salud y Nutrición'!$D43</f>
        <v>0</v>
      </c>
      <c r="FW4">
        <f>+'3. Salud y Nutrición'!$D44</f>
        <v>0</v>
      </c>
      <c r="FX4">
        <f>+'3. Salud y Nutrición'!$D45</f>
        <v>0</v>
      </c>
      <c r="FY4">
        <f>+'3. Salud y Nutrición'!$D46</f>
        <v>0</v>
      </c>
      <c r="FZ4">
        <f>+'3. Salud y Nutrición'!$D47</f>
        <v>0</v>
      </c>
      <c r="GA4">
        <f>+'3. Salud y Nutrición'!$D48</f>
        <v>0</v>
      </c>
      <c r="GB4">
        <f>+'3. Salud y Nutrición'!$D49</f>
        <v>0</v>
      </c>
      <c r="GC4" t="str">
        <f>+'3. Salud y Nutrición'!$D50</f>
        <v>NO APLICA</v>
      </c>
      <c r="GD4">
        <f>+'3. Salud y Nutrición'!$D51</f>
        <v>0</v>
      </c>
      <c r="GE4">
        <f>+'3. Salud y Nutrición'!$D52</f>
        <v>0</v>
      </c>
      <c r="GF4">
        <f>+'3. Salud y Nutrición'!$D53</f>
        <v>0</v>
      </c>
      <c r="GG4">
        <f>+'3. Salud y Nutrición'!$D54</f>
        <v>0</v>
      </c>
      <c r="GH4" t="str">
        <f>+'3. Salud y Nutrición'!$D55</f>
        <v>NO APLICA</v>
      </c>
      <c r="GI4">
        <f>+'3. Salud y Nutrición'!$D56</f>
        <v>0</v>
      </c>
      <c r="GJ4">
        <f>+'3. Salud y Nutrición'!$D57</f>
        <v>0</v>
      </c>
      <c r="GK4">
        <f>+'3. Salud y Nutrición'!$D58</f>
        <v>0</v>
      </c>
      <c r="GL4" t="str">
        <f>+'3. Salud y Nutrición'!$D59</f>
        <v>NO APLICA</v>
      </c>
      <c r="GM4">
        <f>+'3. Salud y Nutrición'!$D60</f>
        <v>0</v>
      </c>
      <c r="GN4">
        <f>+'3. Salud y Nutrición'!$D61</f>
        <v>0</v>
      </c>
      <c r="GO4">
        <f>+'3. Salud y Nutrición'!$D62</f>
        <v>0</v>
      </c>
      <c r="GP4">
        <f>+'3. Salud y Nutrición'!$D63</f>
        <v>0</v>
      </c>
      <c r="GQ4">
        <f>+'3. Salud y Nutrición'!$D64</f>
        <v>0</v>
      </c>
      <c r="GR4" t="str">
        <f>+'3. Salud y Nutrición'!$D65</f>
        <v>NO APLICA</v>
      </c>
      <c r="GS4">
        <f>+'3. Salud y Nutrición'!$D66</f>
        <v>0</v>
      </c>
      <c r="GT4" t="str">
        <f>+'3. Salud y Nutrición'!$D67</f>
        <v>NO APLICA</v>
      </c>
      <c r="GU4">
        <f>+'3. Salud y Nutrición'!$D68</f>
        <v>0</v>
      </c>
      <c r="GV4">
        <f>+'3. Salud y Nutrición'!$D69</f>
        <v>0</v>
      </c>
      <c r="GW4">
        <f>+'3. Salud y Nutrición'!$D70</f>
        <v>0</v>
      </c>
      <c r="GX4">
        <f>+'3. Salud y Nutrición'!$D71</f>
        <v>0</v>
      </c>
      <c r="GY4">
        <f>+'3. Salud y Nutrición'!$D72</f>
        <v>0</v>
      </c>
      <c r="GZ4">
        <f>+'3. Salud y Nutrición'!$D73</f>
        <v>0</v>
      </c>
      <c r="HA4">
        <f>+'3. Salud y Nutrición'!$D74</f>
        <v>0</v>
      </c>
      <c r="HB4">
        <f>+'3. Salud y Nutrición'!$D75</f>
        <v>0</v>
      </c>
      <c r="HC4" t="str">
        <f>+'3. Salud y Nutrición'!$D76</f>
        <v>NO APLICA</v>
      </c>
      <c r="HD4">
        <f>+'3. Salud y Nutrición'!$D77</f>
        <v>0</v>
      </c>
      <c r="HE4">
        <f>+'3. Salud y Nutrición'!$D78</f>
        <v>0</v>
      </c>
      <c r="HF4">
        <f>+'3. Salud y Nutrición'!$D79</f>
        <v>0</v>
      </c>
      <c r="HG4">
        <f>+'3. Salud y Nutrición'!$D80</f>
        <v>0</v>
      </c>
      <c r="HH4">
        <f>+'3. Salud y Nutrición'!$D81</f>
        <v>0</v>
      </c>
      <c r="HI4">
        <f>+'3. Salud y Nutrición'!$D82</f>
        <v>0</v>
      </c>
      <c r="HJ4">
        <f>+'3. Salud y Nutrición'!$D83</f>
        <v>0</v>
      </c>
      <c r="HK4">
        <f>+'3. Salud y Nutrición'!$D84</f>
        <v>0</v>
      </c>
      <c r="HL4">
        <f>+'3. Salud y Nutrición'!$D85</f>
        <v>0</v>
      </c>
      <c r="HM4">
        <f>+'3. Salud y Nutrición'!$D86</f>
        <v>0</v>
      </c>
      <c r="HN4">
        <f>+'3. Salud y Nutrición'!$D87</f>
        <v>0</v>
      </c>
      <c r="HO4" t="str">
        <f>+'3. Salud y Nutrición'!$D88</f>
        <v>NO APLICA</v>
      </c>
      <c r="HP4">
        <f>+'3. Salud y Nutrición'!$D89</f>
        <v>0</v>
      </c>
      <c r="HQ4">
        <f>+'3. Salud y Nutrición'!$D90</f>
        <v>0</v>
      </c>
      <c r="HR4" t="str">
        <f>+'3. Salud y Nutrición'!$D91</f>
        <v>NO APLICA</v>
      </c>
      <c r="HS4">
        <f>+'3. Salud y Nutrición'!$D92</f>
        <v>0</v>
      </c>
      <c r="HT4">
        <f>+'3. Salud y Nutrición'!$D93</f>
        <v>0</v>
      </c>
      <c r="HU4" t="str">
        <f>+'3. Salud y Nutrición'!$D94</f>
        <v>NO APLICA</v>
      </c>
      <c r="HV4">
        <f>+'3. Salud y Nutrición'!$D95</f>
        <v>0</v>
      </c>
      <c r="HW4">
        <f>+'3. Salud y Nutrición'!$D96</f>
        <v>0</v>
      </c>
      <c r="HX4">
        <f>+'3. Salud y Nutrición'!$D97</f>
        <v>0</v>
      </c>
      <c r="HY4">
        <f>+'3. Salud y Nutrición'!$D98</f>
        <v>0</v>
      </c>
      <c r="HZ4">
        <f>+'3. Salud y Nutrición'!$D99</f>
        <v>0</v>
      </c>
      <c r="IA4">
        <f>+'3. Salud y Nutrición'!$D100</f>
        <v>0</v>
      </c>
      <c r="IB4" t="str">
        <f>+'4. Familia,Comunidades y Redes'!$D3</f>
        <v>NO APLICA</v>
      </c>
      <c r="IC4">
        <f>+'4. Familia,Comunidades y Redes'!$D4</f>
        <v>0</v>
      </c>
      <c r="ID4" t="str">
        <f>+'4. Familia,Comunidades y Redes'!$D5</f>
        <v>NO APLICA</v>
      </c>
      <c r="IE4">
        <f>+'4. Familia,Comunidades y Redes'!$D6</f>
        <v>0</v>
      </c>
      <c r="IF4">
        <f>+'4. Familia,Comunidades y Redes'!$D7</f>
        <v>0</v>
      </c>
      <c r="IG4">
        <f>+'4. Familia,Comunidades y Redes'!$D8</f>
        <v>0</v>
      </c>
      <c r="IH4">
        <f>+'4. Familia,Comunidades y Redes'!$D9</f>
        <v>0</v>
      </c>
      <c r="II4">
        <f>+'4. Familia,Comunidades y Redes'!$D10</f>
        <v>0</v>
      </c>
      <c r="IJ4">
        <f>+'4. Familia,Comunidades y Redes'!$D11</f>
        <v>0</v>
      </c>
      <c r="IK4" t="str">
        <f>+'4. Familia,Comunidades y Redes'!$D12</f>
        <v>NO APLICA</v>
      </c>
      <c r="IL4">
        <f>+'4. Familia,Comunidades y Redes'!$D13</f>
        <v>0</v>
      </c>
      <c r="IM4">
        <f>+'4. Familia,Comunidades y Redes'!$D14</f>
        <v>0</v>
      </c>
      <c r="IN4">
        <f>+'4. Familia,Comunidades y Redes'!$D15</f>
        <v>0</v>
      </c>
      <c r="IO4">
        <f>+'4. Familia,Comunidades y Redes'!$D16</f>
        <v>0</v>
      </c>
      <c r="IP4">
        <f>+'4. Familia,Comunidades y Redes'!$D17</f>
        <v>0</v>
      </c>
      <c r="IQ4" t="str">
        <f>+'4. Familia,Comunidades y Redes'!$D18</f>
        <v>NO APLICA</v>
      </c>
      <c r="IR4">
        <f>+'4. Familia,Comunidades y Redes'!$D19</f>
        <v>0</v>
      </c>
      <c r="IS4">
        <f>+'4. Familia,Comunidades y Redes'!$D20</f>
        <v>0</v>
      </c>
      <c r="IT4">
        <f>+'4. Familia,Comunidades y Redes'!$D21</f>
        <v>0</v>
      </c>
      <c r="IU4" t="str">
        <f>+'4. Familia,Comunidades y Redes'!$D22</f>
        <v>NO APLICA</v>
      </c>
      <c r="IV4">
        <f>+'4. Familia,Comunidades y Redes'!$D23</f>
        <v>0</v>
      </c>
      <c r="IW4">
        <f>+'4. Familia,Comunidades y Redes'!$D24</f>
        <v>0</v>
      </c>
      <c r="IX4">
        <f>+'4. Familia,Comunidades y Redes'!$D25</f>
        <v>0</v>
      </c>
      <c r="IY4" t="str">
        <f>+'4. Familia,Comunidades y Redes'!$D26</f>
        <v>NO APLICA</v>
      </c>
      <c r="IZ4">
        <f>+'4. Familia,Comunidades y Redes'!$D27</f>
        <v>0</v>
      </c>
      <c r="JA4">
        <f>+'4. Familia,Comunidades y Redes'!$D28</f>
        <v>0</v>
      </c>
      <c r="JB4">
        <f>+'4. Familia,Comunidades y Redes'!$D29</f>
        <v>0</v>
      </c>
      <c r="JC4">
        <f>+'4. Familia,Comunidades y Redes'!$D30</f>
        <v>0</v>
      </c>
      <c r="JD4">
        <f>+'4. Familia,Comunidades y Redes'!$D31</f>
        <v>0</v>
      </c>
      <c r="JE4">
        <f>+'4. Familia,Comunidades y Redes'!$D32</f>
        <v>0</v>
      </c>
      <c r="JF4">
        <f>+'4. Familia,Comunidades y Redes'!$D33</f>
        <v>0</v>
      </c>
      <c r="JG4" t="str">
        <f>+'4. Familia,Comunidades y Redes'!$D34</f>
        <v>NO APLICA</v>
      </c>
      <c r="JH4">
        <f>+'4. Familia,Comunidades y Redes'!$D35</f>
        <v>0</v>
      </c>
      <c r="JI4">
        <f>+'4. Familia,Comunidades y Redes'!$D36</f>
        <v>0</v>
      </c>
      <c r="JJ4">
        <f>+'4. Familia,Comunidades y Redes'!$D37</f>
        <v>0</v>
      </c>
      <c r="JK4" t="str">
        <f>+'5. Proceso Pedagógico'!$D3</f>
        <v>NO APLICA</v>
      </c>
      <c r="JL4">
        <f>+'5. Proceso Pedagógico'!$D4</f>
        <v>0</v>
      </c>
      <c r="JM4" t="str">
        <f>+'5. Proceso Pedagógico'!$D5</f>
        <v>NO APLICA</v>
      </c>
      <c r="JN4">
        <f>+'5. Proceso Pedagógico'!$D6</f>
        <v>0</v>
      </c>
      <c r="JO4">
        <f>+'5. Proceso Pedagógico'!$D7</f>
        <v>0</v>
      </c>
      <c r="JP4">
        <f>+'5. Proceso Pedagógico'!$D8</f>
        <v>0</v>
      </c>
      <c r="JQ4">
        <f>+'5. Proceso Pedagógico'!$D9</f>
        <v>0</v>
      </c>
      <c r="JR4">
        <f>+'5. Proceso Pedagógico'!$D10</f>
        <v>0</v>
      </c>
      <c r="JS4">
        <f>+'5. Proceso Pedagógico'!$D11</f>
        <v>0</v>
      </c>
      <c r="JT4">
        <f>+'5. Proceso Pedagógico'!$D12</f>
        <v>0</v>
      </c>
      <c r="JU4" t="str">
        <f>+'5. Proceso Pedagógico'!$D13</f>
        <v>NO APLICA</v>
      </c>
      <c r="JV4">
        <f>+'5. Proceso Pedagógico'!$D14</f>
        <v>0</v>
      </c>
      <c r="JW4">
        <f>+'5. Proceso Pedagógico'!$D15</f>
        <v>0</v>
      </c>
      <c r="JX4">
        <f>+'5. Proceso Pedagógico'!$D16</f>
        <v>0</v>
      </c>
      <c r="JY4">
        <f>+'5. Proceso Pedagógico'!$D17</f>
        <v>0</v>
      </c>
      <c r="JZ4" t="str">
        <f>+'5. Proceso Pedagógico'!$D18</f>
        <v>NO APLICA</v>
      </c>
      <c r="KA4">
        <f>+'5. Proceso Pedagógico'!$D19</f>
        <v>0</v>
      </c>
      <c r="KB4">
        <f>+'5. Proceso Pedagógico'!$D20</f>
        <v>0</v>
      </c>
      <c r="KC4">
        <f>+'5. Proceso Pedagógico'!$D21</f>
        <v>0</v>
      </c>
      <c r="KD4">
        <f>+'5. Proceso Pedagógico'!$D22</f>
        <v>0</v>
      </c>
      <c r="KE4">
        <f>+'5. Proceso Pedagógico'!$D23</f>
        <v>0</v>
      </c>
      <c r="KF4">
        <f>+'5. Proceso Pedagógico'!$D24</f>
        <v>0</v>
      </c>
      <c r="KG4" t="str">
        <f>+'5. Proceso Pedagógico'!$D25</f>
        <v>NO APLICA</v>
      </c>
      <c r="KH4">
        <f>+'5. Proceso Pedagógico'!$D26</f>
        <v>0</v>
      </c>
      <c r="KI4">
        <f>+'5. Proceso Pedagógico'!$D27</f>
        <v>0</v>
      </c>
      <c r="KJ4">
        <f>+'5. Proceso Pedagógico'!$D28</f>
        <v>0</v>
      </c>
      <c r="KK4">
        <f>+'5. Proceso Pedagógico'!$D29</f>
        <v>0</v>
      </c>
      <c r="KL4" t="str">
        <f>+'5. Proceso Pedagógico'!$D30</f>
        <v>NO APLICA</v>
      </c>
      <c r="KM4">
        <f>+'5. Proceso Pedagógico'!$D31</f>
        <v>0</v>
      </c>
      <c r="KN4">
        <f>+'5. Proceso Pedagógico'!$D32</f>
        <v>0</v>
      </c>
      <c r="KO4">
        <f>+'5. Proceso Pedagógico'!$D33</f>
        <v>0</v>
      </c>
      <c r="KP4" t="str">
        <f>+'6. AdministrativoyGestión'!$D3</f>
        <v>NO APLICA</v>
      </c>
      <c r="KQ4">
        <f>+'6. AdministrativoyGestión'!$D4</f>
        <v>0</v>
      </c>
      <c r="KR4">
        <f>+'6. AdministrativoyGestión'!$D5</f>
        <v>0</v>
      </c>
      <c r="KS4" t="str">
        <f>+'6. AdministrativoyGestión'!$D6</f>
        <v>NO APLICA</v>
      </c>
      <c r="KT4">
        <f>+'6. AdministrativoyGestión'!$D7</f>
        <v>0</v>
      </c>
      <c r="KU4">
        <f>+'6. AdministrativoyGestión'!$D8</f>
        <v>0</v>
      </c>
      <c r="KV4">
        <f>+'6. AdministrativoyGestión'!$D9</f>
        <v>0</v>
      </c>
      <c r="KW4">
        <f>+'6. AdministrativoyGestión'!$D10</f>
        <v>0</v>
      </c>
      <c r="KX4">
        <f>+'6. AdministrativoyGestión'!$D11</f>
        <v>0</v>
      </c>
      <c r="KY4" t="str">
        <f>+'6. AdministrativoyGestión'!$D12</f>
        <v>NO APLICA</v>
      </c>
      <c r="KZ4">
        <f>+'6. AdministrativoyGestión'!$D13</f>
        <v>0</v>
      </c>
      <c r="LA4" t="str">
        <f>+'6. AdministrativoyGestión'!$D14</f>
        <v>NO APLICA</v>
      </c>
      <c r="LB4">
        <f>+'6. AdministrativoyGestión'!$D15</f>
        <v>0</v>
      </c>
      <c r="LC4" t="str">
        <f>+'6. AdministrativoyGestión'!$D16</f>
        <v>NO APLICA</v>
      </c>
      <c r="LD4">
        <f>+'6. AdministrativoyGestión'!$D17</f>
        <v>0</v>
      </c>
      <c r="LE4">
        <f>+'6. AdministrativoyGestión'!$D18</f>
        <v>0</v>
      </c>
      <c r="LF4">
        <f>+'6. AdministrativoyGestión'!$D19</f>
        <v>0</v>
      </c>
      <c r="LG4" t="str">
        <f>+'7. Financiero'!$D3</f>
        <v>NO APLICA</v>
      </c>
      <c r="LH4">
        <f>+'7. Financiero'!$D4</f>
        <v>0</v>
      </c>
      <c r="LI4" t="str">
        <f>+'7. Financiero'!$D5</f>
        <v>NO APLICA</v>
      </c>
      <c r="LJ4">
        <f>+'7. Financiero'!$D6</f>
        <v>0</v>
      </c>
      <c r="LK4">
        <f>+'7. Financiero'!$D7</f>
        <v>0</v>
      </c>
      <c r="LL4">
        <f>+'7. Financiero'!$D8</f>
        <v>0</v>
      </c>
      <c r="LM4">
        <f>+'7. Financiero'!$D9</f>
        <v>0</v>
      </c>
      <c r="LN4" t="str">
        <f>+'7. Financiero'!$D10</f>
        <v>NO APLICA</v>
      </c>
      <c r="LO4">
        <f>+'7. Financiero'!$D11</f>
        <v>0</v>
      </c>
      <c r="LP4">
        <f>+'7. Financiero'!$D12</f>
        <v>0</v>
      </c>
      <c r="LQ4">
        <f>+'7. Financiero'!$D13</f>
        <v>0</v>
      </c>
      <c r="LR4">
        <f>+'7. Financiero'!$D14</f>
        <v>0</v>
      </c>
      <c r="LS4">
        <f>+'7. Financiero'!$D15</f>
        <v>0</v>
      </c>
      <c r="LT4">
        <f>+'7. Financiero'!$D16</f>
        <v>0</v>
      </c>
      <c r="LU4">
        <f>+'7. Financiero'!$D17</f>
        <v>0</v>
      </c>
      <c r="LV4">
        <f>+'7. Financiero'!$D18</f>
        <v>0</v>
      </c>
      <c r="LW4">
        <f>+'7. Financiero'!$D19</f>
        <v>0</v>
      </c>
      <c r="LX4" t="str">
        <f>+'8, Talento Humano '!$D3</f>
        <v>NO APLICA</v>
      </c>
      <c r="LY4">
        <f>+'8, Talento Humano '!$D4</f>
        <v>0</v>
      </c>
      <c r="LZ4">
        <f>+'8, Talento Humano '!$D5</f>
        <v>0</v>
      </c>
      <c r="MA4" t="str">
        <f>+'8, Talento Humano '!$D6</f>
        <v>NO APLICA</v>
      </c>
      <c r="MB4">
        <f>+'8, Talento Humano '!$D7</f>
        <v>0</v>
      </c>
      <c r="MC4">
        <f>+'8, Talento Humano '!$D8</f>
        <v>0</v>
      </c>
      <c r="MD4">
        <f>+'8, Talento Humano '!$D9</f>
        <v>0</v>
      </c>
      <c r="ME4">
        <f>+'8, Talento Humano '!$D10</f>
        <v>0</v>
      </c>
      <c r="MF4">
        <f>+'8, Talento Humano '!$D11</f>
        <v>0</v>
      </c>
      <c r="MG4" t="str">
        <f>+'8, Talento Humano '!$D12</f>
        <v>NO APLICA</v>
      </c>
      <c r="MH4">
        <f>+'8, Talento Humano '!$D13</f>
        <v>0</v>
      </c>
      <c r="MI4" t="str">
        <f>+'8, Talento Humano '!$D14</f>
        <v>NO APLICA</v>
      </c>
      <c r="MJ4">
        <f>+'8, Talento Humano '!$D15</f>
        <v>0</v>
      </c>
      <c r="MK4">
        <f>+'8, Talento Humano '!$D16</f>
        <v>0</v>
      </c>
      <c r="ML4" t="str">
        <f>+'8, Talento Humano '!$D17</f>
        <v>NO APLICA</v>
      </c>
      <c r="MM4">
        <f>+'8, Talento Humano '!$D18</f>
        <v>0</v>
      </c>
      <c r="MN4">
        <f>+'8, Talento Humano '!$D19</f>
        <v>0</v>
      </c>
      <c r="MO4">
        <f>+'8, Talento Humano '!$D20</f>
        <v>0</v>
      </c>
      <c r="MP4">
        <f>+'8, Talento Humano '!$D21</f>
        <v>0</v>
      </c>
      <c r="MQ4">
        <f>+'8, Talento Humano '!$D22</f>
        <v>0</v>
      </c>
      <c r="MR4">
        <f>+'8, Talento Humano '!$D23</f>
        <v>0</v>
      </c>
      <c r="MS4" t="str">
        <f>+'8, Talento Humano '!$D24</f>
        <v>NO APLICA</v>
      </c>
      <c r="MT4">
        <f>+'8, Talento Humano '!$D25</f>
        <v>0</v>
      </c>
      <c r="MU4">
        <f>+'8, Talento Humano '!$D26</f>
        <v>0</v>
      </c>
    </row>
  </sheetData>
  <sheetProtection algorithmName="SHA-512" hashValue="zKcEUz2fdoY3ndie1g3Y07D1qZiDqsNVwp9d1NpYgzkHsdStoiCY/9+3BLlGWAbqij59DZ4os4VRhmP8Lw5kJw==" saltValue="dugXlysozmIlc/rjr2XMmw==" spinCount="100000" sheet="1" formatRows="0"/>
  <mergeCells count="13">
    <mergeCell ref="JK1:KO1"/>
    <mergeCell ref="KP1:LF1"/>
    <mergeCell ref="LG1:LW1"/>
    <mergeCell ref="LX1:MU1"/>
    <mergeCell ref="A2:M2"/>
    <mergeCell ref="N2:AF2"/>
    <mergeCell ref="AG2:AU2"/>
    <mergeCell ref="AV2:BO2"/>
    <mergeCell ref="BP1:EG1"/>
    <mergeCell ref="EH1:IA1"/>
    <mergeCell ref="IB1:JJ1"/>
    <mergeCell ref="A1:M1"/>
    <mergeCell ref="AV1:BO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D527-3122-4009-82AC-2A5695263BFA}">
  <sheetPr>
    <tabColor rgb="FF002060"/>
    <pageSetUpPr fitToPage="1"/>
  </sheetPr>
  <dimension ref="A1:E98"/>
  <sheetViews>
    <sheetView zoomScaleNormal="100" workbookViewId="0">
      <selection activeCell="C1" sqref="C1"/>
    </sheetView>
  </sheetViews>
  <sheetFormatPr baseColWidth="10" defaultColWidth="11.42578125" defaultRowHeight="15" x14ac:dyDescent="0.25"/>
  <cols>
    <col min="1" max="1" width="86.85546875" style="85" customWidth="1"/>
    <col min="2" max="2" width="150.85546875" style="29" customWidth="1"/>
    <col min="3" max="3" width="8.28515625" customWidth="1"/>
  </cols>
  <sheetData>
    <row r="1" spans="1:5" ht="17.25" thickBot="1" x14ac:dyDescent="0.3">
      <c r="A1" s="435" t="s">
        <v>1577</v>
      </c>
      <c r="B1" s="436"/>
      <c r="C1" s="201" t="s">
        <v>1758</v>
      </c>
    </row>
    <row r="2" spans="1:5" ht="17.25" customHeight="1" x14ac:dyDescent="0.25">
      <c r="A2" s="158" t="s">
        <v>1578</v>
      </c>
      <c r="B2" s="158" t="s">
        <v>1579</v>
      </c>
      <c r="E2" t="str">
        <f>UPPER(D1)</f>
        <v/>
      </c>
    </row>
    <row r="3" spans="1:5" ht="17.25" thickBot="1" x14ac:dyDescent="0.3">
      <c r="A3" s="435" t="s">
        <v>1580</v>
      </c>
      <c r="B3" s="436"/>
    </row>
    <row r="4" spans="1:5" ht="16.5" x14ac:dyDescent="0.25">
      <c r="A4" s="437" t="s">
        <v>1581</v>
      </c>
      <c r="B4" s="437"/>
    </row>
    <row r="5" spans="1:5" x14ac:dyDescent="0.25">
      <c r="A5" s="85" t="s">
        <v>1582</v>
      </c>
      <c r="B5" s="29" t="s">
        <v>1583</v>
      </c>
    </row>
    <row r="6" spans="1:5" x14ac:dyDescent="0.25">
      <c r="A6" s="85" t="s">
        <v>1584</v>
      </c>
      <c r="B6" s="29" t="s">
        <v>1585</v>
      </c>
    </row>
    <row r="7" spans="1:5" x14ac:dyDescent="0.25">
      <c r="A7" s="85" t="s">
        <v>1586</v>
      </c>
      <c r="B7" s="29" t="s">
        <v>1587</v>
      </c>
    </row>
    <row r="8" spans="1:5" x14ac:dyDescent="0.25">
      <c r="A8" s="85" t="s">
        <v>1588</v>
      </c>
      <c r="B8" s="29" t="s">
        <v>1589</v>
      </c>
    </row>
    <row r="9" spans="1:5" ht="17.25" customHeight="1" x14ac:dyDescent="0.25">
      <c r="A9" s="85" t="s">
        <v>1590</v>
      </c>
      <c r="B9" s="29" t="s">
        <v>1591</v>
      </c>
    </row>
    <row r="10" spans="1:5" x14ac:dyDescent="0.25">
      <c r="A10" s="85" t="s">
        <v>1592</v>
      </c>
      <c r="B10" s="29" t="s">
        <v>1593</v>
      </c>
    </row>
    <row r="11" spans="1:5" x14ac:dyDescent="0.25">
      <c r="A11" s="85" t="s">
        <v>1594</v>
      </c>
      <c r="B11" s="29" t="s">
        <v>1595</v>
      </c>
    </row>
    <row r="12" spans="1:5" x14ac:dyDescent="0.25">
      <c r="A12" s="85" t="s">
        <v>1596</v>
      </c>
      <c r="B12" s="29" t="s">
        <v>1597</v>
      </c>
    </row>
    <row r="13" spans="1:5" x14ac:dyDescent="0.25">
      <c r="A13" s="85" t="s">
        <v>1598</v>
      </c>
      <c r="B13" s="29" t="s">
        <v>1599</v>
      </c>
    </row>
    <row r="14" spans="1:5" x14ac:dyDescent="0.25">
      <c r="A14" s="85" t="s">
        <v>1600</v>
      </c>
      <c r="B14" s="29" t="s">
        <v>1601</v>
      </c>
    </row>
    <row r="15" spans="1:5" x14ac:dyDescent="0.25">
      <c r="A15" s="85" t="s">
        <v>1602</v>
      </c>
      <c r="B15" s="29" t="s">
        <v>1603</v>
      </c>
    </row>
    <row r="16" spans="1:5" ht="15.75" thickBot="1" x14ac:dyDescent="0.3">
      <c r="A16" s="85" t="s">
        <v>1604</v>
      </c>
      <c r="B16" s="29" t="s">
        <v>1605</v>
      </c>
    </row>
    <row r="17" spans="1:2" ht="16.5" x14ac:dyDescent="0.25">
      <c r="A17" s="437" t="s">
        <v>1606</v>
      </c>
      <c r="B17" s="437"/>
    </row>
    <row r="18" spans="1:2" ht="30" x14ac:dyDescent="0.25">
      <c r="A18" s="159" t="s">
        <v>1607</v>
      </c>
      <c r="B18" s="29" t="s">
        <v>1608</v>
      </c>
    </row>
    <row r="19" spans="1:2" x14ac:dyDescent="0.25">
      <c r="A19" s="85" t="s">
        <v>1609</v>
      </c>
      <c r="B19" s="29" t="s">
        <v>1610</v>
      </c>
    </row>
    <row r="20" spans="1:2" x14ac:dyDescent="0.25">
      <c r="A20" s="85" t="s">
        <v>1611</v>
      </c>
      <c r="B20" s="29" t="s">
        <v>1612</v>
      </c>
    </row>
    <row r="21" spans="1:2" x14ac:dyDescent="0.25">
      <c r="A21" s="85" t="s">
        <v>1613</v>
      </c>
      <c r="B21" s="29" t="s">
        <v>1614</v>
      </c>
    </row>
    <row r="22" spans="1:2" x14ac:dyDescent="0.25">
      <c r="A22" s="85" t="s">
        <v>1615</v>
      </c>
      <c r="B22" s="29" t="s">
        <v>1616</v>
      </c>
    </row>
    <row r="23" spans="1:2" x14ac:dyDescent="0.25">
      <c r="A23" s="85" t="s">
        <v>1617</v>
      </c>
      <c r="B23" s="29" t="s">
        <v>1618</v>
      </c>
    </row>
    <row r="24" spans="1:2" x14ac:dyDescent="0.25">
      <c r="A24" s="85" t="s">
        <v>1588</v>
      </c>
      <c r="B24" s="29" t="s">
        <v>1619</v>
      </c>
    </row>
    <row r="25" spans="1:2" x14ac:dyDescent="0.25">
      <c r="A25" s="85" t="s">
        <v>1620</v>
      </c>
      <c r="B25" s="29" t="s">
        <v>1621</v>
      </c>
    </row>
    <row r="26" spans="1:2" ht="30" x14ac:dyDescent="0.25">
      <c r="A26" s="85" t="s">
        <v>1622</v>
      </c>
      <c r="B26" s="29" t="s">
        <v>1623</v>
      </c>
    </row>
    <row r="27" spans="1:2" x14ac:dyDescent="0.25">
      <c r="A27" s="85" t="s">
        <v>1624</v>
      </c>
      <c r="B27" s="29" t="s">
        <v>1625</v>
      </c>
    </row>
    <row r="28" spans="1:2" x14ac:dyDescent="0.25">
      <c r="A28" s="85" t="s">
        <v>1626</v>
      </c>
      <c r="B28" s="29" t="s">
        <v>1627</v>
      </c>
    </row>
    <row r="29" spans="1:2" x14ac:dyDescent="0.25">
      <c r="A29" s="85" t="s">
        <v>1628</v>
      </c>
      <c r="B29" s="29" t="s">
        <v>1629</v>
      </c>
    </row>
    <row r="30" spans="1:2" x14ac:dyDescent="0.25">
      <c r="A30" s="85" t="s">
        <v>1630</v>
      </c>
      <c r="B30" s="29" t="s">
        <v>1631</v>
      </c>
    </row>
    <row r="31" spans="1:2" x14ac:dyDescent="0.25">
      <c r="A31" s="85" t="s">
        <v>1600</v>
      </c>
      <c r="B31" s="29" t="s">
        <v>1632</v>
      </c>
    </row>
    <row r="32" spans="1:2" x14ac:dyDescent="0.25">
      <c r="A32" s="85" t="s">
        <v>1602</v>
      </c>
      <c r="B32" s="29" t="s">
        <v>1633</v>
      </c>
    </row>
    <row r="33" spans="1:3" x14ac:dyDescent="0.25">
      <c r="A33" s="85" t="s">
        <v>1634</v>
      </c>
      <c r="B33" s="29" t="s">
        <v>1635</v>
      </c>
    </row>
    <row r="34" spans="1:3" ht="75" x14ac:dyDescent="0.25">
      <c r="A34" s="85" t="s">
        <v>1636</v>
      </c>
      <c r="B34" s="29" t="s">
        <v>1637</v>
      </c>
    </row>
    <row r="35" spans="1:3" x14ac:dyDescent="0.25">
      <c r="A35" s="85" t="s">
        <v>1638</v>
      </c>
      <c r="B35" s="29" t="s">
        <v>1639</v>
      </c>
    </row>
    <row r="36" spans="1:3" ht="15.75" thickBot="1" x14ac:dyDescent="0.3">
      <c r="A36" s="85" t="s">
        <v>1640</v>
      </c>
      <c r="B36" s="29" t="s">
        <v>1639</v>
      </c>
    </row>
    <row r="37" spans="1:3" ht="16.5" x14ac:dyDescent="0.25">
      <c r="A37" s="437" t="s">
        <v>1641</v>
      </c>
      <c r="B37" s="437"/>
    </row>
    <row r="38" spans="1:3" x14ac:dyDescent="0.25">
      <c r="A38" s="85" t="s">
        <v>1642</v>
      </c>
      <c r="B38" s="29" t="s">
        <v>1643</v>
      </c>
    </row>
    <row r="39" spans="1:3" x14ac:dyDescent="0.25">
      <c r="A39" s="85" t="s">
        <v>1644</v>
      </c>
      <c r="B39" s="29" t="s">
        <v>1645</v>
      </c>
    </row>
    <row r="40" spans="1:3" x14ac:dyDescent="0.25">
      <c r="A40" s="85" t="s">
        <v>1646</v>
      </c>
      <c r="B40" s="29" t="s">
        <v>1647</v>
      </c>
    </row>
    <row r="41" spans="1:3" x14ac:dyDescent="0.25">
      <c r="A41" s="85" t="s">
        <v>1648</v>
      </c>
      <c r="B41" s="29" t="s">
        <v>1649</v>
      </c>
    </row>
    <row r="42" spans="1:3" x14ac:dyDescent="0.25">
      <c r="A42" s="85" t="s">
        <v>1650</v>
      </c>
      <c r="B42" s="29" t="s">
        <v>1651</v>
      </c>
    </row>
    <row r="43" spans="1:3" ht="110.25" customHeight="1" x14ac:dyDescent="0.25">
      <c r="A43" s="85" t="s">
        <v>1652</v>
      </c>
      <c r="B43" s="267" t="s">
        <v>2303</v>
      </c>
      <c r="C43" s="64"/>
    </row>
    <row r="44" spans="1:3" x14ac:dyDescent="0.25">
      <c r="A44" s="85" t="s">
        <v>1653</v>
      </c>
      <c r="B44" s="29" t="s">
        <v>1654</v>
      </c>
      <c r="C44" s="64"/>
    </row>
    <row r="45" spans="1:3" ht="15.75" thickBot="1" x14ac:dyDescent="0.3">
      <c r="A45" s="85" t="s">
        <v>1655</v>
      </c>
      <c r="B45" s="29" t="s">
        <v>1656</v>
      </c>
      <c r="C45" s="64"/>
    </row>
    <row r="46" spans="1:3" ht="16.5" x14ac:dyDescent="0.25">
      <c r="A46" s="437" t="s">
        <v>1657</v>
      </c>
      <c r="B46" s="437"/>
    </row>
    <row r="47" spans="1:3" x14ac:dyDescent="0.25">
      <c r="A47" s="85" t="s">
        <v>1658</v>
      </c>
      <c r="B47" s="29" t="s">
        <v>1659</v>
      </c>
    </row>
    <row r="48" spans="1:3" x14ac:dyDescent="0.25">
      <c r="A48" s="85" t="s">
        <v>1660</v>
      </c>
      <c r="B48" s="29" t="s">
        <v>1661</v>
      </c>
    </row>
    <row r="49" spans="1:2" x14ac:dyDescent="0.25">
      <c r="A49" s="85" t="s">
        <v>1662</v>
      </c>
      <c r="B49" s="29" t="s">
        <v>1663</v>
      </c>
    </row>
    <row r="50" spans="1:2" x14ac:dyDescent="0.25">
      <c r="A50" s="85" t="s">
        <v>1664</v>
      </c>
      <c r="B50" s="29" t="s">
        <v>1665</v>
      </c>
    </row>
    <row r="51" spans="1:2" x14ac:dyDescent="0.25">
      <c r="A51" s="85" t="s">
        <v>1666</v>
      </c>
      <c r="B51" s="29" t="s">
        <v>1667</v>
      </c>
    </row>
    <row r="52" spans="1:2" x14ac:dyDescent="0.25">
      <c r="A52" s="85" t="s">
        <v>1668</v>
      </c>
      <c r="B52" s="29" t="s">
        <v>1669</v>
      </c>
    </row>
    <row r="53" spans="1:2" x14ac:dyDescent="0.25">
      <c r="A53" s="85" t="s">
        <v>1670</v>
      </c>
      <c r="B53" s="29" t="s">
        <v>1671</v>
      </c>
    </row>
    <row r="54" spans="1:2" x14ac:dyDescent="0.25">
      <c r="A54" s="85" t="s">
        <v>1672</v>
      </c>
      <c r="B54" s="29" t="s">
        <v>1673</v>
      </c>
    </row>
    <row r="55" spans="1:2" x14ac:dyDescent="0.25">
      <c r="A55" s="85" t="s">
        <v>1674</v>
      </c>
      <c r="B55" s="29" t="s">
        <v>1675</v>
      </c>
    </row>
    <row r="56" spans="1:2" x14ac:dyDescent="0.25">
      <c r="A56" s="85" t="s">
        <v>1676</v>
      </c>
      <c r="B56" s="29" t="s">
        <v>1677</v>
      </c>
    </row>
    <row r="57" spans="1:2" ht="65.25" customHeight="1" x14ac:dyDescent="0.25">
      <c r="A57" s="85" t="s">
        <v>1626</v>
      </c>
      <c r="B57" s="29" t="s">
        <v>1678</v>
      </c>
    </row>
    <row r="58" spans="1:2" ht="16.5" x14ac:dyDescent="0.25">
      <c r="A58" s="438" t="s">
        <v>1571</v>
      </c>
      <c r="B58" s="439"/>
    </row>
    <row r="59" spans="1:2" x14ac:dyDescent="0.25">
      <c r="A59" s="440" t="s">
        <v>1572</v>
      </c>
      <c r="B59" s="160" t="s">
        <v>1573</v>
      </c>
    </row>
    <row r="60" spans="1:2" x14ac:dyDescent="0.25">
      <c r="A60" s="440"/>
      <c r="B60" s="161" t="s">
        <v>1574</v>
      </c>
    </row>
    <row r="61" spans="1:2" x14ac:dyDescent="0.25">
      <c r="A61" s="440"/>
      <c r="B61" s="162" t="s">
        <v>1575</v>
      </c>
    </row>
    <row r="62" spans="1:2" x14ac:dyDescent="0.25">
      <c r="A62" s="440"/>
      <c r="B62" s="163" t="s">
        <v>1679</v>
      </c>
    </row>
    <row r="63" spans="1:2" x14ac:dyDescent="0.25">
      <c r="A63" s="440"/>
      <c r="B63" s="164" t="s">
        <v>1576</v>
      </c>
    </row>
    <row r="64" spans="1:2" x14ac:dyDescent="0.25">
      <c r="A64" s="172" t="s">
        <v>1680</v>
      </c>
      <c r="B64" s="160" t="s">
        <v>1681</v>
      </c>
    </row>
    <row r="65" spans="1:2" ht="90" x14ac:dyDescent="0.25">
      <c r="A65" s="172" t="s">
        <v>1682</v>
      </c>
      <c r="B65" s="160" t="s">
        <v>1683</v>
      </c>
    </row>
    <row r="66" spans="1:2" ht="45" x14ac:dyDescent="0.25">
      <c r="A66" s="172" t="s">
        <v>1684</v>
      </c>
      <c r="B66" s="160" t="s">
        <v>1685</v>
      </c>
    </row>
    <row r="67" spans="1:2" x14ac:dyDescent="0.25">
      <c r="A67" s="441" t="s">
        <v>1686</v>
      </c>
      <c r="B67" s="442"/>
    </row>
    <row r="68" spans="1:2" ht="75" x14ac:dyDescent="0.25">
      <c r="A68" s="268" t="s">
        <v>1687</v>
      </c>
      <c r="B68" s="268" t="s">
        <v>1688</v>
      </c>
    </row>
    <row r="69" spans="1:2" ht="45" x14ac:dyDescent="0.25">
      <c r="A69" s="269" t="s">
        <v>1689</v>
      </c>
      <c r="B69" s="160" t="s">
        <v>1690</v>
      </c>
    </row>
    <row r="70" spans="1:2" ht="120" x14ac:dyDescent="0.25">
      <c r="A70" s="269" t="s">
        <v>1691</v>
      </c>
      <c r="B70" s="160" t="s">
        <v>1692</v>
      </c>
    </row>
    <row r="71" spans="1:2" x14ac:dyDescent="0.25">
      <c r="A71" s="443" t="s">
        <v>1693</v>
      </c>
      <c r="B71" s="444"/>
    </row>
    <row r="72" spans="1:2" ht="30" x14ac:dyDescent="0.25">
      <c r="A72" s="270" t="s">
        <v>1694</v>
      </c>
      <c r="B72" s="176" t="s">
        <v>1695</v>
      </c>
    </row>
    <row r="73" spans="1:2" ht="120" x14ac:dyDescent="0.25">
      <c r="A73" s="175" t="s">
        <v>1696</v>
      </c>
      <c r="B73" s="176" t="s">
        <v>1697</v>
      </c>
    </row>
    <row r="74" spans="1:2" ht="23.25" customHeight="1" x14ac:dyDescent="0.25">
      <c r="A74" s="434" t="s">
        <v>1698</v>
      </c>
      <c r="B74" s="434"/>
    </row>
    <row r="75" spans="1:2" ht="144.75" customHeight="1" x14ac:dyDescent="0.25">
      <c r="A75" s="173" t="s">
        <v>1699</v>
      </c>
      <c r="B75" s="173" t="s">
        <v>1700</v>
      </c>
    </row>
    <row r="76" spans="1:2" ht="24.75" customHeight="1" x14ac:dyDescent="0.25">
      <c r="A76" s="434" t="s">
        <v>1701</v>
      </c>
      <c r="B76" s="434"/>
    </row>
    <row r="77" spans="1:2" ht="42" customHeight="1" x14ac:dyDescent="0.25">
      <c r="A77" s="290" t="s">
        <v>1702</v>
      </c>
      <c r="B77" s="173" t="s">
        <v>1703</v>
      </c>
    </row>
    <row r="78" spans="1:2" ht="28.5" customHeight="1" x14ac:dyDescent="0.25">
      <c r="A78" s="445" t="s">
        <v>1704</v>
      </c>
      <c r="B78" s="446"/>
    </row>
    <row r="79" spans="1:2" ht="30.75" customHeight="1" x14ac:dyDescent="0.25">
      <c r="A79" s="173" t="s">
        <v>1705</v>
      </c>
      <c r="B79" s="173" t="s">
        <v>1706</v>
      </c>
    </row>
    <row r="80" spans="1:2" ht="43.5" customHeight="1" x14ac:dyDescent="0.25">
      <c r="A80" s="173" t="s">
        <v>1707</v>
      </c>
      <c r="B80" s="174" t="s">
        <v>1708</v>
      </c>
    </row>
    <row r="81" spans="1:2" ht="29.25" customHeight="1" x14ac:dyDescent="0.25">
      <c r="A81" s="173" t="s">
        <v>1709</v>
      </c>
      <c r="B81" s="174" t="s">
        <v>1710</v>
      </c>
    </row>
    <row r="82" spans="1:2" ht="86.25" customHeight="1" x14ac:dyDescent="0.25">
      <c r="A82" s="173" t="s">
        <v>1711</v>
      </c>
      <c r="B82" s="174" t="s">
        <v>1712</v>
      </c>
    </row>
    <row r="83" spans="1:2" ht="28.5" customHeight="1" x14ac:dyDescent="0.25">
      <c r="A83" s="447" t="s">
        <v>2304</v>
      </c>
      <c r="B83" s="448"/>
    </row>
    <row r="84" spans="1:2" ht="41.25" customHeight="1" x14ac:dyDescent="0.25">
      <c r="A84" s="332" t="s">
        <v>2305</v>
      </c>
      <c r="B84" s="333" t="s">
        <v>2306</v>
      </c>
    </row>
    <row r="85" spans="1:2" ht="46.5" customHeight="1" x14ac:dyDescent="0.25">
      <c r="A85" s="332" t="s">
        <v>2307</v>
      </c>
      <c r="B85" s="334" t="s">
        <v>2308</v>
      </c>
    </row>
    <row r="86" spans="1:2" ht="27" customHeight="1" x14ac:dyDescent="0.25">
      <c r="A86" s="332" t="s">
        <v>2309</v>
      </c>
      <c r="B86" s="334" t="s">
        <v>2310</v>
      </c>
    </row>
    <row r="87" spans="1:2" ht="24" customHeight="1" x14ac:dyDescent="0.25">
      <c r="A87" s="332" t="s">
        <v>2311</v>
      </c>
      <c r="B87" s="334" t="s">
        <v>2310</v>
      </c>
    </row>
    <row r="88" spans="1:2" x14ac:dyDescent="0.25">
      <c r="A88" s="447" t="s">
        <v>1713</v>
      </c>
      <c r="B88" s="448"/>
    </row>
    <row r="89" spans="1:2" ht="36" customHeight="1" x14ac:dyDescent="0.25">
      <c r="A89" s="173" t="s">
        <v>2312</v>
      </c>
      <c r="B89" s="173" t="s">
        <v>1714</v>
      </c>
    </row>
    <row r="90" spans="1:2" ht="121.5" customHeight="1" x14ac:dyDescent="0.25">
      <c r="A90" s="173" t="s">
        <v>1715</v>
      </c>
      <c r="B90" s="173" t="s">
        <v>1716</v>
      </c>
    </row>
    <row r="91" spans="1:2" ht="16.5" x14ac:dyDescent="0.25">
      <c r="A91" s="449" t="s">
        <v>1717</v>
      </c>
      <c r="B91" s="449"/>
    </row>
    <row r="92" spans="1:2" ht="30" x14ac:dyDescent="0.25">
      <c r="A92" s="175" t="s">
        <v>1718</v>
      </c>
      <c r="B92" s="176" t="s">
        <v>1719</v>
      </c>
    </row>
    <row r="93" spans="1:2" ht="16.5" x14ac:dyDescent="0.25">
      <c r="A93" s="450" t="s">
        <v>1720</v>
      </c>
      <c r="B93" s="450"/>
    </row>
    <row r="94" spans="1:2" x14ac:dyDescent="0.25">
      <c r="A94" s="174" t="s">
        <v>1721</v>
      </c>
      <c r="B94" s="174" t="s">
        <v>1722</v>
      </c>
    </row>
    <row r="95" spans="1:2" ht="16.5" x14ac:dyDescent="0.25">
      <c r="A95" s="451" t="s">
        <v>1723</v>
      </c>
      <c r="B95" s="451"/>
    </row>
    <row r="96" spans="1:2" ht="30" x14ac:dyDescent="0.25">
      <c r="A96" s="172" t="s">
        <v>1724</v>
      </c>
      <c r="B96" s="160" t="s">
        <v>1725</v>
      </c>
    </row>
    <row r="97" spans="1:2" ht="30" x14ac:dyDescent="0.25">
      <c r="A97" s="172" t="s">
        <v>1726</v>
      </c>
      <c r="B97" s="160" t="s">
        <v>1727</v>
      </c>
    </row>
    <row r="98" spans="1:2" x14ac:dyDescent="0.25">
      <c r="A98" s="172" t="s">
        <v>1728</v>
      </c>
      <c r="B98" s="160" t="s">
        <v>1729</v>
      </c>
    </row>
  </sheetData>
  <sheetProtection algorithmName="SHA-512" hashValue="onaFXoPesgHIuIVfjktnRwGu9oeEuv3HUCNSbUU1roLWPcESQBhFTJskhUHZXpJHbJGAGZXJ+BhBGv4g7MKjUQ==" saltValue="OXvzYLRXD2HNBRH58fk2mg==" spinCount="100000" sheet="1" formatRows="0"/>
  <mergeCells count="18">
    <mergeCell ref="A78:B78"/>
    <mergeCell ref="A88:B88"/>
    <mergeCell ref="A91:B91"/>
    <mergeCell ref="A93:B93"/>
    <mergeCell ref="A95:B95"/>
    <mergeCell ref="A83:B83"/>
    <mergeCell ref="A76:B76"/>
    <mergeCell ref="A1:B1"/>
    <mergeCell ref="A3:B3"/>
    <mergeCell ref="A4:B4"/>
    <mergeCell ref="A17:B17"/>
    <mergeCell ref="A37:B37"/>
    <mergeCell ref="A46:B46"/>
    <mergeCell ref="A58:B58"/>
    <mergeCell ref="A59:A63"/>
    <mergeCell ref="A67:B67"/>
    <mergeCell ref="A71:B71"/>
    <mergeCell ref="A74:B74"/>
  </mergeCells>
  <hyperlinks>
    <hyperlink ref="C1" location="PORTADA!A1" display="Portada" xr:uid="{A8ED37E4-421A-4EE7-B6ED-27FB589E934E}"/>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3799-7C25-4EE0-A2E8-662B53C4B09B}">
  <sheetPr>
    <tabColor rgb="FFF57C00"/>
    <pageSetUpPr fitToPage="1"/>
  </sheetPr>
  <dimension ref="A1:G41"/>
  <sheetViews>
    <sheetView zoomScale="110" zoomScaleNormal="110" workbookViewId="0">
      <selection activeCell="C1" sqref="C1"/>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x14ac:dyDescent="0.3">
      <c r="A1" s="454" t="s">
        <v>1730</v>
      </c>
      <c r="B1" s="455"/>
      <c r="C1" s="455"/>
      <c r="D1" s="455"/>
      <c r="E1" s="455"/>
      <c r="F1" s="456"/>
      <c r="G1" s="201" t="s">
        <v>1758</v>
      </c>
    </row>
    <row r="2" spans="1:7" ht="29.25" customHeight="1" thickBot="1" x14ac:dyDescent="0.3">
      <c r="A2" s="12" t="s">
        <v>1731</v>
      </c>
      <c r="B2" s="457"/>
      <c r="C2" s="457"/>
      <c r="D2" s="458"/>
      <c r="E2" s="12" t="s">
        <v>1584</v>
      </c>
      <c r="F2" s="98"/>
    </row>
    <row r="3" spans="1:7" ht="36" customHeight="1" thickBot="1" x14ac:dyDescent="0.3">
      <c r="A3" s="12" t="s">
        <v>1586</v>
      </c>
      <c r="B3" s="457"/>
      <c r="C3" s="457"/>
      <c r="D3" s="457"/>
      <c r="E3" s="12" t="s">
        <v>1588</v>
      </c>
      <c r="F3" s="99"/>
    </row>
    <row r="4" spans="1:7" ht="33.6" customHeight="1" thickBot="1" x14ac:dyDescent="0.3">
      <c r="A4" s="12" t="s">
        <v>1590</v>
      </c>
      <c r="B4" s="100"/>
      <c r="C4" s="12" t="s">
        <v>1592</v>
      </c>
      <c r="D4" s="459"/>
      <c r="E4" s="459"/>
      <c r="F4" s="460"/>
    </row>
    <row r="5" spans="1:7" ht="30.75" thickBot="1" x14ac:dyDescent="0.3">
      <c r="A5" s="12" t="s">
        <v>1594</v>
      </c>
      <c r="B5" s="98"/>
      <c r="C5" s="12" t="s">
        <v>1596</v>
      </c>
      <c r="D5" s="452"/>
      <c r="E5" s="452"/>
      <c r="F5" s="453"/>
    </row>
    <row r="6" spans="1:7" ht="31.5" customHeight="1" thickBot="1" x14ac:dyDescent="0.3">
      <c r="A6" s="12" t="s">
        <v>1598</v>
      </c>
      <c r="B6" s="452"/>
      <c r="C6" s="452"/>
      <c r="D6" s="453"/>
      <c r="E6" s="12" t="s">
        <v>1630</v>
      </c>
      <c r="F6" s="99"/>
    </row>
    <row r="7" spans="1:7" ht="30" customHeight="1" thickBot="1" x14ac:dyDescent="0.3">
      <c r="A7" s="12" t="s">
        <v>1600</v>
      </c>
      <c r="B7" s="98"/>
      <c r="C7" s="12" t="s">
        <v>1602</v>
      </c>
      <c r="D7" s="98"/>
      <c r="E7" s="12" t="s">
        <v>1604</v>
      </c>
      <c r="F7" s="98"/>
    </row>
    <row r="8" spans="1:7" ht="9" customHeight="1" thickBot="1" x14ac:dyDescent="0.3">
      <c r="A8" s="27"/>
      <c r="B8" s="27"/>
      <c r="C8" s="27"/>
      <c r="D8" s="27"/>
      <c r="E8" s="27"/>
      <c r="F8" s="27"/>
    </row>
    <row r="9" spans="1:7" ht="15.75" thickBot="1" x14ac:dyDescent="0.3">
      <c r="A9" s="461" t="s">
        <v>1732</v>
      </c>
      <c r="B9" s="462"/>
      <c r="C9" s="462"/>
      <c r="D9" s="462"/>
      <c r="E9" s="462"/>
      <c r="F9" s="463"/>
    </row>
    <row r="10" spans="1:7" ht="45.75" thickBot="1" x14ac:dyDescent="0.3">
      <c r="A10" s="12" t="s">
        <v>1609</v>
      </c>
      <c r="B10" s="457"/>
      <c r="C10" s="457"/>
      <c r="D10" s="458"/>
      <c r="E10" s="12" t="s">
        <v>1733</v>
      </c>
      <c r="F10" s="98"/>
    </row>
    <row r="11" spans="1:7" ht="53.25" customHeight="1" thickBot="1" x14ac:dyDescent="0.3">
      <c r="A11" s="12" t="s">
        <v>1613</v>
      </c>
      <c r="B11" s="100"/>
      <c r="C11" s="12" t="s">
        <v>1615</v>
      </c>
      <c r="D11" s="459"/>
      <c r="E11" s="459"/>
      <c r="F11" s="460"/>
    </row>
    <row r="12" spans="1:7" ht="30.75" thickBot="1" x14ac:dyDescent="0.3">
      <c r="A12" s="12" t="s">
        <v>1617</v>
      </c>
      <c r="B12" s="457"/>
      <c r="C12" s="457"/>
      <c r="D12" s="457"/>
      <c r="E12" s="12" t="s">
        <v>1588</v>
      </c>
      <c r="F12" s="99"/>
    </row>
    <row r="13" spans="1:7" ht="60.75" thickBot="1" x14ac:dyDescent="0.3">
      <c r="A13" s="12" t="s">
        <v>1734</v>
      </c>
      <c r="B13" s="153"/>
      <c r="C13" s="12" t="s">
        <v>1622</v>
      </c>
      <c r="D13" s="452"/>
      <c r="E13" s="452"/>
      <c r="F13" s="453"/>
    </row>
    <row r="14" spans="1:7" ht="37.5" customHeight="1" thickBot="1" x14ac:dyDescent="0.3">
      <c r="A14" s="12" t="s">
        <v>2544</v>
      </c>
      <c r="B14" s="98"/>
      <c r="C14" s="12" t="s">
        <v>1735</v>
      </c>
      <c r="D14" s="98"/>
      <c r="E14" s="12" t="s">
        <v>1626</v>
      </c>
      <c r="F14" s="98"/>
    </row>
    <row r="15" spans="1:7" ht="45.75" thickBot="1" x14ac:dyDescent="0.3">
      <c r="A15" s="12" t="s">
        <v>1628</v>
      </c>
      <c r="B15" s="457"/>
      <c r="C15" s="457"/>
      <c r="D15" s="458"/>
      <c r="E15" s="12" t="s">
        <v>1630</v>
      </c>
      <c r="F15" s="99"/>
    </row>
    <row r="16" spans="1:7" ht="22.35" customHeight="1" thickBot="1" x14ac:dyDescent="0.3">
      <c r="A16" s="12" t="s">
        <v>1600</v>
      </c>
      <c r="B16" s="98"/>
      <c r="C16" s="12" t="s">
        <v>1602</v>
      </c>
      <c r="D16" s="98"/>
      <c r="E16" s="12" t="s">
        <v>1634</v>
      </c>
      <c r="F16" s="98"/>
    </row>
    <row r="17" spans="1:6" ht="48.6" customHeight="1" thickBot="1" x14ac:dyDescent="0.3">
      <c r="A17" s="12" t="s">
        <v>1636</v>
      </c>
      <c r="B17" s="157"/>
      <c r="C17" s="155" t="s">
        <v>1638</v>
      </c>
      <c r="D17" s="154" t="str">
        <f>IFERROR(LEFT($B$17,FIND(",",$B$17)-1)," ")</f>
        <v xml:space="preserve"> </v>
      </c>
      <c r="E17" s="156" t="s">
        <v>1640</v>
      </c>
      <c r="F17" s="154" t="str">
        <f>IFERROR(RIGHT($B$17,FIND(",",$B$17))," ")</f>
        <v xml:space="preserve"> </v>
      </c>
    </row>
    <row r="18" spans="1:6" ht="15.75" thickBot="1" x14ac:dyDescent="0.3">
      <c r="A18" s="27"/>
      <c r="B18" s="27"/>
      <c r="C18" s="27"/>
      <c r="D18" s="27"/>
      <c r="E18" s="27"/>
      <c r="F18" s="27"/>
    </row>
    <row r="19" spans="1:6" ht="15.75" thickBot="1" x14ac:dyDescent="0.3">
      <c r="A19" s="454" t="s">
        <v>1736</v>
      </c>
      <c r="B19" s="455"/>
      <c r="C19" s="455"/>
      <c r="D19" s="455"/>
      <c r="E19" s="455"/>
      <c r="F19" s="456"/>
    </row>
    <row r="20" spans="1:6" ht="30.75" thickBot="1" x14ac:dyDescent="0.3">
      <c r="A20" s="12" t="s">
        <v>1642</v>
      </c>
      <c r="B20" s="101"/>
      <c r="C20" s="12" t="s">
        <v>1644</v>
      </c>
      <c r="D20" s="102"/>
      <c r="E20" s="12" t="s">
        <v>1737</v>
      </c>
      <c r="F20" s="102"/>
    </row>
    <row r="21" spans="1:6" ht="30.75" thickBot="1" x14ac:dyDescent="0.3">
      <c r="A21" s="12" t="s">
        <v>1738</v>
      </c>
      <c r="B21" s="466"/>
      <c r="C21" s="466"/>
      <c r="D21" s="466"/>
      <c r="E21" s="271" t="s">
        <v>1739</v>
      </c>
      <c r="F21" s="101"/>
    </row>
    <row r="22" spans="1:6" ht="35.25" customHeight="1" thickBot="1" x14ac:dyDescent="0.3">
      <c r="A22" s="12" t="s">
        <v>1648</v>
      </c>
      <c r="B22" s="272" t="s">
        <v>1740</v>
      </c>
      <c r="C22" s="13" t="s">
        <v>1650</v>
      </c>
      <c r="D22" s="467" t="s">
        <v>1741</v>
      </c>
      <c r="E22" s="467"/>
      <c r="F22" s="468"/>
    </row>
    <row r="23" spans="1:6" ht="23.25" customHeight="1" thickBot="1" x14ac:dyDescent="0.3">
      <c r="A23" s="469" t="s">
        <v>1742</v>
      </c>
      <c r="B23" s="472" t="s">
        <v>1743</v>
      </c>
      <c r="C23" s="473"/>
      <c r="D23" s="473"/>
      <c r="E23" s="473"/>
      <c r="F23" s="474"/>
    </row>
    <row r="24" spans="1:6" ht="20.25" customHeight="1" thickBot="1" x14ac:dyDescent="0.3">
      <c r="A24" s="470"/>
      <c r="B24" s="87" t="s">
        <v>1744</v>
      </c>
      <c r="C24" s="87" t="s">
        <v>1745</v>
      </c>
      <c r="D24" s="475" t="s">
        <v>1746</v>
      </c>
      <c r="E24" s="476"/>
      <c r="F24" s="477"/>
    </row>
    <row r="25" spans="1:6" ht="19.5" customHeight="1" x14ac:dyDescent="0.25">
      <c r="A25" s="470"/>
      <c r="B25" s="177" t="b">
        <v>1</v>
      </c>
      <c r="C25" s="178" t="s">
        <v>1747</v>
      </c>
      <c r="D25" s="478"/>
      <c r="E25" s="479"/>
      <c r="F25" s="480"/>
    </row>
    <row r="26" spans="1:6" ht="19.5" customHeight="1" x14ac:dyDescent="0.25">
      <c r="A26" s="470"/>
      <c r="B26" s="177" t="b">
        <v>0</v>
      </c>
      <c r="C26" s="178" t="s">
        <v>1748</v>
      </c>
      <c r="D26" s="478"/>
      <c r="E26" s="479"/>
      <c r="F26" s="480"/>
    </row>
    <row r="27" spans="1:6" ht="18" customHeight="1" x14ac:dyDescent="0.25">
      <c r="A27" s="470"/>
      <c r="B27" s="177" t="b">
        <v>0</v>
      </c>
      <c r="C27" s="178" t="s">
        <v>1749</v>
      </c>
      <c r="D27" s="478"/>
      <c r="E27" s="479"/>
      <c r="F27" s="480"/>
    </row>
    <row r="28" spans="1:6" ht="33.75" customHeight="1" x14ac:dyDescent="0.25">
      <c r="A28" s="470"/>
      <c r="B28" s="177" t="b">
        <v>0</v>
      </c>
      <c r="C28" s="178" t="s">
        <v>1750</v>
      </c>
      <c r="D28" s="478"/>
      <c r="E28" s="479"/>
      <c r="F28" s="480"/>
    </row>
    <row r="29" spans="1:6" ht="31.5" customHeight="1" x14ac:dyDescent="0.25">
      <c r="A29" s="470"/>
      <c r="B29" s="177" t="b">
        <v>0</v>
      </c>
      <c r="C29" s="178" t="s">
        <v>1751</v>
      </c>
      <c r="D29" s="478"/>
      <c r="E29" s="479"/>
      <c r="F29" s="480"/>
    </row>
    <row r="30" spans="1:6" ht="20.25" customHeight="1" thickBot="1" x14ac:dyDescent="0.3">
      <c r="A30" s="471"/>
      <c r="B30" s="177" t="b">
        <v>0</v>
      </c>
      <c r="C30" s="178" t="s">
        <v>1752</v>
      </c>
      <c r="D30" s="481"/>
      <c r="E30" s="482"/>
      <c r="F30" s="483"/>
    </row>
    <row r="31" spans="1:6" ht="31.5" customHeight="1" thickBot="1" x14ac:dyDescent="0.3">
      <c r="A31" s="12" t="s">
        <v>1653</v>
      </c>
      <c r="B31" s="464" t="s">
        <v>1753</v>
      </c>
      <c r="C31" s="465"/>
      <c r="D31" s="86" t="s">
        <v>1655</v>
      </c>
      <c r="E31" s="464" t="s">
        <v>1754</v>
      </c>
      <c r="F31" s="465"/>
    </row>
    <row r="32" spans="1:6" ht="8.25" customHeight="1" thickBot="1" x14ac:dyDescent="0.3"/>
    <row r="33" spans="1:6" ht="15.75" thickBot="1" x14ac:dyDescent="0.3">
      <c r="A33" s="454" t="s">
        <v>1755</v>
      </c>
      <c r="B33" s="455"/>
      <c r="C33" s="455"/>
      <c r="D33" s="455"/>
      <c r="E33" s="455"/>
      <c r="F33" s="456"/>
    </row>
    <row r="34" spans="1:6" ht="20.25" customHeight="1" thickBot="1" x14ac:dyDescent="0.3">
      <c r="A34" s="12" t="s">
        <v>1756</v>
      </c>
      <c r="B34" s="100"/>
      <c r="C34" s="12" t="s">
        <v>1660</v>
      </c>
      <c r="D34" s="459"/>
      <c r="E34" s="459"/>
      <c r="F34" s="460"/>
    </row>
    <row r="35" spans="1:6" ht="30.75" thickBot="1" x14ac:dyDescent="0.3">
      <c r="A35" s="12" t="s">
        <v>1662</v>
      </c>
      <c r="B35" s="165"/>
      <c r="C35" s="12" t="s">
        <v>1664</v>
      </c>
      <c r="D35" s="166"/>
      <c r="E35" s="12" t="s">
        <v>1666</v>
      </c>
      <c r="F35" s="166"/>
    </row>
    <row r="36" spans="1:6" ht="30.75" thickBot="1" x14ac:dyDescent="0.3">
      <c r="A36" s="12" t="s">
        <v>1668</v>
      </c>
      <c r="B36" s="452"/>
      <c r="C36" s="452"/>
      <c r="D36" s="452"/>
      <c r="E36" s="12" t="s">
        <v>1672</v>
      </c>
      <c r="F36" s="98"/>
    </row>
    <row r="37" spans="1:6" ht="30.75" thickBot="1" x14ac:dyDescent="0.3">
      <c r="A37" s="12" t="s">
        <v>1674</v>
      </c>
      <c r="B37" s="98"/>
      <c r="C37" s="12" t="s">
        <v>1676</v>
      </c>
      <c r="D37" s="98"/>
      <c r="E37" s="12" t="s">
        <v>1626</v>
      </c>
      <c r="F37" s="98"/>
    </row>
    <row r="38" spans="1:6" ht="20.25" customHeight="1" thickBot="1" x14ac:dyDescent="0.3">
      <c r="A38" s="12" t="s">
        <v>1757</v>
      </c>
      <c r="B38" s="100"/>
      <c r="C38" s="12" t="s">
        <v>1660</v>
      </c>
      <c r="D38" s="459"/>
      <c r="E38" s="459"/>
      <c r="F38" s="460"/>
    </row>
    <row r="39" spans="1:6" ht="30.75" thickBot="1" x14ac:dyDescent="0.3">
      <c r="A39" s="12" t="s">
        <v>1662</v>
      </c>
      <c r="B39" s="165"/>
      <c r="C39" s="12" t="s">
        <v>1664</v>
      </c>
      <c r="D39" s="166"/>
      <c r="E39" s="12" t="s">
        <v>1666</v>
      </c>
      <c r="F39" s="166"/>
    </row>
    <row r="40" spans="1:6" ht="30.75" thickBot="1" x14ac:dyDescent="0.3">
      <c r="A40" s="12" t="s">
        <v>1668</v>
      </c>
      <c r="B40" s="452"/>
      <c r="C40" s="452"/>
      <c r="D40" s="452"/>
      <c r="E40" s="12" t="s">
        <v>1672</v>
      </c>
      <c r="F40" s="165"/>
    </row>
    <row r="41" spans="1:6" ht="30.75" thickBot="1" x14ac:dyDescent="0.3">
      <c r="A41" s="12" t="s">
        <v>1674</v>
      </c>
      <c r="B41" s="165"/>
      <c r="C41" s="12" t="s">
        <v>1676</v>
      </c>
      <c r="D41" s="165"/>
      <c r="E41" s="12" t="s">
        <v>1626</v>
      </c>
      <c r="F41" s="165"/>
    </row>
  </sheetData>
  <sheetProtection algorithmName="SHA-512" hashValue="u6nEOp7IY0snLBljDGQUc25yHKWZe2JxLDYrVKLG+LxJsf+9La1K8dyVit3GzCXhK0RkMf8a+6Zc9mnexCiCuA==" saltValue="QgknPE6YWbQ+qw8thmy9ag==" spinCount="100000" sheet="1" objects="1" scenarios="1"/>
  <mergeCells count="26">
    <mergeCell ref="B15:D15"/>
    <mergeCell ref="A19:F19"/>
    <mergeCell ref="B21:D21"/>
    <mergeCell ref="D22:F22"/>
    <mergeCell ref="A23:A30"/>
    <mergeCell ref="B23:F23"/>
    <mergeCell ref="D24:F24"/>
    <mergeCell ref="D25:F30"/>
    <mergeCell ref="B40:D40"/>
    <mergeCell ref="B31:C31"/>
    <mergeCell ref="E31:F31"/>
    <mergeCell ref="A33:F33"/>
    <mergeCell ref="D34:F34"/>
    <mergeCell ref="B36:D36"/>
    <mergeCell ref="D38:F38"/>
    <mergeCell ref="A9:F9"/>
    <mergeCell ref="B10:D10"/>
    <mergeCell ref="D11:F11"/>
    <mergeCell ref="B12:D12"/>
    <mergeCell ref="D13:F13"/>
    <mergeCell ref="B6:D6"/>
    <mergeCell ref="A1:F1"/>
    <mergeCell ref="B2:D2"/>
    <mergeCell ref="B3:D3"/>
    <mergeCell ref="D4:F4"/>
    <mergeCell ref="D5:F5"/>
  </mergeCells>
  <dataValidations count="9">
    <dataValidation type="list" allowBlank="1" showInputMessage="1" showErrorMessage="1" sqref="D38:F38" xr:uid="{7037CFDA-ADAD-4E08-A04D-54E9D7F82661}">
      <formula1>INDIRECT($B$38)</formula1>
    </dataValidation>
    <dataValidation type="list" allowBlank="1" showInputMessage="1" showErrorMessage="1" sqref="B13" xr:uid="{FBD78F25-8252-43CB-90ED-86D8B45A0331}">
      <formula1>"Propiedad ICBF,En Comodato,En Convenio Interadministrativo,Propiedad del Operador,Arriendo,Propiedad Entidad Territorial,Otro"</formula1>
    </dataValidation>
    <dataValidation showInputMessage="1" showErrorMessage="1" promptTitle="RANGOS DE EDAD: ETAPA DE LA VIDA" sqref="B23 D24 B24:C30" xr:uid="{3116A163-BE9E-435F-88C9-DC307CB39340}"/>
    <dataValidation type="list" allowBlank="1" showInputMessage="1" showErrorMessage="1" sqref="D11:F11" xr:uid="{6A8A845F-38A5-443E-8478-3A2BDCAEF1E3}">
      <formula1>INDIRECT($B$11)</formula1>
    </dataValidation>
    <dataValidation type="list" allowBlank="1" showInputMessage="1" showErrorMessage="1" sqref="D4:F4" xr:uid="{5826801D-D78E-44A2-9648-4A91CC925A49}">
      <formula1>INDIRECT($B$4)</formula1>
    </dataValidation>
    <dataValidation type="list" allowBlank="1" showInputMessage="1" showErrorMessage="1" sqref="D34:F34" xr:uid="{2B01F443-7420-4021-8C55-5BED5BDD2CAC}">
      <formula1>INDIRECT($B$34)</formula1>
    </dataValidation>
    <dataValidation type="list" allowBlank="1" showInputMessage="1" showErrorMessage="1" sqref="F10" xr:uid="{7241FB56-0B4F-45C8-9EAB-4F5830468404}">
      <formula1>"Rural,Úrbano"</formula1>
    </dataValidation>
    <dataValidation type="list" allowBlank="1" showInputMessage="1" showErrorMessage="1" sqref="B7 B16" xr:uid="{0755A592-1916-4606-99BB-DD68A3B01ADE}">
      <formula1>"Cédula,Cédula de Extranjeria,Pasaporte,PPT"</formula1>
    </dataValidation>
    <dataValidation type="list" allowBlank="1" showInputMessage="1" showErrorMessage="1" sqref="B20" xr:uid="{8E823541-DF1C-45F1-BDCD-43F1991D24D2}">
      <formula1>"Visita de Inspección,Visita de Vigilancia"</formula1>
    </dataValidation>
  </dataValidations>
  <hyperlinks>
    <hyperlink ref="G1" location="PORTADA!A1" display="Portada" xr:uid="{8944B506-43DF-4137-9F2C-4EDC3CB3892A}"/>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32273912-1E5C-4A54-BB50-FDCF4B893F6D}">
          <x14:formula1>
            <xm:f>LISTAS!$D$204:$AJ$204</xm:f>
          </x14:formula1>
          <xm:sqref>B4 B11</xm:sqref>
        </x14:dataValidation>
        <x14:dataValidation type="list" allowBlank="1" showInputMessage="1" showErrorMessage="1" xr:uid="{0961905E-8C83-4988-9CAF-62F9589CFD56}">
          <x14:formula1>
            <xm:f>LISTAS!$D$171:$AJ$171</xm:f>
          </x14:formula1>
          <xm:sqref>B34 B38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AC35F-FC6E-4238-ADA2-5E5AC70D703A}">
  <sheetPr>
    <tabColor rgb="FFFFFF00"/>
    <pageSetUpPr fitToPage="1"/>
  </sheetPr>
  <dimension ref="A1:G76"/>
  <sheetViews>
    <sheetView zoomScale="90" zoomScaleNormal="90" zoomScalePageLayoutView="60" workbookViewId="0">
      <selection activeCell="C1" sqref="C1"/>
    </sheetView>
  </sheetViews>
  <sheetFormatPr baseColWidth="10" defaultColWidth="11.42578125" defaultRowHeight="15" x14ac:dyDescent="0.25"/>
  <cols>
    <col min="1" max="1" width="7.42578125" style="89" customWidth="1"/>
    <col min="2" max="2" width="7.85546875" style="14" customWidth="1"/>
    <col min="3" max="3" width="97" style="96" customWidth="1"/>
    <col min="4" max="4" width="21.140625" customWidth="1"/>
    <col min="5" max="5" width="80.42578125" customWidth="1"/>
    <col min="6" max="6" width="37.42578125" customWidth="1"/>
    <col min="7" max="7" width="11.42578125" hidden="1" customWidth="1"/>
  </cols>
  <sheetData>
    <row r="1" spans="1:7" s="34" customFormat="1" ht="21.75" customHeight="1" thickBot="1" x14ac:dyDescent="0.3">
      <c r="A1" s="201" t="s">
        <v>1758</v>
      </c>
      <c r="B1" s="484" t="s">
        <v>1468</v>
      </c>
      <c r="C1" s="485"/>
      <c r="D1" s="485"/>
      <c r="E1" s="486"/>
      <c r="F1" s="30"/>
    </row>
    <row r="2" spans="1:7" s="32" customFormat="1" ht="59.25" customHeight="1" thickBot="1" x14ac:dyDescent="0.3">
      <c r="A2" s="88" t="s">
        <v>1469</v>
      </c>
      <c r="B2" s="50" t="s">
        <v>1470</v>
      </c>
      <c r="C2" s="53" t="s">
        <v>1471</v>
      </c>
      <c r="D2" s="51" t="s">
        <v>1472</v>
      </c>
      <c r="E2" s="180" t="s">
        <v>1473</v>
      </c>
      <c r="F2" s="181" t="s">
        <v>1474</v>
      </c>
    </row>
    <row r="3" spans="1:7" ht="56.25" customHeight="1" x14ac:dyDescent="0.25">
      <c r="B3" s="44" t="s">
        <v>1475</v>
      </c>
      <c r="C3" s="205" t="s">
        <v>2313</v>
      </c>
      <c r="D3" s="367" t="str">
        <f>IF(COUNTIF(D4:D4,"NO CUMPLE")&gt;0,"NO CUMPLE CONDICIÓN",IF(COUNTIF(D4:D4,"CUMPLE")=0,"NO APLICA","CUMPLE"))</f>
        <v>NO APLICA</v>
      </c>
      <c r="E3" s="368" t="str">
        <f>CONCATENATE(IF(D4="NO CUMPLE",CONCATENATE(E4," / "),""))</f>
        <v/>
      </c>
      <c r="F3" s="370" t="s">
        <v>1759</v>
      </c>
      <c r="G3" s="14">
        <f>IF(D3="CUMPLE",1,IF(D3="NO CUMPLE CONDICIÓN",2,3))</f>
        <v>3</v>
      </c>
    </row>
    <row r="4" spans="1:7" ht="337.5" customHeight="1" x14ac:dyDescent="0.25">
      <c r="A4" s="90" t="s">
        <v>1476</v>
      </c>
      <c r="B4" s="45" t="s">
        <v>1477</v>
      </c>
      <c r="C4" s="257" t="s">
        <v>1760</v>
      </c>
      <c r="D4" s="106"/>
      <c r="E4" s="103"/>
      <c r="F4" s="371" t="s">
        <v>1759</v>
      </c>
      <c r="G4" s="14"/>
    </row>
    <row r="5" spans="1:7" ht="70.5" customHeight="1" x14ac:dyDescent="0.25">
      <c r="A5" s="337"/>
      <c r="B5" s="47" t="s">
        <v>1478</v>
      </c>
      <c r="C5" s="335" t="s">
        <v>2314</v>
      </c>
      <c r="D5" s="369" t="str">
        <f>IF(COUNTIF(D6:D6,"NO CUMPLE")&gt;0,"NO CUMPLE CONDICIÓN",IF(COUNTIF(D6:D6,"CUMPLE")=0,"NO APLICA","CUMPLE"))</f>
        <v>NO APLICA</v>
      </c>
      <c r="E5" s="63" t="str">
        <f>CONCATENATE(IF(D6="NO CUMPLE",CONCATENATE(E6," "),""))</f>
        <v/>
      </c>
      <c r="F5" s="371" t="s">
        <v>2343</v>
      </c>
      <c r="G5" s="14">
        <f>IF(D5="CUMPLE",1,IF(D5="NO CUMPLE CONDICIÓN",2,3))</f>
        <v>3</v>
      </c>
    </row>
    <row r="6" spans="1:7" ht="286.5" x14ac:dyDescent="0.25">
      <c r="A6" s="90" t="s">
        <v>1476</v>
      </c>
      <c r="B6" s="45" t="s">
        <v>1479</v>
      </c>
      <c r="C6" s="336" t="s">
        <v>2513</v>
      </c>
      <c r="D6" s="106"/>
      <c r="E6" s="103"/>
      <c r="F6" s="371" t="s">
        <v>2343</v>
      </c>
      <c r="G6" s="14"/>
    </row>
    <row r="7" spans="1:7" ht="67.5" customHeight="1" x14ac:dyDescent="0.25">
      <c r="A7" s="91"/>
      <c r="B7" s="47" t="s">
        <v>1480</v>
      </c>
      <c r="C7" s="82" t="s">
        <v>2315</v>
      </c>
      <c r="D7" s="369" t="str">
        <f>IF(COUNTIF(D8:D10,"NO CUMPLE")&gt;0,"NO CUMPLE CONDICIÓN",IF(COUNTIF(D8:D10,"CUMPLE")=0,"NO APLICA","CUMPLE"))</f>
        <v>NO APLICA</v>
      </c>
      <c r="E7" s="63" t="str">
        <f>CONCATENATE(IF(D8="NO CUMPLE",CONCATENATE(E8," / "),""),IF(D9="NO CUMPLE",CONCATENATE(E9," / "),""),IF(D10="NO CUMPLE",CONCATENATE(E10," / "),""))</f>
        <v/>
      </c>
      <c r="F7" s="372" t="s">
        <v>1761</v>
      </c>
      <c r="G7" s="14">
        <f t="shared" ref="G7" si="0">IF(D7="CUMPLE",1,IF(D7="NO CUMPLE CONDICIÓN",2,3))</f>
        <v>3</v>
      </c>
    </row>
    <row r="8" spans="1:7" ht="129.75" x14ac:dyDescent="0.25">
      <c r="A8" s="90" t="s">
        <v>1476</v>
      </c>
      <c r="B8" s="45" t="s">
        <v>1481</v>
      </c>
      <c r="C8" s="260" t="s">
        <v>2316</v>
      </c>
      <c r="D8" s="106"/>
      <c r="E8" s="103"/>
      <c r="F8" s="371" t="s">
        <v>1761</v>
      </c>
      <c r="G8" s="14"/>
    </row>
    <row r="9" spans="1:7" ht="215.25" x14ac:dyDescent="0.25">
      <c r="A9" s="90" t="s">
        <v>1476</v>
      </c>
      <c r="B9" s="45" t="s">
        <v>2344</v>
      </c>
      <c r="C9" s="260" t="s">
        <v>2317</v>
      </c>
      <c r="D9" s="106"/>
      <c r="E9" s="103"/>
      <c r="F9" s="371" t="s">
        <v>1761</v>
      </c>
      <c r="G9" s="14"/>
    </row>
    <row r="10" spans="1:7" ht="285.75" x14ac:dyDescent="0.25">
      <c r="A10" s="90" t="s">
        <v>1476</v>
      </c>
      <c r="B10" s="45" t="s">
        <v>2345</v>
      </c>
      <c r="C10" s="259" t="s">
        <v>2318</v>
      </c>
      <c r="D10" s="106"/>
      <c r="E10" s="103"/>
      <c r="F10" s="371" t="s">
        <v>1761</v>
      </c>
      <c r="G10" s="14"/>
    </row>
    <row r="11" spans="1:7" ht="45.6" customHeight="1" x14ac:dyDescent="0.25">
      <c r="B11" s="47" t="s">
        <v>1482</v>
      </c>
      <c r="C11" s="171" t="s">
        <v>2319</v>
      </c>
      <c r="D11" s="369" t="str">
        <f>IF(COUNTIF(D12:D18,"NO CUMPLE")&gt;0,"NO CUMPLE CONDICIÓN",IF(COUNTIF(D12:D18,"CUMPLE")=0,"NO APLICA","CUMPLE"))</f>
        <v>NO APLICA</v>
      </c>
      <c r="E11" s="63" t="str">
        <f>CONCATENATE(IF(D12="NO CUMPLE",CONCATENATE(E12," / "),""),IF(D13="NO CUMPLE",CONCATENATE(E13," / "),""),IF(D14="NO CUMPLE",CONCATENATE(E14," / "),""),IF(D15="NO CUMPLE",CONCATENATE(E15," / "),""),IF(D16="NO CUMPLE",CONCATENATE(E16," / "),""),IF(D17="NO CUMPLE",CONCATENATE(E17," / "),""),IF(D18="NO CUMPLE",CONCATENATE(E18," / "),""))</f>
        <v/>
      </c>
      <c r="F11" s="372" t="s">
        <v>1762</v>
      </c>
      <c r="G11" s="14">
        <f t="shared" ref="G11:G71" si="1">IF(D11="CUMPLE",1,IF(D11="NO CUMPLE CONDICIÓN",2,3))</f>
        <v>3</v>
      </c>
    </row>
    <row r="12" spans="1:7" ht="329.25" x14ac:dyDescent="0.25">
      <c r="A12" s="90" t="s">
        <v>1476</v>
      </c>
      <c r="B12" s="54" t="s">
        <v>1483</v>
      </c>
      <c r="C12" s="259" t="s">
        <v>2514</v>
      </c>
      <c r="D12" s="106"/>
      <c r="E12" s="103"/>
      <c r="F12" s="371" t="s">
        <v>1763</v>
      </c>
      <c r="G12" s="14"/>
    </row>
    <row r="13" spans="1:7" ht="157.5" x14ac:dyDescent="0.25">
      <c r="A13" s="90" t="s">
        <v>1476</v>
      </c>
      <c r="B13" s="54" t="s">
        <v>2346</v>
      </c>
      <c r="C13" s="260" t="s">
        <v>2320</v>
      </c>
      <c r="D13" s="106"/>
      <c r="E13" s="103"/>
      <c r="F13" s="371" t="s">
        <v>1764</v>
      </c>
      <c r="G13" s="14"/>
    </row>
    <row r="14" spans="1:7" ht="107.25" x14ac:dyDescent="0.25">
      <c r="A14" s="90" t="s">
        <v>1476</v>
      </c>
      <c r="B14" s="54" t="s">
        <v>2347</v>
      </c>
      <c r="C14" s="259" t="s">
        <v>2321</v>
      </c>
      <c r="D14" s="106"/>
      <c r="E14" s="103"/>
      <c r="F14" s="371" t="s">
        <v>1765</v>
      </c>
      <c r="G14" s="14"/>
    </row>
    <row r="15" spans="1:7" ht="106.5" customHeight="1" x14ac:dyDescent="0.25">
      <c r="A15" s="90" t="s">
        <v>1476</v>
      </c>
      <c r="B15" s="54" t="s">
        <v>2348</v>
      </c>
      <c r="C15" s="46" t="s">
        <v>2322</v>
      </c>
      <c r="D15" s="106"/>
      <c r="E15" s="103"/>
      <c r="F15" s="371" t="s">
        <v>1763</v>
      </c>
      <c r="G15" s="14"/>
    </row>
    <row r="16" spans="1:7" ht="200.25" x14ac:dyDescent="0.25">
      <c r="A16" s="291" t="s">
        <v>1766</v>
      </c>
      <c r="B16" s="54" t="s">
        <v>2349</v>
      </c>
      <c r="C16" s="46" t="s">
        <v>2323</v>
      </c>
      <c r="D16" s="106"/>
      <c r="E16" s="103"/>
      <c r="F16" s="371" t="s">
        <v>1767</v>
      </c>
      <c r="G16" s="14"/>
    </row>
    <row r="17" spans="1:7" ht="372" x14ac:dyDescent="0.25">
      <c r="A17" s="291" t="s">
        <v>1766</v>
      </c>
      <c r="B17" s="54" t="s">
        <v>2350</v>
      </c>
      <c r="C17" s="259" t="s">
        <v>2324</v>
      </c>
      <c r="D17" s="106"/>
      <c r="E17" s="103"/>
      <c r="F17" s="371" t="s">
        <v>1768</v>
      </c>
      <c r="G17" s="14"/>
    </row>
    <row r="18" spans="1:7" ht="63.6" customHeight="1" x14ac:dyDescent="0.25">
      <c r="A18" s="90" t="s">
        <v>1476</v>
      </c>
      <c r="B18" s="54" t="s">
        <v>2351</v>
      </c>
      <c r="C18" s="46" t="s">
        <v>2325</v>
      </c>
      <c r="D18" s="106"/>
      <c r="E18" s="103"/>
      <c r="F18" s="371" t="s">
        <v>1769</v>
      </c>
      <c r="G18" s="14"/>
    </row>
    <row r="19" spans="1:7" ht="65.099999999999994" customHeight="1" x14ac:dyDescent="0.25">
      <c r="B19" s="47" t="s">
        <v>1484</v>
      </c>
      <c r="C19" s="171" t="s">
        <v>2326</v>
      </c>
      <c r="D19" s="369" t="str">
        <f>IF(COUNTIF(D20:D20,"NO CUMPLE")&gt;0,"NO CUMPLE CONDICIÓN",IF(COUNTIF(D20:D20,"CUMPLE")=0,"NO APLICA","CUMPLE"))</f>
        <v>NO APLICA</v>
      </c>
      <c r="E19" s="63" t="str">
        <f>CONCATENATE(IF(D20="NO CUMPLE",CONCATENATE(E20," "),""))</f>
        <v/>
      </c>
      <c r="F19" s="372" t="s">
        <v>1770</v>
      </c>
      <c r="G19" s="14">
        <f t="shared" si="1"/>
        <v>3</v>
      </c>
    </row>
    <row r="20" spans="1:7" ht="214.5" x14ac:dyDescent="0.25">
      <c r="A20" s="90" t="s">
        <v>1476</v>
      </c>
      <c r="B20" s="45" t="s">
        <v>1485</v>
      </c>
      <c r="C20" s="257" t="s">
        <v>2327</v>
      </c>
      <c r="D20" s="106"/>
      <c r="E20" s="103"/>
      <c r="F20" s="371" t="s">
        <v>1770</v>
      </c>
      <c r="G20" s="14"/>
    </row>
    <row r="21" spans="1:7" ht="43.5" customHeight="1" x14ac:dyDescent="0.25">
      <c r="B21" s="47" t="s">
        <v>1486</v>
      </c>
      <c r="C21" s="82" t="s">
        <v>2328</v>
      </c>
      <c r="D21" s="369" t="str">
        <f>IF(COUNTIF(D22:D23,"NO CUMPLE")&gt;0,"NO CUMPLE CONDICIÓN",IF(COUNTIF(D22:D23,"CUMPLE")=0,"NO APLICA","CUMPLE"))</f>
        <v>NO APLICA</v>
      </c>
      <c r="E21" s="63" t="str">
        <f>CONCATENATE(IF(D22="NO CUMPLE",CONCATENATE(E22," / "),""),IF(D23="NO CUMPLE",CONCATENATE(E23," / "),""))</f>
        <v/>
      </c>
      <c r="F21" s="372" t="s">
        <v>1771</v>
      </c>
      <c r="G21" s="14">
        <f t="shared" si="1"/>
        <v>3</v>
      </c>
    </row>
    <row r="22" spans="1:7" ht="294" customHeight="1" x14ac:dyDescent="0.25">
      <c r="A22" s="90" t="s">
        <v>1476</v>
      </c>
      <c r="B22" s="377" t="s">
        <v>1487</v>
      </c>
      <c r="C22" s="46" t="s">
        <v>2329</v>
      </c>
      <c r="D22" s="106"/>
      <c r="E22" s="103"/>
      <c r="F22" s="371" t="s">
        <v>1771</v>
      </c>
      <c r="G22" s="14"/>
    </row>
    <row r="23" spans="1:7" ht="86.25" x14ac:dyDescent="0.25">
      <c r="A23" s="90" t="s">
        <v>1476</v>
      </c>
      <c r="B23" s="377" t="s">
        <v>1488</v>
      </c>
      <c r="C23" s="46" t="s">
        <v>2330</v>
      </c>
      <c r="D23" s="106"/>
      <c r="E23" s="103"/>
      <c r="F23" s="371" t="s">
        <v>1771</v>
      </c>
      <c r="G23" s="14"/>
    </row>
    <row r="24" spans="1:7" ht="36.75" customHeight="1" x14ac:dyDescent="0.25">
      <c r="B24" s="47" t="s">
        <v>1489</v>
      </c>
      <c r="C24" s="292" t="s">
        <v>2331</v>
      </c>
      <c r="D24" s="369" t="str">
        <f>IF(COUNTIF(D25:D27,"NO CUMPLE")&gt;0,"NO CUMPLE CONDICIÓN",IF(COUNTIF(D25:D27,"CUMPLE")=0,"NO APLICA","CUMPLE"))</f>
        <v>NO APLICA</v>
      </c>
      <c r="E24" s="63" t="str">
        <f>CONCATENATE(IF(D25="NO CUMPLE",CONCATENATE(E25," / "),""),IF(D26="NO CUMPLE",CONCATENATE(E26," / "),""),IF(D27="NO CUMPLE",CONCATENATE(E27," / "),""))</f>
        <v/>
      </c>
      <c r="F24" s="373" t="s">
        <v>1772</v>
      </c>
      <c r="G24" s="14">
        <f t="shared" si="1"/>
        <v>3</v>
      </c>
    </row>
    <row r="25" spans="1:7" ht="240.95" customHeight="1" x14ac:dyDescent="0.25">
      <c r="A25" s="90" t="s">
        <v>1476</v>
      </c>
      <c r="B25" s="45" t="s">
        <v>1490</v>
      </c>
      <c r="C25" s="257" t="s">
        <v>2332</v>
      </c>
      <c r="D25" s="106"/>
      <c r="E25" s="103"/>
      <c r="F25" s="371" t="s">
        <v>1773</v>
      </c>
      <c r="G25" s="14"/>
    </row>
    <row r="26" spans="1:7" ht="156.75" x14ac:dyDescent="0.25">
      <c r="A26" s="90" t="s">
        <v>1476</v>
      </c>
      <c r="B26" s="45" t="s">
        <v>1491</v>
      </c>
      <c r="C26" s="48" t="s">
        <v>2333</v>
      </c>
      <c r="D26" s="106"/>
      <c r="E26" s="103"/>
      <c r="F26" s="371" t="s">
        <v>1773</v>
      </c>
      <c r="G26" s="14"/>
    </row>
    <row r="27" spans="1:7" ht="86.25" x14ac:dyDescent="0.25">
      <c r="A27" s="90" t="s">
        <v>1476</v>
      </c>
      <c r="B27" s="45" t="s">
        <v>2352</v>
      </c>
      <c r="C27" s="48" t="s">
        <v>2334</v>
      </c>
      <c r="D27" s="106"/>
      <c r="E27" s="103"/>
      <c r="F27" s="371" t="s">
        <v>1772</v>
      </c>
      <c r="G27" s="14"/>
    </row>
    <row r="28" spans="1:7" ht="60" customHeight="1" x14ac:dyDescent="0.25">
      <c r="B28" s="47" t="s">
        <v>1492</v>
      </c>
      <c r="C28" s="292" t="s">
        <v>2335</v>
      </c>
      <c r="D28" s="369" t="str">
        <f>IF(COUNTIF(D29:D30,"NO CUMPLE")&gt;0,"NO CUMPLE CONDICIÓN",IF(COUNTIF(D29:D30,"CUMPLE")=0,"NO APLICA","CUMPLE"))</f>
        <v>NO APLICA</v>
      </c>
      <c r="E28" s="63" t="str">
        <f>CONCATENATE(IF(D29="NO CUMPLE",CONCATENATE(E29," / "),""),IF(D30="NO CUMPLE",CONCATENATE(E30," / "),""))</f>
        <v/>
      </c>
      <c r="F28" s="373" t="s">
        <v>1774</v>
      </c>
      <c r="G28" s="14">
        <f t="shared" ref="G28" si="2">IF(D28="CUMPLE",1,IF(D28="NO CUMPLE CONDICIÓN",2,3))</f>
        <v>3</v>
      </c>
    </row>
    <row r="29" spans="1:7" ht="189.75" customHeight="1" x14ac:dyDescent="0.25">
      <c r="A29" s="90" t="s">
        <v>1476</v>
      </c>
      <c r="B29" s="45" t="s">
        <v>1493</v>
      </c>
      <c r="C29" s="259" t="s">
        <v>2336</v>
      </c>
      <c r="D29" s="106"/>
      <c r="E29" s="103"/>
      <c r="F29" s="371" t="s">
        <v>1774</v>
      </c>
      <c r="G29" s="14"/>
    </row>
    <row r="30" spans="1:7" ht="68.45" customHeight="1" x14ac:dyDescent="0.25">
      <c r="A30" s="90" t="s">
        <v>1476</v>
      </c>
      <c r="B30" s="45" t="s">
        <v>1494</v>
      </c>
      <c r="C30" s="46" t="s">
        <v>2337</v>
      </c>
      <c r="D30" s="106"/>
      <c r="E30" s="103"/>
      <c r="F30" s="371" t="s">
        <v>1774</v>
      </c>
      <c r="G30" s="14"/>
    </row>
    <row r="31" spans="1:7" s="14" customFormat="1" ht="96" customHeight="1" x14ac:dyDescent="0.25">
      <c r="A31" s="89"/>
      <c r="B31" s="47" t="s">
        <v>2353</v>
      </c>
      <c r="C31" s="292" t="s">
        <v>2338</v>
      </c>
      <c r="D31" s="369" t="str">
        <f>IF(COUNTIF(D34:D41,"NO CUMPLE")&gt;0,"NO CUMPLE CONDICIÓN",IF(COUNTIF(D34:D41,"CUMPLE")=0,"NO APLICA","CUMPLE"))</f>
        <v>NO APLICA</v>
      </c>
      <c r="E31" s="63" t="str">
        <f>CONCATENATE(IF(D34="NO CUMPLE",CONCATENATE(E34," / "),""),IF(D35="NO CUMPLE",CONCATENATE(E35," / "),""),IF(D36="NO CUMPLE",CONCATENATE(E36," / "),""),IF(D37="NO CUMPLE",CONCATENATE(E37," / "),""),IF(D38="NO CUMPLE",CONCATENATE(E38," / "),""),IF(D39="NO CUMPLE",CONCATENATE(E39," / "),""),IF(D40="NO CUMPLE",CONCATENATE(E40," / "),""),IF(D41="NO CUMPLE",CONCATENATE(E41," / "),""))</f>
        <v/>
      </c>
      <c r="F31" s="373" t="s">
        <v>1775</v>
      </c>
      <c r="G31" s="14">
        <f t="shared" ref="G31" si="3">IF(D31="CUMPLE",1,IF(D31="NO CUMPLE CONDICIÓN",2,3))</f>
        <v>3</v>
      </c>
    </row>
    <row r="32" spans="1:7" s="14" customFormat="1" ht="96" customHeight="1" x14ac:dyDescent="0.25">
      <c r="A32" s="89"/>
      <c r="B32" s="47" t="s">
        <v>2353</v>
      </c>
      <c r="C32" s="292" t="s">
        <v>2338</v>
      </c>
      <c r="D32" s="369" t="str">
        <f>IF(COUNTIF(D42:D49,"NO CUMPLE")&gt;0,"NO CUMPLE CONDICIÓN",IF(COUNTIF(D42:D49,"CUMPLE")=0,"NO APLICA","CUMPLE"))</f>
        <v>NO APLICA</v>
      </c>
      <c r="E32" s="63" t="str">
        <f>CONCATENATE(IF(D42="NO CUMPLE",CONCATENATE(E42," / "),""),IF(D43="NO CUMPLE",CONCATENATE(E43," / "),""),IF(D44="NO CUMPLE",CONCATENATE(E44," / "),""),IF(D45="NO CUMPLE",CONCATENATE(E45," / "),""),IF(D46="NO CUMPLE",CONCATENATE(E46," / "),""),IF(D47="NO CUMPLE",CONCATENATE(E47," / "),""),IF(D48="NO CUMPLE",CONCATENATE(E48," / "),""),IF(D49="NO CUMPLE",CONCATENATE(E49," / "),""))</f>
        <v/>
      </c>
      <c r="F32" s="373" t="s">
        <v>1775</v>
      </c>
      <c r="G32" s="14">
        <f t="shared" ref="G32:G33" si="4">IF(D32="CUMPLE",1,IF(D32="NO CUMPLE CONDICIÓN",2,3))</f>
        <v>3</v>
      </c>
    </row>
    <row r="33" spans="1:7" s="14" customFormat="1" ht="96" customHeight="1" x14ac:dyDescent="0.25">
      <c r="A33" s="89"/>
      <c r="B33" s="47" t="s">
        <v>2353</v>
      </c>
      <c r="C33" s="292" t="s">
        <v>2338</v>
      </c>
      <c r="D33" s="369" t="str">
        <f>IF(COUNTIF(D50:D56,"NO CUMPLE")&gt;0,"NO CUMPLE CONDICIÓN",IF(COUNTIF(D50:D56,"CUMPLE")=0,"NO APLICA","CUMPLE"))</f>
        <v>NO APLICA</v>
      </c>
      <c r="E33" s="63" t="str">
        <f>CONCATENATE(IF(D50="NO CUMPLE",CONCATENATE(E50," / "),""),IF(D51="NO CUMPLE",CONCATENATE(E51," / "),""),IF(D52="NO CUMPLE",CONCATENATE(E52," / "),""),IF(D53="NO CUMPLE",CONCATENATE(E53," / "),""),IF(D54="NO CUMPLE",CONCATENATE(E54," / "),""),IF(D55="NO CUMPLE",CONCATENATE(E55," / "),""),IF(D56="NO CUMPLE",CONCATENATE(E56," / "),""))</f>
        <v/>
      </c>
      <c r="F33" s="373" t="s">
        <v>1775</v>
      </c>
      <c r="G33" s="14">
        <f t="shared" si="4"/>
        <v>3</v>
      </c>
    </row>
    <row r="34" spans="1:7" ht="86.25" x14ac:dyDescent="0.25">
      <c r="A34" s="90" t="s">
        <v>1476</v>
      </c>
      <c r="B34" s="45" t="s">
        <v>2354</v>
      </c>
      <c r="C34" s="46" t="s">
        <v>1776</v>
      </c>
      <c r="D34" s="106"/>
      <c r="E34" s="103"/>
      <c r="F34" s="371" t="s">
        <v>1775</v>
      </c>
      <c r="G34" s="14"/>
    </row>
    <row r="35" spans="1:7" ht="42" customHeight="1" x14ac:dyDescent="0.25">
      <c r="A35" s="90" t="s">
        <v>1476</v>
      </c>
      <c r="B35" s="45" t="s">
        <v>2355</v>
      </c>
      <c r="C35" s="46" t="s">
        <v>1777</v>
      </c>
      <c r="D35" s="106"/>
      <c r="E35" s="103"/>
      <c r="F35" s="371" t="s">
        <v>1775</v>
      </c>
      <c r="G35" s="14"/>
    </row>
    <row r="36" spans="1:7" ht="63" customHeight="1" x14ac:dyDescent="0.25">
      <c r="A36" s="90" t="s">
        <v>1476</v>
      </c>
      <c r="B36" s="45" t="s">
        <v>2356</v>
      </c>
      <c r="C36" s="46" t="s">
        <v>1778</v>
      </c>
      <c r="D36" s="106"/>
      <c r="E36" s="103"/>
      <c r="F36" s="371" t="s">
        <v>1775</v>
      </c>
      <c r="G36" s="14"/>
    </row>
    <row r="37" spans="1:7" ht="74.45" customHeight="1" x14ac:dyDescent="0.25">
      <c r="A37" s="90" t="s">
        <v>1476</v>
      </c>
      <c r="B37" s="45" t="s">
        <v>2357</v>
      </c>
      <c r="C37" s="46" t="s">
        <v>1779</v>
      </c>
      <c r="D37" s="106"/>
      <c r="E37" s="103"/>
      <c r="F37" s="371" t="s">
        <v>1775</v>
      </c>
      <c r="G37" s="14"/>
    </row>
    <row r="38" spans="1:7" ht="87" x14ac:dyDescent="0.25">
      <c r="A38" s="90" t="s">
        <v>1476</v>
      </c>
      <c r="B38" s="45" t="s">
        <v>2358</v>
      </c>
      <c r="C38" s="46" t="s">
        <v>2339</v>
      </c>
      <c r="D38" s="106"/>
      <c r="E38" s="103"/>
      <c r="F38" s="371" t="s">
        <v>1775</v>
      </c>
      <c r="G38" s="14"/>
    </row>
    <row r="39" spans="1:7" ht="60.95" customHeight="1" x14ac:dyDescent="0.25">
      <c r="A39" s="90" t="s">
        <v>1476</v>
      </c>
      <c r="B39" s="45" t="s">
        <v>2359</v>
      </c>
      <c r="C39" s="46" t="s">
        <v>1780</v>
      </c>
      <c r="D39" s="106"/>
      <c r="E39" s="103"/>
      <c r="F39" s="371" t="s">
        <v>1775</v>
      </c>
      <c r="G39" s="14"/>
    </row>
    <row r="40" spans="1:7" ht="40.5" customHeight="1" x14ac:dyDescent="0.25">
      <c r="A40" s="90" t="s">
        <v>1476</v>
      </c>
      <c r="B40" s="45" t="s">
        <v>2360</v>
      </c>
      <c r="C40" s="46" t="s">
        <v>1781</v>
      </c>
      <c r="D40" s="106"/>
      <c r="E40" s="103"/>
      <c r="F40" s="371" t="s">
        <v>1775</v>
      </c>
      <c r="G40" s="14"/>
    </row>
    <row r="41" spans="1:7" ht="33" customHeight="1" x14ac:dyDescent="0.25">
      <c r="A41" s="90" t="s">
        <v>1476</v>
      </c>
      <c r="B41" s="45" t="s">
        <v>2361</v>
      </c>
      <c r="C41" s="46" t="s">
        <v>1782</v>
      </c>
      <c r="D41" s="106"/>
      <c r="E41" s="103"/>
      <c r="F41" s="371" t="s">
        <v>1775</v>
      </c>
      <c r="G41" s="14"/>
    </row>
    <row r="42" spans="1:7" ht="45" customHeight="1" x14ac:dyDescent="0.25">
      <c r="A42" s="90" t="s">
        <v>1476</v>
      </c>
      <c r="B42" s="45" t="s">
        <v>2362</v>
      </c>
      <c r="C42" s="46" t="s">
        <v>1783</v>
      </c>
      <c r="D42" s="106"/>
      <c r="E42" s="103"/>
      <c r="F42" s="371" t="s">
        <v>1775</v>
      </c>
      <c r="G42" s="14"/>
    </row>
    <row r="43" spans="1:7" ht="33" customHeight="1" x14ac:dyDescent="0.25">
      <c r="A43" s="90" t="s">
        <v>1476</v>
      </c>
      <c r="B43" s="45" t="s">
        <v>2363</v>
      </c>
      <c r="C43" s="46" t="s">
        <v>1784</v>
      </c>
      <c r="D43" s="106"/>
      <c r="E43" s="103"/>
      <c r="F43" s="371" t="s">
        <v>1775</v>
      </c>
      <c r="G43" s="14"/>
    </row>
    <row r="44" spans="1:7" ht="63" customHeight="1" x14ac:dyDescent="0.25">
      <c r="A44" s="90" t="s">
        <v>1476</v>
      </c>
      <c r="B44" s="45" t="s">
        <v>2364</v>
      </c>
      <c r="C44" s="46" t="s">
        <v>1785</v>
      </c>
      <c r="D44" s="106"/>
      <c r="E44" s="103"/>
      <c r="F44" s="371" t="s">
        <v>1775</v>
      </c>
      <c r="G44" s="14"/>
    </row>
    <row r="45" spans="1:7" ht="68.45" customHeight="1" x14ac:dyDescent="0.25">
      <c r="A45" s="90" t="s">
        <v>1476</v>
      </c>
      <c r="B45" s="45" t="s">
        <v>2365</v>
      </c>
      <c r="C45" s="46" t="s">
        <v>1786</v>
      </c>
      <c r="D45" s="106"/>
      <c r="E45" s="103"/>
      <c r="F45" s="371" t="s">
        <v>1775</v>
      </c>
      <c r="G45" s="14"/>
    </row>
    <row r="46" spans="1:7" ht="89.25" customHeight="1" x14ac:dyDescent="0.25">
      <c r="A46" s="90" t="s">
        <v>1476</v>
      </c>
      <c r="B46" s="45" t="s">
        <v>2366</v>
      </c>
      <c r="C46" s="259" t="s">
        <v>2340</v>
      </c>
      <c r="D46" s="106"/>
      <c r="E46" s="103"/>
      <c r="F46" s="371" t="s">
        <v>1775</v>
      </c>
      <c r="G46" s="14"/>
    </row>
    <row r="47" spans="1:7" ht="187.5" x14ac:dyDescent="0.25">
      <c r="A47" s="90" t="s">
        <v>1476</v>
      </c>
      <c r="B47" s="45" t="s">
        <v>2367</v>
      </c>
      <c r="C47" s="259" t="s">
        <v>2515</v>
      </c>
      <c r="D47" s="106"/>
      <c r="E47" s="103"/>
      <c r="F47" s="371" t="s">
        <v>1775</v>
      </c>
      <c r="G47" s="14"/>
    </row>
    <row r="48" spans="1:7" ht="86.25" x14ac:dyDescent="0.25">
      <c r="A48" s="90" t="s">
        <v>1476</v>
      </c>
      <c r="B48" s="45" t="s">
        <v>2368</v>
      </c>
      <c r="C48" s="46" t="s">
        <v>1787</v>
      </c>
      <c r="D48" s="106"/>
      <c r="E48" s="103"/>
      <c r="F48" s="371" t="s">
        <v>1775</v>
      </c>
      <c r="G48" s="14"/>
    </row>
    <row r="49" spans="1:7" ht="91.5" customHeight="1" x14ac:dyDescent="0.25">
      <c r="A49" s="90" t="s">
        <v>1476</v>
      </c>
      <c r="B49" s="45" t="s">
        <v>2369</v>
      </c>
      <c r="C49" s="46" t="s">
        <v>1788</v>
      </c>
      <c r="D49" s="106"/>
      <c r="E49" s="103"/>
      <c r="F49" s="371" t="s">
        <v>1775</v>
      </c>
      <c r="G49" s="14"/>
    </row>
    <row r="50" spans="1:7" ht="80.45" customHeight="1" x14ac:dyDescent="0.25">
      <c r="A50" s="90" t="s">
        <v>1476</v>
      </c>
      <c r="B50" s="45" t="s">
        <v>2370</v>
      </c>
      <c r="C50" s="46" t="s">
        <v>1789</v>
      </c>
      <c r="D50" s="106"/>
      <c r="E50" s="103"/>
      <c r="F50" s="371" t="s">
        <v>1775</v>
      </c>
      <c r="G50" s="14"/>
    </row>
    <row r="51" spans="1:7" ht="65.45" customHeight="1" x14ac:dyDescent="0.25">
      <c r="A51" s="90" t="s">
        <v>1476</v>
      </c>
      <c r="B51" s="45" t="s">
        <v>2371</v>
      </c>
      <c r="C51" s="46" t="s">
        <v>1790</v>
      </c>
      <c r="D51" s="106"/>
      <c r="E51" s="103"/>
      <c r="F51" s="371" t="s">
        <v>1775</v>
      </c>
      <c r="G51" s="14"/>
    </row>
    <row r="52" spans="1:7" ht="57" customHeight="1" x14ac:dyDescent="0.25">
      <c r="A52" s="90" t="s">
        <v>1476</v>
      </c>
      <c r="B52" s="45" t="s">
        <v>2372</v>
      </c>
      <c r="C52" s="46" t="s">
        <v>1791</v>
      </c>
      <c r="D52" s="106"/>
      <c r="E52" s="103"/>
      <c r="F52" s="371" t="s">
        <v>1775</v>
      </c>
      <c r="G52" s="14"/>
    </row>
    <row r="53" spans="1:7" ht="45.6" customHeight="1" x14ac:dyDescent="0.25">
      <c r="A53" s="90" t="s">
        <v>1476</v>
      </c>
      <c r="B53" s="45" t="s">
        <v>2373</v>
      </c>
      <c r="C53" s="46" t="s">
        <v>1792</v>
      </c>
      <c r="D53" s="106"/>
      <c r="E53" s="103"/>
      <c r="F53" s="371" t="s">
        <v>1775</v>
      </c>
      <c r="G53" s="14"/>
    </row>
    <row r="54" spans="1:7" ht="50.45" customHeight="1" x14ac:dyDescent="0.25">
      <c r="A54" s="90" t="s">
        <v>1476</v>
      </c>
      <c r="B54" s="45" t="s">
        <v>2374</v>
      </c>
      <c r="C54" s="46" t="s">
        <v>1793</v>
      </c>
      <c r="D54" s="106"/>
      <c r="E54" s="103"/>
      <c r="F54" s="371" t="s">
        <v>1775</v>
      </c>
      <c r="G54" s="14"/>
    </row>
    <row r="55" spans="1:7" ht="47.45" customHeight="1" x14ac:dyDescent="0.25">
      <c r="A55" s="90" t="s">
        <v>1476</v>
      </c>
      <c r="B55" s="45" t="s">
        <v>2375</v>
      </c>
      <c r="C55" s="46" t="s">
        <v>1794</v>
      </c>
      <c r="D55" s="106"/>
      <c r="E55" s="103"/>
      <c r="F55" s="371" t="s">
        <v>1775</v>
      </c>
      <c r="G55" s="14"/>
    </row>
    <row r="56" spans="1:7" ht="128.25" x14ac:dyDescent="0.25">
      <c r="A56" s="90" t="s">
        <v>1476</v>
      </c>
      <c r="B56" s="45" t="s">
        <v>2376</v>
      </c>
      <c r="C56" s="46" t="s">
        <v>1795</v>
      </c>
      <c r="D56" s="106"/>
      <c r="E56" s="103"/>
      <c r="F56" s="371" t="s">
        <v>1775</v>
      </c>
      <c r="G56" s="14"/>
    </row>
    <row r="57" spans="1:7" s="14" customFormat="1" ht="100.5" x14ac:dyDescent="0.25">
      <c r="A57" s="89"/>
      <c r="B57" s="47" t="s">
        <v>2377</v>
      </c>
      <c r="C57" s="292" t="s">
        <v>1796</v>
      </c>
      <c r="D57" s="369" t="str">
        <f>IF(COUNTIF(D58:D62,"NO CUMPLE")&gt;0,"NO CUMPLE CONDICIÓN",IF(COUNTIF(D58:D62,"CUMPLE")=0,"NO APLICA","CUMPLE"))</f>
        <v>NO APLICA</v>
      </c>
      <c r="E57" s="63" t="str">
        <f>CONCATENATE(IF(D58="NO CUMPLE",CONCATENATE(E58," / "),""),IF(D59="NO CUMPLE",CONCATENATE(E59," / "),""),IF(D60="NO CUMPLE",CONCATENATE(E60," / "),""),IF(D61="NO CUMPLE",CONCATENATE(E61," / "),""),IF(D62="NO CUMPLE",CONCATENATE(E62," / "),""))</f>
        <v/>
      </c>
      <c r="F57" s="373" t="s">
        <v>1797</v>
      </c>
      <c r="G57" s="14">
        <f t="shared" ref="G57" si="5">IF(D57="CUMPLE",1,IF(D57="NO CUMPLE CONDICIÓN",2,3))</f>
        <v>3</v>
      </c>
    </row>
    <row r="58" spans="1:7" ht="157.5" x14ac:dyDescent="0.25">
      <c r="A58" s="90" t="s">
        <v>1476</v>
      </c>
      <c r="B58" s="45" t="s">
        <v>2378</v>
      </c>
      <c r="C58" s="375" t="s">
        <v>1798</v>
      </c>
      <c r="D58" s="106"/>
      <c r="E58" s="103"/>
      <c r="F58" s="371" t="s">
        <v>1797</v>
      </c>
      <c r="G58" s="14"/>
    </row>
    <row r="59" spans="1:7" ht="93" customHeight="1" x14ac:dyDescent="0.25">
      <c r="A59" s="90" t="s">
        <v>1476</v>
      </c>
      <c r="B59" s="45" t="s">
        <v>2379</v>
      </c>
      <c r="C59" s="257" t="s">
        <v>1799</v>
      </c>
      <c r="D59" s="106"/>
      <c r="E59" s="103"/>
      <c r="F59" s="371" t="s">
        <v>1797</v>
      </c>
      <c r="G59" s="14"/>
    </row>
    <row r="60" spans="1:7" ht="96.95" customHeight="1" x14ac:dyDescent="0.25">
      <c r="A60" s="90" t="s">
        <v>1476</v>
      </c>
      <c r="B60" s="45" t="s">
        <v>2380</v>
      </c>
      <c r="C60" s="257" t="s">
        <v>1800</v>
      </c>
      <c r="D60" s="106"/>
      <c r="E60" s="103"/>
      <c r="F60" s="371" t="s">
        <v>1797</v>
      </c>
      <c r="G60" s="14"/>
    </row>
    <row r="61" spans="1:7" ht="114.95" customHeight="1" x14ac:dyDescent="0.25">
      <c r="A61" s="90" t="s">
        <v>1476</v>
      </c>
      <c r="B61" s="45" t="s">
        <v>2381</v>
      </c>
      <c r="C61" s="257" t="s">
        <v>1801</v>
      </c>
      <c r="D61" s="106"/>
      <c r="E61" s="103"/>
      <c r="F61" s="371" t="s">
        <v>1797</v>
      </c>
      <c r="G61" s="14"/>
    </row>
    <row r="62" spans="1:7" ht="89.45" customHeight="1" x14ac:dyDescent="0.25">
      <c r="A62" s="90" t="s">
        <v>1476</v>
      </c>
      <c r="B62" s="45" t="s">
        <v>2382</v>
      </c>
      <c r="C62" s="257" t="s">
        <v>1802</v>
      </c>
      <c r="D62" s="106"/>
      <c r="E62" s="103"/>
      <c r="F62" s="371" t="s">
        <v>1797</v>
      </c>
      <c r="G62" s="14"/>
    </row>
    <row r="63" spans="1:7" ht="129" x14ac:dyDescent="0.25">
      <c r="A63" s="293"/>
      <c r="B63" s="47" t="s">
        <v>2383</v>
      </c>
      <c r="C63" s="292" t="s">
        <v>2342</v>
      </c>
      <c r="D63" s="369" t="str">
        <f>IF(COUNTIF(D64:D67,"NO CUMPLE")&gt;0,"NO CUMPLE CONDICIÓN",IF(COUNTIF(D64:D67,"CUMPLE")=0,"NO APLICA","CUMPLE"))</f>
        <v>NO APLICA</v>
      </c>
      <c r="E63" s="63" t="str">
        <f>CONCATENATE(IF(D64="NO CUMPLE",CONCATENATE(E64," / "),""),IF(D65="NO CUMPLE",CONCATENATE(E65," / "),""),IF(D66="NO CUMPLE",CONCATENATE(E66," / "),""),IF(D67="NO CUMPLE",CONCATENATE(E67," / "),""))</f>
        <v/>
      </c>
      <c r="F63" s="373" t="s">
        <v>1803</v>
      </c>
      <c r="G63" s="14">
        <f t="shared" ref="G63" si="6">IF(D63="CUMPLE",1,IF(D63="NO CUMPLE CONDICIÓN",2,3))</f>
        <v>3</v>
      </c>
    </row>
    <row r="64" spans="1:7" ht="100.5" x14ac:dyDescent="0.25">
      <c r="A64" s="90" t="s">
        <v>1476</v>
      </c>
      <c r="B64" s="45" t="s">
        <v>2384</v>
      </c>
      <c r="C64" s="257" t="s">
        <v>1804</v>
      </c>
      <c r="D64" s="106"/>
      <c r="E64" s="103"/>
      <c r="F64" s="371" t="s">
        <v>1803</v>
      </c>
      <c r="G64" s="14"/>
    </row>
    <row r="65" spans="1:7" ht="44.45" customHeight="1" x14ac:dyDescent="0.25">
      <c r="A65" s="90" t="s">
        <v>1476</v>
      </c>
      <c r="B65" s="45" t="s">
        <v>2385</v>
      </c>
      <c r="C65" s="257" t="s">
        <v>1805</v>
      </c>
      <c r="D65" s="106"/>
      <c r="E65" s="103"/>
      <c r="F65" s="371" t="s">
        <v>1803</v>
      </c>
      <c r="G65" s="14"/>
    </row>
    <row r="66" spans="1:7" ht="116.1" customHeight="1" x14ac:dyDescent="0.25">
      <c r="A66" s="90" t="s">
        <v>1476</v>
      </c>
      <c r="B66" s="45" t="s">
        <v>2386</v>
      </c>
      <c r="C66" s="48" t="s">
        <v>1806</v>
      </c>
      <c r="D66" s="106"/>
      <c r="E66" s="103"/>
      <c r="F66" s="371" t="s">
        <v>1803</v>
      </c>
      <c r="G66" s="14"/>
    </row>
    <row r="67" spans="1:7" ht="55.5" customHeight="1" x14ac:dyDescent="0.25">
      <c r="A67" s="90" t="s">
        <v>1476</v>
      </c>
      <c r="B67" s="45" t="s">
        <v>2387</v>
      </c>
      <c r="C67" s="376" t="s">
        <v>1807</v>
      </c>
      <c r="D67" s="106"/>
      <c r="E67" s="103"/>
      <c r="F67" s="371" t="s">
        <v>1803</v>
      </c>
      <c r="G67" s="14"/>
    </row>
    <row r="68" spans="1:7" ht="129" x14ac:dyDescent="0.25">
      <c r="B68" s="47" t="s">
        <v>2388</v>
      </c>
      <c r="C68" s="82" t="s">
        <v>2341</v>
      </c>
      <c r="D68" s="369" t="str">
        <f>IF(COUNTIF(D69:D70,"NO CUMPLE")&gt;0,"NO CUMPLE CONDICIÓN",IF(COUNTIF(D69:D70,"CUMPLE")=0,"NO APLICA","CUMPLE"))</f>
        <v>NO APLICA</v>
      </c>
      <c r="E68" s="63" t="str">
        <f>CONCATENATE(IF(D69="NO CUMPLE",CONCATENATE(E69," / "),""),IF(D70="NO CUMPLE",CONCATENATE(E70," / "),""))</f>
        <v/>
      </c>
      <c r="F68" s="372" t="s">
        <v>1808</v>
      </c>
      <c r="G68" s="14">
        <f t="shared" si="1"/>
        <v>3</v>
      </c>
    </row>
    <row r="69" spans="1:7" ht="45.95" customHeight="1" x14ac:dyDescent="0.25">
      <c r="A69" s="90" t="s">
        <v>1476</v>
      </c>
      <c r="B69" s="45" t="s">
        <v>2389</v>
      </c>
      <c r="C69" s="46" t="s">
        <v>1809</v>
      </c>
      <c r="D69" s="106"/>
      <c r="E69" s="103"/>
      <c r="F69" s="371" t="s">
        <v>1810</v>
      </c>
      <c r="G69" s="14"/>
    </row>
    <row r="70" spans="1:7" ht="57.75" x14ac:dyDescent="0.25">
      <c r="A70" s="90" t="s">
        <v>1476</v>
      </c>
      <c r="B70" s="45" t="s">
        <v>2390</v>
      </c>
      <c r="C70" s="46" t="s">
        <v>1811</v>
      </c>
      <c r="D70" s="106"/>
      <c r="E70" s="103"/>
      <c r="F70" s="371" t="s">
        <v>1812</v>
      </c>
      <c r="G70" s="14"/>
    </row>
    <row r="71" spans="1:7" s="14" customFormat="1" ht="49.5" x14ac:dyDescent="0.25">
      <c r="A71" s="89"/>
      <c r="B71" s="47" t="s">
        <v>2391</v>
      </c>
      <c r="C71" s="292" t="s">
        <v>1813</v>
      </c>
      <c r="D71" s="369" t="str">
        <f>IF(COUNTIF(D72:D72,"NO CUMPLE")&gt;0,"NO CUMPLE CONDICIÓN",IF(COUNTIF(D72:D72,"CUMPLE")=0,"NO APLICA","CUMPLE"))</f>
        <v>NO APLICA</v>
      </c>
      <c r="E71" s="63" t="str">
        <f>CONCATENATE(IF(D72="NO CUMPLE",CONCATENATE(E72," "),""))</f>
        <v/>
      </c>
      <c r="F71" s="373" t="s">
        <v>1814</v>
      </c>
      <c r="G71" s="14">
        <f t="shared" si="1"/>
        <v>3</v>
      </c>
    </row>
    <row r="72" spans="1:7" ht="75" thickBot="1" x14ac:dyDescent="0.3">
      <c r="A72" s="90" t="s">
        <v>1476</v>
      </c>
      <c r="B72" s="49" t="s">
        <v>2392</v>
      </c>
      <c r="C72" s="195" t="s">
        <v>1815</v>
      </c>
      <c r="D72" s="107"/>
      <c r="E72" s="105"/>
      <c r="F72" s="374" t="s">
        <v>1816</v>
      </c>
      <c r="G72" s="14"/>
    </row>
    <row r="74" spans="1:7" hidden="1" x14ac:dyDescent="0.25">
      <c r="C74" s="83" t="s">
        <v>1495</v>
      </c>
      <c r="D74" s="14">
        <f>COUNTIF(G3:G72,1)</f>
        <v>0</v>
      </c>
    </row>
    <row r="75" spans="1:7" hidden="1" x14ac:dyDescent="0.25">
      <c r="C75" s="83" t="s">
        <v>1496</v>
      </c>
      <c r="D75" s="14">
        <f>COUNTIF(G3:G72,2)</f>
        <v>0</v>
      </c>
    </row>
    <row r="76" spans="1:7" hidden="1" x14ac:dyDescent="0.25">
      <c r="C76" s="83" t="s">
        <v>1497</v>
      </c>
      <c r="D76" s="14">
        <f>COUNTIF(G3:G72,3)</f>
        <v>15</v>
      </c>
    </row>
  </sheetData>
  <sheetProtection algorithmName="SHA-512" hashValue="HuhCNLwcH0KgBgc6SmPCPv6xw/lhooJTsHvcWwtIwm5fz44sTfeFlncwGLn+BAjcIcsIcYxqnqC5FwcFX63GaA==" saltValue="DwawRlNzF74fNfaTKlRXog==" spinCount="100000" sheet="1" formatRows="0" autoFilter="0"/>
  <mergeCells count="1">
    <mergeCell ref="B1:E1"/>
  </mergeCells>
  <phoneticPr fontId="30" type="noConversion"/>
  <conditionalFormatting sqref="D3">
    <cfRule type="cellIs" dxfId="128" priority="25" operator="equal">
      <formula>"NO CUMPLE CONDICIÓN"</formula>
    </cfRule>
    <cfRule type="cellIs" dxfId="127" priority="26" operator="equal">
      <formula>"No Cumple"</formula>
    </cfRule>
  </conditionalFormatting>
  <conditionalFormatting sqref="D5">
    <cfRule type="cellIs" dxfId="126" priority="23" operator="equal">
      <formula>"NO CUMPLE CONDICIÓN"</formula>
    </cfRule>
    <cfRule type="cellIs" dxfId="125" priority="24" operator="equal">
      <formula>"No Cumple"</formula>
    </cfRule>
  </conditionalFormatting>
  <conditionalFormatting sqref="D7">
    <cfRule type="cellIs" dxfId="124" priority="21" operator="equal">
      <formula>"NO CUMPLE CONDICIÓN"</formula>
    </cfRule>
    <cfRule type="cellIs" dxfId="123" priority="22" operator="equal">
      <formula>"No Cumple"</formula>
    </cfRule>
  </conditionalFormatting>
  <conditionalFormatting sqref="D11">
    <cfRule type="cellIs" dxfId="122" priority="19" operator="equal">
      <formula>"NO CUMPLE CONDICIÓN"</formula>
    </cfRule>
    <cfRule type="cellIs" dxfId="121" priority="20" operator="equal">
      <formula>"No Cumple"</formula>
    </cfRule>
  </conditionalFormatting>
  <conditionalFormatting sqref="D19">
    <cfRule type="cellIs" dxfId="120" priority="17" operator="equal">
      <formula>"NO CUMPLE CONDICIÓN"</formula>
    </cfRule>
    <cfRule type="cellIs" dxfId="119" priority="18" operator="equal">
      <formula>"No Cumple"</formula>
    </cfRule>
  </conditionalFormatting>
  <conditionalFormatting sqref="D21">
    <cfRule type="cellIs" dxfId="118" priority="15" operator="equal">
      <formula>"NO CUMPLE CONDICIÓN"</formula>
    </cfRule>
    <cfRule type="cellIs" dxfId="117" priority="16" operator="equal">
      <formula>"No Cumple"</formula>
    </cfRule>
  </conditionalFormatting>
  <conditionalFormatting sqref="D24">
    <cfRule type="cellIs" dxfId="116" priority="13" operator="equal">
      <formula>"NO CUMPLE CONDICIÓN"</formula>
    </cfRule>
    <cfRule type="cellIs" dxfId="115" priority="14" operator="equal">
      <formula>"No Cumple"</formula>
    </cfRule>
  </conditionalFormatting>
  <conditionalFormatting sqref="D28">
    <cfRule type="cellIs" dxfId="114" priority="11" operator="equal">
      <formula>"NO CUMPLE CONDICIÓN"</formula>
    </cfRule>
    <cfRule type="cellIs" dxfId="113" priority="12" operator="equal">
      <formula>"No Cumple"</formula>
    </cfRule>
  </conditionalFormatting>
  <conditionalFormatting sqref="D31:D33">
    <cfRule type="cellIs" dxfId="112" priority="9" operator="equal">
      <formula>"NO CUMPLE CONDICIÓN"</formula>
    </cfRule>
    <cfRule type="cellIs" dxfId="111" priority="10" operator="equal">
      <formula>"No Cumple"</formula>
    </cfRule>
  </conditionalFormatting>
  <conditionalFormatting sqref="D57">
    <cfRule type="cellIs" dxfId="110" priority="7" operator="equal">
      <formula>"NO CUMPLE CONDICIÓN"</formula>
    </cfRule>
    <cfRule type="cellIs" dxfId="109" priority="8" operator="equal">
      <formula>"No Cumple"</formula>
    </cfRule>
  </conditionalFormatting>
  <conditionalFormatting sqref="D63">
    <cfRule type="cellIs" dxfId="108" priority="5" operator="equal">
      <formula>"NO CUMPLE CONDICIÓN"</formula>
    </cfRule>
    <cfRule type="cellIs" dxfId="107" priority="6" operator="equal">
      <formula>"No Cumple"</formula>
    </cfRule>
  </conditionalFormatting>
  <conditionalFormatting sqref="D68">
    <cfRule type="cellIs" dxfId="106" priority="3" operator="equal">
      <formula>"NO CUMPLE CONDICIÓN"</formula>
    </cfRule>
    <cfRule type="cellIs" dxfId="105" priority="4" operator="equal">
      <formula>"No Cumple"</formula>
    </cfRule>
  </conditionalFormatting>
  <conditionalFormatting sqref="D71">
    <cfRule type="cellIs" dxfId="104" priority="1" operator="equal">
      <formula>"NO CUMPLE CONDICIÓN"</formula>
    </cfRule>
    <cfRule type="cellIs" dxfId="103" priority="2" operator="equal">
      <formula>"No Cumple"</formula>
    </cfRule>
  </conditionalFormatting>
  <dataValidations count="2">
    <dataValidation type="list" allowBlank="1" showInputMessage="1" showErrorMessage="1" sqref="D72 D64:D67 D20 D8:D10 D22:D23 D16:D18 D69:D70 D13:D14 D58:D62 D55:D56 D29:D30 D34:D53 D4 D6" xr:uid="{7A8F2B7D-5CBE-48BB-AD08-92889CBF2576}">
      <formula1>"CUMPLE,NO CUMPLE"</formula1>
    </dataValidation>
    <dataValidation type="list" allowBlank="1" showInputMessage="1" showErrorMessage="1" sqref="D12 D15 D25:D27 D54" xr:uid="{DCAC4405-DC50-47E7-8DE6-5FF54C648BD5}">
      <formula1>"CUMPLE,NO CUMPLE,NO APLICA"</formula1>
    </dataValidation>
  </dataValidations>
  <hyperlinks>
    <hyperlink ref="A1" location="PORTADA!A1" display="Portada" xr:uid="{4A33F77F-BFFC-4AB6-86C7-577D99C37C3E}"/>
  </hyperlinks>
  <printOptions horizontalCentered="1"/>
  <pageMargins left="0.31496062992125984" right="0.31496062992125984" top="1.1417322834645669" bottom="0.74803149606299213" header="0.31496062992125984" footer="0.31496062992125984"/>
  <pageSetup scale="64"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26D1-3DFA-41F7-AD58-D0F0AEF9F6E3}">
  <sheetPr>
    <tabColor rgb="FFF2CEEF"/>
    <pageSetUpPr fitToPage="1"/>
  </sheetPr>
  <dimension ref="A1:G133"/>
  <sheetViews>
    <sheetView zoomScale="90" zoomScaleNormal="90" workbookViewId="0">
      <selection activeCell="C1" sqref="C1"/>
    </sheetView>
  </sheetViews>
  <sheetFormatPr baseColWidth="10" defaultColWidth="11.42578125" defaultRowHeight="15" x14ac:dyDescent="0.25"/>
  <cols>
    <col min="1" max="1" width="6.85546875" style="91" customWidth="1"/>
    <col min="2" max="2" width="7.140625" style="14" customWidth="1"/>
    <col min="3" max="3" width="88.42578125" customWidth="1"/>
    <col min="4" max="4" width="19.85546875" customWidth="1"/>
    <col min="5" max="5" width="82" customWidth="1"/>
    <col min="6" max="6" width="46.42578125" style="42" customWidth="1"/>
    <col min="7" max="7" width="11.42578125" style="14" hidden="1" customWidth="1"/>
  </cols>
  <sheetData>
    <row r="1" spans="1:7" s="34" customFormat="1" ht="20.25" customHeight="1" thickBot="1" x14ac:dyDescent="0.3">
      <c r="A1" s="201" t="s">
        <v>1758</v>
      </c>
      <c r="B1" s="487" t="s">
        <v>1817</v>
      </c>
      <c r="C1" s="488"/>
      <c r="D1" s="488"/>
      <c r="E1" s="489"/>
      <c r="F1" s="294"/>
      <c r="G1" s="62"/>
    </row>
    <row r="2" spans="1:7" s="32" customFormat="1" ht="74.25" customHeight="1" x14ac:dyDescent="0.25">
      <c r="A2" s="379" t="s">
        <v>1469</v>
      </c>
      <c r="B2" s="167" t="s">
        <v>1470</v>
      </c>
      <c r="C2" s="168" t="s">
        <v>1471</v>
      </c>
      <c r="D2" s="169" t="s">
        <v>1472</v>
      </c>
      <c r="E2" s="385" t="s">
        <v>1473</v>
      </c>
      <c r="F2" s="380" t="s">
        <v>1474</v>
      </c>
      <c r="G2" s="43"/>
    </row>
    <row r="3" spans="1:7" ht="71.45" customHeight="1" x14ac:dyDescent="0.25">
      <c r="A3" s="276"/>
      <c r="B3" s="295" t="s">
        <v>1498</v>
      </c>
      <c r="C3" s="55" t="s">
        <v>1818</v>
      </c>
      <c r="D3" s="369" t="str">
        <f>IF(COUNTIF(D4:D5,"NO CUMPLE")&gt;0,"NO CUMPLE CONDICIÓN",IF(COUNTIF(D4:D5,"CUMPLE")=0,"NO APLICA","CUMPLE"))</f>
        <v>NO APLICA</v>
      </c>
      <c r="E3" s="63" t="str">
        <f>CONCATENATE(IF(D4="NO CUMPLE",CONCATENATE(E4," / "),""),IF(D5="NO CUMPLE",CONCATENATE(E5," / "),""))</f>
        <v/>
      </c>
      <c r="F3" s="381" t="s">
        <v>2393</v>
      </c>
      <c r="G3" s="14">
        <f>IF(D3="CUMPLE",1,IF(D3="NO CUMPLE CONDICIÓN",2,3))</f>
        <v>3</v>
      </c>
    </row>
    <row r="4" spans="1:7" s="35" customFormat="1" ht="135.75" customHeight="1" x14ac:dyDescent="0.25">
      <c r="A4" s="273" t="s">
        <v>1499</v>
      </c>
      <c r="B4" s="296" t="s">
        <v>1819</v>
      </c>
      <c r="C4" s="179" t="s">
        <v>1820</v>
      </c>
      <c r="D4" s="106"/>
      <c r="E4" s="104"/>
      <c r="F4" s="382" t="s">
        <v>2394</v>
      </c>
      <c r="G4" s="227"/>
    </row>
    <row r="5" spans="1:7" s="35" customFormat="1" ht="56.1" customHeight="1" x14ac:dyDescent="0.25">
      <c r="A5" s="273" t="s">
        <v>1499</v>
      </c>
      <c r="B5" s="296" t="s">
        <v>1821</v>
      </c>
      <c r="C5" s="179" t="s">
        <v>1822</v>
      </c>
      <c r="D5" s="106"/>
      <c r="E5" s="104"/>
      <c r="F5" s="382" t="s">
        <v>2394</v>
      </c>
      <c r="G5" s="227"/>
    </row>
    <row r="6" spans="1:7" s="35" customFormat="1" ht="71.45" customHeight="1" x14ac:dyDescent="0.25">
      <c r="A6" s="274"/>
      <c r="B6" s="295" t="s">
        <v>1823</v>
      </c>
      <c r="C6" s="55" t="s">
        <v>1824</v>
      </c>
      <c r="D6" s="369" t="str">
        <f>IF(COUNTIF(D7:D10,"NO CUMPLE")&gt;0,"NO CUMPLE CONDICIÓN",IF(COUNTIF(D7:D10,"CUMPLE")=0,"NO APLICA","CUMPLE"))</f>
        <v>NO APLICA</v>
      </c>
      <c r="E6" s="63" t="str">
        <f>CONCATENATE(IF(D7="NO CUMPLE",CONCATENATE(E7," / "),""),IF(D8="NO CUMPLE",CONCATENATE(E8," / "),""),IF(D9="NO CUMPLE",CONCATENATE(E9," / "),""),IF(D10="NO CUMPLE",CONCATENATE(E10," / "),""))</f>
        <v/>
      </c>
      <c r="F6" s="152" t="s">
        <v>2395</v>
      </c>
      <c r="G6" s="14">
        <f>IF(D6="CUMPLE",1,IF(D6="NO CUMPLE CONDICIÓN",2,3))</f>
        <v>3</v>
      </c>
    </row>
    <row r="7" spans="1:7" s="35" customFormat="1" ht="177.75" customHeight="1" x14ac:dyDescent="0.25">
      <c r="A7" s="273" t="s">
        <v>1499</v>
      </c>
      <c r="B7" s="296" t="s">
        <v>1500</v>
      </c>
      <c r="C7" s="57" t="s">
        <v>1825</v>
      </c>
      <c r="D7" s="106"/>
      <c r="E7" s="104"/>
      <c r="F7" s="152" t="s">
        <v>2396</v>
      </c>
      <c r="G7" s="227"/>
    </row>
    <row r="8" spans="1:7" s="35" customFormat="1" ht="174.75" x14ac:dyDescent="0.25">
      <c r="A8" s="273" t="s">
        <v>1499</v>
      </c>
      <c r="B8" s="296" t="s">
        <v>1501</v>
      </c>
      <c r="C8" s="57" t="s">
        <v>1826</v>
      </c>
      <c r="D8" s="106"/>
      <c r="E8" s="104"/>
      <c r="F8" s="152" t="s">
        <v>2397</v>
      </c>
      <c r="G8" s="227"/>
    </row>
    <row r="9" spans="1:7" s="35" customFormat="1" ht="76.5" customHeight="1" x14ac:dyDescent="0.25">
      <c r="A9" s="273" t="s">
        <v>1499</v>
      </c>
      <c r="B9" s="296" t="s">
        <v>1502</v>
      </c>
      <c r="C9" s="57" t="s">
        <v>1827</v>
      </c>
      <c r="D9" s="106"/>
      <c r="E9" s="104"/>
      <c r="F9" s="152" t="s">
        <v>2398</v>
      </c>
      <c r="G9" s="227"/>
    </row>
    <row r="10" spans="1:7" s="35" customFormat="1" ht="74.25" x14ac:dyDescent="0.25">
      <c r="A10" s="273" t="s">
        <v>1499</v>
      </c>
      <c r="B10" s="296" t="s">
        <v>1828</v>
      </c>
      <c r="C10" s="57" t="s">
        <v>1829</v>
      </c>
      <c r="D10" s="106"/>
      <c r="E10" s="104"/>
      <c r="F10" s="152" t="s">
        <v>2399</v>
      </c>
      <c r="G10" s="227"/>
    </row>
    <row r="11" spans="1:7" s="35" customFormat="1" ht="71.45" customHeight="1" x14ac:dyDescent="0.25">
      <c r="A11" s="274"/>
      <c r="B11" s="295" t="s">
        <v>1830</v>
      </c>
      <c r="C11" s="82" t="s">
        <v>1831</v>
      </c>
      <c r="D11" s="369" t="str">
        <f>IF(COUNTIF(D12:D12,"NO CUMPLE")&gt;0,"NO CUMPLE CONDICIÓN",IF(COUNTIF(D12:D12,"CUMPLE")=0,"NO APLICA","CUMPLE"))</f>
        <v>NO APLICA</v>
      </c>
      <c r="E11" s="63" t="str">
        <f>CONCATENATE(IF(D12="NO CUMPLE",CONCATENATE(E12," "),""))</f>
        <v/>
      </c>
      <c r="F11" s="152" t="s">
        <v>2400</v>
      </c>
      <c r="G11" s="14">
        <f>IF(D11="CUMPLE",1,IF(D11="NO CUMPLE CONDICIÓN",2,3))</f>
        <v>3</v>
      </c>
    </row>
    <row r="12" spans="1:7" s="35" customFormat="1" ht="216" x14ac:dyDescent="0.25">
      <c r="A12" s="273" t="s">
        <v>1499</v>
      </c>
      <c r="B12" s="296" t="s">
        <v>1504</v>
      </c>
      <c r="C12" s="57" t="s">
        <v>1832</v>
      </c>
      <c r="D12" s="106"/>
      <c r="E12" s="386"/>
      <c r="F12" s="152" t="s">
        <v>2401</v>
      </c>
      <c r="G12" s="297"/>
    </row>
    <row r="13" spans="1:7" s="35" customFormat="1" ht="66" customHeight="1" x14ac:dyDescent="0.25">
      <c r="A13" s="274"/>
      <c r="B13" s="295" t="s">
        <v>1833</v>
      </c>
      <c r="C13" s="82" t="s">
        <v>1834</v>
      </c>
      <c r="D13" s="369" t="str">
        <f>IF(COUNTIF(D14:D16,"NO CUMPLE")&gt;0,"NO CUMPLE CONDICIÓN",IF(COUNTIF(D14:D16,"CUMPLE")=0,"NO APLICA","CUMPLE"))</f>
        <v>NO APLICA</v>
      </c>
      <c r="E13" s="63" t="str">
        <f>CONCATENATE(IF(D14="NO CUMPLE",CONCATENATE(E14," / "),""),IF(D15="NO CUMPLE",CONCATENATE(E15," / "),""),IF(D16="NO CUMPLE",CONCATENATE(E16," / "),""))</f>
        <v/>
      </c>
      <c r="F13" s="381" t="s">
        <v>2402</v>
      </c>
      <c r="G13" s="14">
        <f>IF(D13="CUMPLE",1,IF(D13="NO CUMPLE CONDICIÓN",2,3))</f>
        <v>3</v>
      </c>
    </row>
    <row r="14" spans="1:7" s="35" customFormat="1" ht="167.25" customHeight="1" x14ac:dyDescent="0.25">
      <c r="A14" s="273" t="s">
        <v>1499</v>
      </c>
      <c r="B14" s="296" t="s">
        <v>1505</v>
      </c>
      <c r="C14" s="48" t="s">
        <v>1835</v>
      </c>
      <c r="D14" s="106"/>
      <c r="E14" s="386"/>
      <c r="F14" s="381" t="s">
        <v>2403</v>
      </c>
      <c r="G14" s="297"/>
    </row>
    <row r="15" spans="1:7" s="35" customFormat="1" ht="171" customHeight="1" x14ac:dyDescent="0.25">
      <c r="A15" s="273" t="s">
        <v>1499</v>
      </c>
      <c r="B15" s="296" t="s">
        <v>1506</v>
      </c>
      <c r="C15" s="48" t="s">
        <v>1836</v>
      </c>
      <c r="D15" s="106"/>
      <c r="E15" s="386"/>
      <c r="F15" s="381" t="s">
        <v>2403</v>
      </c>
      <c r="G15" s="297"/>
    </row>
    <row r="16" spans="1:7" s="35" customFormat="1" ht="105" customHeight="1" x14ac:dyDescent="0.25">
      <c r="A16" s="273" t="s">
        <v>1499</v>
      </c>
      <c r="B16" s="296" t="s">
        <v>1508</v>
      </c>
      <c r="C16" s="48" t="s">
        <v>1837</v>
      </c>
      <c r="D16" s="106"/>
      <c r="E16" s="386"/>
      <c r="F16" s="381" t="s">
        <v>2404</v>
      </c>
      <c r="G16" s="297"/>
    </row>
    <row r="17" spans="1:7" s="35" customFormat="1" ht="60.6" customHeight="1" x14ac:dyDescent="0.25">
      <c r="A17" s="274"/>
      <c r="B17" s="295" t="s">
        <v>1838</v>
      </c>
      <c r="C17" s="82" t="s">
        <v>1839</v>
      </c>
      <c r="D17" s="369" t="str">
        <f>IF(COUNTIF(D18:D27,"NO CUMPLE")&gt;0,"NO CUMPLE CONDICIÓN",IF(COUNTIF(D18:D27,"CUMPLE")=0,"NO APLICA","CUMPLE"))</f>
        <v>NO APLICA</v>
      </c>
      <c r="E17" s="63" t="str">
        <f>CONCATENATE(IF(D18="NO CUMPLE",CONCATENATE(E18," / "),""),IF(D19="NO CUMPLE",CONCATENATE(E19," / "),""),IF(D20="NO CUMPLE",CONCATENATE(E20," / "),""),IF(D21="NO CUMPLE",CONCATENATE(E21," / "),""),IF(D22="NO CUMPLE",CONCATENATE(E22," / "),""),IF(D23="NO CUMPLE",CONCATENATE(E23," / "),""),IF(D24="NO CUMPLE",CONCATENATE(E24," / "),""),IF(D25="NO CUMPLE",CONCATENATE(E25," / "),""),IF(D26="NO CUMPLE",CONCATENATE(E26," / "),""),IF(D27="NO CUMPLE",CONCATENATE(E27," / "),""))</f>
        <v/>
      </c>
      <c r="F17" s="152" t="s">
        <v>1840</v>
      </c>
      <c r="G17" s="14">
        <f>IF(D17="CUMPLE",1,IF(D17="NO CUMPLE CONDICIÓN",2,3))</f>
        <v>3</v>
      </c>
    </row>
    <row r="18" spans="1:7" s="35" customFormat="1" ht="99.75" x14ac:dyDescent="0.25">
      <c r="A18" s="273" t="s">
        <v>1499</v>
      </c>
      <c r="B18" s="296" t="s">
        <v>1510</v>
      </c>
      <c r="C18" s="57" t="s">
        <v>1841</v>
      </c>
      <c r="D18" s="106"/>
      <c r="E18" s="104"/>
      <c r="F18" s="152" t="s">
        <v>2405</v>
      </c>
      <c r="G18" s="227"/>
    </row>
    <row r="19" spans="1:7" s="35" customFormat="1" ht="93.6" customHeight="1" x14ac:dyDescent="0.25">
      <c r="A19" s="273" t="s">
        <v>1499</v>
      </c>
      <c r="B19" s="296" t="s">
        <v>1511</v>
      </c>
      <c r="C19" s="57" t="s">
        <v>2439</v>
      </c>
      <c r="D19" s="106"/>
      <c r="E19" s="104"/>
      <c r="F19" s="152" t="s">
        <v>2405</v>
      </c>
      <c r="G19" s="227"/>
    </row>
    <row r="20" spans="1:7" s="35" customFormat="1" ht="231.75" x14ac:dyDescent="0.25">
      <c r="A20" s="273" t="s">
        <v>1499</v>
      </c>
      <c r="B20" s="296" t="s">
        <v>1513</v>
      </c>
      <c r="C20" s="57" t="s">
        <v>1842</v>
      </c>
      <c r="D20" s="106"/>
      <c r="E20" s="104"/>
      <c r="F20" s="152" t="s">
        <v>2406</v>
      </c>
      <c r="G20" s="227"/>
    </row>
    <row r="21" spans="1:7" s="35" customFormat="1" ht="129.75" x14ac:dyDescent="0.25">
      <c r="A21" s="273" t="s">
        <v>1499</v>
      </c>
      <c r="B21" s="296" t="s">
        <v>1515</v>
      </c>
      <c r="C21" s="57" t="s">
        <v>1843</v>
      </c>
      <c r="D21" s="106"/>
      <c r="E21" s="104"/>
      <c r="F21" s="152" t="s">
        <v>2407</v>
      </c>
      <c r="G21" s="227"/>
    </row>
    <row r="22" spans="1:7" ht="143.25" x14ac:dyDescent="0.25">
      <c r="A22" s="273" t="s">
        <v>1499</v>
      </c>
      <c r="B22" s="296" t="s">
        <v>1516</v>
      </c>
      <c r="C22" s="48" t="s">
        <v>1845</v>
      </c>
      <c r="D22" s="106"/>
      <c r="E22" s="103"/>
      <c r="F22" s="152" t="s">
        <v>2408</v>
      </c>
    </row>
    <row r="23" spans="1:7" ht="329.25" x14ac:dyDescent="0.25">
      <c r="A23" s="273" t="s">
        <v>1499</v>
      </c>
      <c r="B23" s="296" t="s">
        <v>2516</v>
      </c>
      <c r="C23" s="57" t="s">
        <v>1847</v>
      </c>
      <c r="D23" s="106"/>
      <c r="E23" s="103"/>
      <c r="F23" s="152" t="s">
        <v>2409</v>
      </c>
    </row>
    <row r="24" spans="1:7" ht="60.95" customHeight="1" x14ac:dyDescent="0.25">
      <c r="A24" s="273" t="s">
        <v>1499</v>
      </c>
      <c r="B24" s="296" t="s">
        <v>1844</v>
      </c>
      <c r="C24" s="57" t="s">
        <v>1849</v>
      </c>
      <c r="D24" s="106"/>
      <c r="E24" s="103"/>
      <c r="F24" s="152" t="s">
        <v>2409</v>
      </c>
    </row>
    <row r="25" spans="1:7" ht="117" x14ac:dyDescent="0.25">
      <c r="A25" s="273" t="s">
        <v>1499</v>
      </c>
      <c r="B25" s="296" t="s">
        <v>1846</v>
      </c>
      <c r="C25" s="57" t="s">
        <v>1851</v>
      </c>
      <c r="D25" s="106"/>
      <c r="E25" s="103"/>
      <c r="F25" s="152" t="s">
        <v>2410</v>
      </c>
    </row>
    <row r="26" spans="1:7" ht="66.95" customHeight="1" x14ac:dyDescent="0.25">
      <c r="A26" s="273" t="s">
        <v>1499</v>
      </c>
      <c r="B26" s="296" t="s">
        <v>1848</v>
      </c>
      <c r="C26" s="57" t="s">
        <v>1852</v>
      </c>
      <c r="D26" s="106"/>
      <c r="E26" s="103"/>
      <c r="F26" s="152" t="s">
        <v>2411</v>
      </c>
    </row>
    <row r="27" spans="1:7" ht="76.5" customHeight="1" x14ac:dyDescent="0.25">
      <c r="A27" s="273" t="s">
        <v>1499</v>
      </c>
      <c r="B27" s="296" t="s">
        <v>1850</v>
      </c>
      <c r="C27" s="57" t="s">
        <v>1853</v>
      </c>
      <c r="D27" s="106"/>
      <c r="E27" s="103"/>
      <c r="F27" s="152" t="s">
        <v>2412</v>
      </c>
    </row>
    <row r="28" spans="1:7" ht="39.6" customHeight="1" x14ac:dyDescent="0.25">
      <c r="A28" s="274"/>
      <c r="B28" s="295" t="s">
        <v>1854</v>
      </c>
      <c r="C28" s="82" t="s">
        <v>1855</v>
      </c>
      <c r="D28" s="369" t="str">
        <f>IF(COUNTIF(D29:D31,"NO CUMPLE")&gt;0,"NO CUMPLE CONDICIÓN",IF(COUNTIF(D29:D31,"CUMPLE")=0,"NO APLICA","CUMPLE"))</f>
        <v>NO APLICA</v>
      </c>
      <c r="E28" s="63" t="str">
        <f>CONCATENATE(IF(D29="NO CUMPLE",CONCATENATE(E29," / "),""),IF(D30="NO CUMPLE",CONCATENATE(E30," / "),""),IF(D31="NO CUMPLE",CONCATENATE(E31," / "),""))</f>
        <v/>
      </c>
      <c r="F28" s="383" t="s">
        <v>1856</v>
      </c>
      <c r="G28" s="14">
        <f>IF(D28="CUMPLE",1,IF(D28="NO CUMPLE CONDICIÓN",2,3))</f>
        <v>3</v>
      </c>
    </row>
    <row r="29" spans="1:7" ht="229.5" x14ac:dyDescent="0.25">
      <c r="A29" s="273" t="s">
        <v>1499</v>
      </c>
      <c r="B29" s="296" t="s">
        <v>1518</v>
      </c>
      <c r="C29" s="48" t="s">
        <v>1857</v>
      </c>
      <c r="D29" s="106"/>
      <c r="E29" s="103"/>
      <c r="F29" s="383" t="s">
        <v>1856</v>
      </c>
    </row>
    <row r="30" spans="1:7" ht="100.5" x14ac:dyDescent="0.25">
      <c r="A30" s="273" t="s">
        <v>1499</v>
      </c>
      <c r="B30" s="296" t="s">
        <v>1519</v>
      </c>
      <c r="C30" s="57" t="s">
        <v>1858</v>
      </c>
      <c r="D30" s="106"/>
      <c r="E30" s="103"/>
      <c r="F30" s="383" t="s">
        <v>1856</v>
      </c>
    </row>
    <row r="31" spans="1:7" ht="87" x14ac:dyDescent="0.25">
      <c r="A31" s="273" t="s">
        <v>1499</v>
      </c>
      <c r="B31" s="296" t="s">
        <v>1521</v>
      </c>
      <c r="C31" s="48" t="s">
        <v>1859</v>
      </c>
      <c r="D31" s="106"/>
      <c r="E31" s="103"/>
      <c r="F31" s="383" t="s">
        <v>1856</v>
      </c>
    </row>
    <row r="32" spans="1:7" ht="39" customHeight="1" x14ac:dyDescent="0.25">
      <c r="A32" s="275"/>
      <c r="B32" s="295" t="s">
        <v>1860</v>
      </c>
      <c r="C32" s="55" t="s">
        <v>1503</v>
      </c>
      <c r="D32" s="369" t="str">
        <f>IF(COUNTIF(D34:D38,"NO CUMPLE")&gt;0,"NO CUMPLE CONDICIÓN",IF(COUNTIF(D34:D38,"CUMPLE")=0,"NO APLICA","CUMPLE"))</f>
        <v>NO APLICA</v>
      </c>
      <c r="E32" s="63" t="str">
        <f>CONCATENATE(IF(D34="NO CUMPLE",CONCATENATE(E34," / "),""),IF(D35="NO CUMPLE",CONCATENATE(E35," / "),""),IF(D36="NO CUMPLE",CONCATENATE(E36," / "),""),IF(D37="NO CUMPLE",CONCATENATE(E37," / "),""),IF(D38="NO CUMPLE",CONCATENATE(E38," / "),""))</f>
        <v/>
      </c>
      <c r="F32" s="381" t="s">
        <v>2413</v>
      </c>
      <c r="G32" s="14">
        <f>IF(D32="CUMPLE",1,IF(D32="NO CUMPLE CONDICIÓN",2,3))</f>
        <v>3</v>
      </c>
    </row>
    <row r="33" spans="1:7" ht="21.95" customHeight="1" x14ac:dyDescent="0.25">
      <c r="A33" s="275"/>
      <c r="B33" s="79"/>
      <c r="C33" s="80" t="s">
        <v>1861</v>
      </c>
      <c r="D33" s="378"/>
      <c r="E33" s="81"/>
      <c r="F33" s="381"/>
    </row>
    <row r="34" spans="1:7" ht="56.1" customHeight="1" x14ac:dyDescent="0.25">
      <c r="A34" s="273" t="s">
        <v>1499</v>
      </c>
      <c r="B34" s="326" t="s">
        <v>1522</v>
      </c>
      <c r="C34" s="57" t="s">
        <v>1862</v>
      </c>
      <c r="D34" s="106"/>
      <c r="E34" s="103"/>
      <c r="F34" s="381" t="s">
        <v>2414</v>
      </c>
    </row>
    <row r="35" spans="1:7" ht="56.1" customHeight="1" x14ac:dyDescent="0.25">
      <c r="A35" s="273" t="s">
        <v>1499</v>
      </c>
      <c r="B35" s="326" t="s">
        <v>1863</v>
      </c>
      <c r="C35" s="57" t="s">
        <v>1864</v>
      </c>
      <c r="D35" s="106"/>
      <c r="E35" s="103"/>
      <c r="F35" s="381" t="s">
        <v>2414</v>
      </c>
    </row>
    <row r="36" spans="1:7" ht="56.1" customHeight="1" x14ac:dyDescent="0.25">
      <c r="A36" s="273" t="s">
        <v>1499</v>
      </c>
      <c r="B36" s="326" t="s">
        <v>1865</v>
      </c>
      <c r="C36" s="57" t="s">
        <v>1866</v>
      </c>
      <c r="D36" s="106"/>
      <c r="E36" s="103"/>
      <c r="F36" s="381" t="s">
        <v>2414</v>
      </c>
    </row>
    <row r="37" spans="1:7" ht="56.1" customHeight="1" x14ac:dyDescent="0.25">
      <c r="A37" s="273" t="s">
        <v>1499</v>
      </c>
      <c r="B37" s="326" t="s">
        <v>1867</v>
      </c>
      <c r="C37" s="57" t="s">
        <v>1868</v>
      </c>
      <c r="D37" s="106"/>
      <c r="E37" s="103"/>
      <c r="F37" s="381" t="s">
        <v>2414</v>
      </c>
    </row>
    <row r="38" spans="1:7" ht="68.099999999999994" customHeight="1" x14ac:dyDescent="0.25">
      <c r="A38" s="273" t="s">
        <v>1499</v>
      </c>
      <c r="B38" s="326" t="s">
        <v>1869</v>
      </c>
      <c r="C38" s="57" t="s">
        <v>1870</v>
      </c>
      <c r="D38" s="106"/>
      <c r="E38" s="103"/>
      <c r="F38" s="381" t="s">
        <v>2414</v>
      </c>
    </row>
    <row r="39" spans="1:7" ht="59.25" customHeight="1" x14ac:dyDescent="0.25">
      <c r="A39" s="276"/>
      <c r="B39" s="295" t="s">
        <v>1871</v>
      </c>
      <c r="C39" s="82" t="s">
        <v>2441</v>
      </c>
      <c r="D39" s="369" t="str">
        <f>IF(COUNTIF(D40:D49,"NO CUMPLE")&gt;0,"NO CUMPLE CONDICIÓN",IF(COUNTIF(D40:D49,"CUMPLE")=0,"NO APLICA","CUMPLE"))</f>
        <v>NO APLICA</v>
      </c>
      <c r="E39" s="63" t="str">
        <f>CONCATENATE(IF(D40="NO CUMPLE",CONCATENATE(E40," / "),""),IF(D41="NO CUMPLE",CONCATENATE(E41," / "),""),IF(D42="NO CUMPLE",CONCATENATE(E42," / "),""),IF(D43="NO CUMPLE",CONCATENATE(E43," / "),""),IF(D44="NO CUMPLE",CONCATENATE(E44," / "),""),IF(D45="NO CUMPLE",CONCATENATE(E45," / "),""),IF(D46="NO CUMPLE",CONCATENATE(E46," / "),""),IF(D47="NO CUMPLE",CONCATENATE(E47," / "),""),IF(D48="NO CUMPLE",CONCATENATE(E48," / "),""),IF(D49="NO CUMPLE",CONCATENATE(E49," / "),""))</f>
        <v/>
      </c>
      <c r="F39" s="382" t="s">
        <v>1872</v>
      </c>
      <c r="G39" s="14">
        <f>IF(D39="CUMPLE",1,IF(D39="NO CUMPLE CONDICIÓN",2,3))</f>
        <v>3</v>
      </c>
    </row>
    <row r="40" spans="1:7" ht="201.75" x14ac:dyDescent="0.25">
      <c r="A40" s="273" t="s">
        <v>1499</v>
      </c>
      <c r="B40" s="326" t="s">
        <v>1523</v>
      </c>
      <c r="C40" s="57" t="s">
        <v>1873</v>
      </c>
      <c r="D40" s="106"/>
      <c r="E40" s="104"/>
      <c r="F40" s="382" t="s">
        <v>2415</v>
      </c>
    </row>
    <row r="41" spans="1:7" ht="60.95" customHeight="1" x14ac:dyDescent="0.25">
      <c r="A41" s="273" t="s">
        <v>1499</v>
      </c>
      <c r="B41" s="326" t="s">
        <v>1525</v>
      </c>
      <c r="C41" s="48" t="s">
        <v>1507</v>
      </c>
      <c r="D41" s="106"/>
      <c r="E41" s="103"/>
      <c r="F41" s="382" t="s">
        <v>2416</v>
      </c>
    </row>
    <row r="42" spans="1:7" ht="53.45" customHeight="1" x14ac:dyDescent="0.25">
      <c r="A42" s="273" t="s">
        <v>1499</v>
      </c>
      <c r="B42" s="326" t="s">
        <v>1526</v>
      </c>
      <c r="C42" s="57" t="s">
        <v>1509</v>
      </c>
      <c r="D42" s="106"/>
      <c r="E42" s="103"/>
      <c r="F42" s="382" t="s">
        <v>1874</v>
      </c>
    </row>
    <row r="43" spans="1:7" ht="86.1" customHeight="1" x14ac:dyDescent="0.25">
      <c r="A43" s="273" t="s">
        <v>1499</v>
      </c>
      <c r="B43" s="326" t="s">
        <v>1528</v>
      </c>
      <c r="C43" s="57" t="s">
        <v>1512</v>
      </c>
      <c r="D43" s="106"/>
      <c r="E43" s="103"/>
      <c r="F43" s="382" t="s">
        <v>2417</v>
      </c>
    </row>
    <row r="44" spans="1:7" ht="86.45" customHeight="1" x14ac:dyDescent="0.25">
      <c r="A44" s="273" t="s">
        <v>1499</v>
      </c>
      <c r="B44" s="326" t="s">
        <v>1530</v>
      </c>
      <c r="C44" s="57" t="s">
        <v>1514</v>
      </c>
      <c r="D44" s="106"/>
      <c r="E44" s="103"/>
      <c r="F44" s="382" t="s">
        <v>2418</v>
      </c>
    </row>
    <row r="45" spans="1:7" ht="55.5" customHeight="1" x14ac:dyDescent="0.25">
      <c r="A45" s="273"/>
      <c r="B45" s="326" t="s">
        <v>1875</v>
      </c>
      <c r="C45" s="57" t="s">
        <v>1876</v>
      </c>
      <c r="D45" s="106"/>
      <c r="E45" s="103"/>
      <c r="F45" s="382" t="s">
        <v>1877</v>
      </c>
    </row>
    <row r="46" spans="1:7" ht="114" x14ac:dyDescent="0.25">
      <c r="A46" s="273" t="s">
        <v>1499</v>
      </c>
      <c r="B46" s="326" t="s">
        <v>1878</v>
      </c>
      <c r="C46" s="57" t="s">
        <v>2440</v>
      </c>
      <c r="D46" s="106"/>
      <c r="E46" s="386"/>
      <c r="F46" s="382" t="s">
        <v>2419</v>
      </c>
    </row>
    <row r="47" spans="1:7" ht="86.25" x14ac:dyDescent="0.25">
      <c r="A47" s="273" t="s">
        <v>1499</v>
      </c>
      <c r="B47" s="326" t="s">
        <v>1879</v>
      </c>
      <c r="C47" s="57" t="s">
        <v>1880</v>
      </c>
      <c r="D47" s="106"/>
      <c r="E47" s="386"/>
      <c r="F47" s="382" t="s">
        <v>1881</v>
      </c>
    </row>
    <row r="48" spans="1:7" ht="86.25" x14ac:dyDescent="0.25">
      <c r="A48" s="273" t="s">
        <v>1499</v>
      </c>
      <c r="B48" s="326" t="s">
        <v>1882</v>
      </c>
      <c r="C48" s="57" t="s">
        <v>1883</v>
      </c>
      <c r="D48" s="106"/>
      <c r="E48" s="386"/>
      <c r="F48" s="382" t="s">
        <v>1884</v>
      </c>
    </row>
    <row r="49" spans="1:7" ht="172.5" x14ac:dyDescent="0.25">
      <c r="A49" s="273" t="s">
        <v>1499</v>
      </c>
      <c r="B49" s="326" t="s">
        <v>1885</v>
      </c>
      <c r="C49" s="57" t="s">
        <v>1886</v>
      </c>
      <c r="D49" s="106"/>
      <c r="E49" s="386"/>
      <c r="F49" s="382" t="s">
        <v>2420</v>
      </c>
    </row>
    <row r="50" spans="1:7" s="35" customFormat="1" ht="59.45" customHeight="1" x14ac:dyDescent="0.25">
      <c r="A50" s="274"/>
      <c r="B50" s="295" t="s">
        <v>1887</v>
      </c>
      <c r="C50" s="55" t="s">
        <v>1517</v>
      </c>
      <c r="D50" s="369" t="str">
        <f>IF(COUNTIF(D51:D54,"NO CUMPLE")&gt;0,"NO CUMPLE CONDICIÓN",IF(COUNTIF(D51:D54,"CUMPLE")=0,"NO APLICA","CUMPLE"))</f>
        <v>NO APLICA</v>
      </c>
      <c r="E50" s="63" t="str">
        <f>CONCATENATE(IF(D51="NO CUMPLE",CONCATENATE(E51," / "),""),IF(D52="NO CUMPLE",CONCATENATE(E52," / "),""),IF(D53="NO CUMPLE",CONCATENATE(E53," / "),""),IF(D54="NO CUMPLE",CONCATENATE(E54," / "),""))</f>
        <v/>
      </c>
      <c r="F50" s="382" t="s">
        <v>1888</v>
      </c>
      <c r="G50" s="14">
        <f>IF(D50="CUMPLE",1,IF(D50="NO CUMPLE CONDICIÓN",2,3))</f>
        <v>3</v>
      </c>
    </row>
    <row r="51" spans="1:7" s="35" customFormat="1" ht="101.25" x14ac:dyDescent="0.25">
      <c r="A51" s="273" t="s">
        <v>1499</v>
      </c>
      <c r="B51" s="296" t="s">
        <v>1532</v>
      </c>
      <c r="C51" s="57" t="s">
        <v>1889</v>
      </c>
      <c r="D51" s="106"/>
      <c r="E51" s="104"/>
      <c r="F51" s="382" t="s">
        <v>2421</v>
      </c>
      <c r="G51" s="14"/>
    </row>
    <row r="52" spans="1:7" s="35" customFormat="1" ht="57" x14ac:dyDescent="0.25">
      <c r="A52" s="273" t="s">
        <v>1499</v>
      </c>
      <c r="B52" s="296" t="s">
        <v>1533</v>
      </c>
      <c r="C52" s="57" t="s">
        <v>1520</v>
      </c>
      <c r="D52" s="106"/>
      <c r="E52" s="104"/>
      <c r="F52" s="382" t="s">
        <v>1890</v>
      </c>
      <c r="G52" s="14"/>
    </row>
    <row r="53" spans="1:7" s="35" customFormat="1" ht="42.75" x14ac:dyDescent="0.25">
      <c r="A53" s="273" t="s">
        <v>1499</v>
      </c>
      <c r="B53" s="296" t="s">
        <v>1534</v>
      </c>
      <c r="C53" s="57" t="s">
        <v>1891</v>
      </c>
      <c r="D53" s="106"/>
      <c r="E53" s="104"/>
      <c r="F53" s="382" t="s">
        <v>1890</v>
      </c>
      <c r="G53" s="14"/>
    </row>
    <row r="54" spans="1:7" s="35" customFormat="1" ht="39.6" customHeight="1" x14ac:dyDescent="0.25">
      <c r="A54" s="273" t="s">
        <v>1499</v>
      </c>
      <c r="B54" s="296" t="s">
        <v>1535</v>
      </c>
      <c r="C54" s="57" t="s">
        <v>1892</v>
      </c>
      <c r="D54" s="106"/>
      <c r="E54" s="387"/>
      <c r="F54" s="382" t="s">
        <v>1893</v>
      </c>
      <c r="G54" s="14"/>
    </row>
    <row r="55" spans="1:7" ht="68.45" customHeight="1" x14ac:dyDescent="0.25">
      <c r="A55" s="276"/>
      <c r="B55" s="295" t="s">
        <v>1894</v>
      </c>
      <c r="C55" s="55" t="s">
        <v>1895</v>
      </c>
      <c r="D55" s="369" t="str">
        <f>IF(COUNTIF(D56:D58,"NO CUMPLE")&gt;0,"NO CUMPLE CONDICIÓN",IF(COUNTIF(D56:D58,"CUMPLE")=0,"NO APLICA","CUMPLE"))</f>
        <v>NO APLICA</v>
      </c>
      <c r="E55" s="63" t="str">
        <f>CONCATENATE(IF(D56="NO CUMPLE",CONCATENATE(E56," / "),""),IF(D57="NO CUMPLE",CONCATENATE(E57," / "),""),IF(D58="NO CUMPLE",CONCATENATE(E58," / "),""))</f>
        <v/>
      </c>
      <c r="F55" s="152" t="s">
        <v>1896</v>
      </c>
      <c r="G55" s="14">
        <f>IF(D55="CUMPLE",1,IF(D55="NO CUMPLE CONDICIÓN",2,3))</f>
        <v>3</v>
      </c>
    </row>
    <row r="56" spans="1:7" ht="57" x14ac:dyDescent="0.25">
      <c r="A56" s="273" t="s">
        <v>1499</v>
      </c>
      <c r="B56" s="326" t="s">
        <v>1538</v>
      </c>
      <c r="C56" s="56" t="s">
        <v>1897</v>
      </c>
      <c r="D56" s="106"/>
      <c r="E56" s="103"/>
      <c r="F56" s="152" t="s">
        <v>1896</v>
      </c>
    </row>
    <row r="57" spans="1:7" ht="54.95" customHeight="1" x14ac:dyDescent="0.25">
      <c r="A57" s="273" t="s">
        <v>1499</v>
      </c>
      <c r="B57" s="326" t="s">
        <v>1540</v>
      </c>
      <c r="C57" s="56" t="s">
        <v>1898</v>
      </c>
      <c r="D57" s="106"/>
      <c r="E57" s="103"/>
      <c r="F57" s="152" t="s">
        <v>1896</v>
      </c>
    </row>
    <row r="58" spans="1:7" ht="54.95" customHeight="1" x14ac:dyDescent="0.25">
      <c r="A58" s="273" t="s">
        <v>1499</v>
      </c>
      <c r="B58" s="326" t="s">
        <v>1542</v>
      </c>
      <c r="C58" s="56" t="s">
        <v>1899</v>
      </c>
      <c r="D58" s="106"/>
      <c r="E58" s="103"/>
      <c r="F58" s="152" t="s">
        <v>1896</v>
      </c>
    </row>
    <row r="59" spans="1:7" ht="69.75" customHeight="1" x14ac:dyDescent="0.25">
      <c r="A59" s="276"/>
      <c r="B59" s="295" t="s">
        <v>1900</v>
      </c>
      <c r="C59" s="55" t="s">
        <v>1901</v>
      </c>
      <c r="D59" s="369" t="str">
        <f>IF(COUNTIF(D60:D64,"NO CUMPLE")&gt;0,"NO CUMPLE CONDICIÓN",IF(COUNTIF(D60:D64,"CUMPLE")=0,"NO APLICA","CUMPLE"))</f>
        <v>NO APLICA</v>
      </c>
      <c r="E59" s="63" t="str">
        <f>CONCATENATE(IF(D60="NO CUMPLE",CONCATENATE(E60," / "),""),IF(D61="NO CUMPLE",CONCATENATE(E61," / "),""),IF(D62="NO CUMPLE",CONCATENATE(E62," / "),""),IF(D63="NO CUMPLE",CONCATENATE(E63," / "),""),IF(D64="NO CUMPLE",CONCATENATE(E64," / "),""))</f>
        <v/>
      </c>
      <c r="F59" s="381" t="s">
        <v>2422</v>
      </c>
      <c r="G59" s="14">
        <f>IF(D59="CUMPLE",1,IF(D59="NO CUMPLE CONDICIÓN",2,3))</f>
        <v>3</v>
      </c>
    </row>
    <row r="60" spans="1:7" ht="102.95" customHeight="1" x14ac:dyDescent="0.25">
      <c r="A60" s="273" t="s">
        <v>1499</v>
      </c>
      <c r="B60" s="326" t="s">
        <v>1551</v>
      </c>
      <c r="C60" s="57" t="s">
        <v>1524</v>
      </c>
      <c r="D60" s="106"/>
      <c r="E60" s="103"/>
      <c r="F60" s="381" t="s">
        <v>2423</v>
      </c>
    </row>
    <row r="61" spans="1:7" ht="63.95" customHeight="1" x14ac:dyDescent="0.25">
      <c r="A61" s="273" t="s">
        <v>1499</v>
      </c>
      <c r="B61" s="326" t="s">
        <v>1554</v>
      </c>
      <c r="C61" s="57" t="s">
        <v>1902</v>
      </c>
      <c r="D61" s="106"/>
      <c r="E61" s="103"/>
      <c r="F61" s="381" t="s">
        <v>2423</v>
      </c>
    </row>
    <row r="62" spans="1:7" ht="69" customHeight="1" x14ac:dyDescent="0.25">
      <c r="A62" s="273" t="s">
        <v>1499</v>
      </c>
      <c r="B62" s="326" t="s">
        <v>1903</v>
      </c>
      <c r="C62" s="57" t="s">
        <v>1527</v>
      </c>
      <c r="D62" s="106"/>
      <c r="E62" s="103"/>
      <c r="F62" s="381" t="s">
        <v>2423</v>
      </c>
    </row>
    <row r="63" spans="1:7" ht="67.5" customHeight="1" x14ac:dyDescent="0.25">
      <c r="A63" s="273" t="s">
        <v>1499</v>
      </c>
      <c r="B63" s="326" t="s">
        <v>1904</v>
      </c>
      <c r="C63" s="57" t="s">
        <v>1529</v>
      </c>
      <c r="D63" s="106"/>
      <c r="E63" s="103"/>
      <c r="F63" s="381" t="s">
        <v>1905</v>
      </c>
    </row>
    <row r="64" spans="1:7" ht="66" customHeight="1" x14ac:dyDescent="0.25">
      <c r="A64" s="273" t="s">
        <v>1499</v>
      </c>
      <c r="B64" s="326" t="s">
        <v>1906</v>
      </c>
      <c r="C64" s="57" t="s">
        <v>1907</v>
      </c>
      <c r="D64" s="106"/>
      <c r="E64" s="103"/>
      <c r="F64" s="381" t="s">
        <v>2423</v>
      </c>
    </row>
    <row r="65" spans="1:7" s="35" customFormat="1" ht="66" customHeight="1" x14ac:dyDescent="0.25">
      <c r="A65" s="274"/>
      <c r="B65" s="295" t="s">
        <v>1908</v>
      </c>
      <c r="C65" s="55" t="s">
        <v>1909</v>
      </c>
      <c r="D65" s="369" t="str">
        <f>IF(COUNTIF(D66:D66,"NO CUMPLE")&gt;0,"NO CUMPLE CONDICIÓN",IF(COUNTIF(D66:D66,"CUMPLE")=0,"NO APLICA","CUMPLE"))</f>
        <v>NO APLICA</v>
      </c>
      <c r="E65" s="63" t="str">
        <f>CONCATENATE(IF(D66="NO CUMPLE",CONCATENATE(E66," "),""))</f>
        <v/>
      </c>
      <c r="F65" s="382" t="s">
        <v>2424</v>
      </c>
      <c r="G65" s="14">
        <f>IF(D65="CUMPLE",1,IF(D65="NO CUMPLE CONDICIÓN",2,3))</f>
        <v>3</v>
      </c>
    </row>
    <row r="66" spans="1:7" s="35" customFormat="1" ht="57" x14ac:dyDescent="0.25">
      <c r="A66" s="273" t="s">
        <v>1499</v>
      </c>
      <c r="B66" s="296" t="s">
        <v>1557</v>
      </c>
      <c r="C66" s="57" t="s">
        <v>1910</v>
      </c>
      <c r="D66" s="106"/>
      <c r="E66" s="104"/>
      <c r="F66" s="382" t="s">
        <v>1911</v>
      </c>
      <c r="G66" s="14"/>
    </row>
    <row r="67" spans="1:7" s="35" customFormat="1" ht="94.5" customHeight="1" x14ac:dyDescent="0.25">
      <c r="A67" s="275"/>
      <c r="B67" s="295" t="s">
        <v>1912</v>
      </c>
      <c r="C67" s="55" t="s">
        <v>1913</v>
      </c>
      <c r="D67" s="369" t="str">
        <f>IF(COUNTIF(D69:D75,"NO CUMPLE")&gt;0,"NO CUMPLE CONDICIÓN",IF(COUNTIF(D69:D75,"CUMPLE")=0,"NO APLICA","CUMPLE"))</f>
        <v>NO APLICA</v>
      </c>
      <c r="E67" s="63" t="str">
        <f>CONCATENATE(IF(D69="NO CUMPLE",CONCATENATE(E69," / "),""),IF(D70="NO CUMPLE",CONCATENATE(E70," / "),""),IF(D71="NO CUMPLE",CONCATENATE(E71," / "),""),IF(D72="NO CUMPLE",CONCATENATE(E72," / "),""),IF(D73="NO CUMPLE",CONCATENATE(E73," / "),""),IF(D74="NO CUMPLE",CONCATENATE(E74," / "),""),IF(D75="NO CUMPLE",CONCATENATE(E75," / "),""))</f>
        <v/>
      </c>
      <c r="F67" s="382" t="s">
        <v>2425</v>
      </c>
      <c r="G67" s="14">
        <f>IF(D67="CUMPLE",1,IF(D67="NO CUMPLE CONDICIÓN",2,3))</f>
        <v>3</v>
      </c>
    </row>
    <row r="68" spans="1:7" s="35" customFormat="1" ht="21" customHeight="1" x14ac:dyDescent="0.25">
      <c r="A68" s="274"/>
      <c r="B68" s="79"/>
      <c r="C68" s="80" t="s">
        <v>1531</v>
      </c>
      <c r="D68" s="378"/>
      <c r="E68" s="81"/>
      <c r="F68" s="382"/>
      <c r="G68" s="14"/>
    </row>
    <row r="69" spans="1:7" ht="157.5" x14ac:dyDescent="0.25">
      <c r="A69" s="273" t="s">
        <v>1499</v>
      </c>
      <c r="B69" s="326" t="s">
        <v>1559</v>
      </c>
      <c r="C69" s="56" t="s">
        <v>1914</v>
      </c>
      <c r="D69" s="106"/>
      <c r="E69" s="103"/>
      <c r="F69" s="381" t="s">
        <v>2426</v>
      </c>
    </row>
    <row r="70" spans="1:7" ht="186" x14ac:dyDescent="0.25">
      <c r="A70" s="273" t="s">
        <v>1499</v>
      </c>
      <c r="B70" s="326" t="s">
        <v>1561</v>
      </c>
      <c r="C70" s="57" t="s">
        <v>1915</v>
      </c>
      <c r="D70" s="106"/>
      <c r="E70" s="103"/>
      <c r="F70" s="381" t="s">
        <v>2427</v>
      </c>
    </row>
    <row r="71" spans="1:7" ht="257.25" x14ac:dyDescent="0.25">
      <c r="A71" s="273" t="s">
        <v>1499</v>
      </c>
      <c r="B71" s="326" t="s">
        <v>1563</v>
      </c>
      <c r="C71" s="57" t="s">
        <v>1916</v>
      </c>
      <c r="D71" s="106"/>
      <c r="E71" s="103"/>
      <c r="F71" s="381" t="s">
        <v>2428</v>
      </c>
    </row>
    <row r="72" spans="1:7" ht="130.5" x14ac:dyDescent="0.25">
      <c r="A72" s="273" t="s">
        <v>1499</v>
      </c>
      <c r="B72" s="326" t="s">
        <v>1565</v>
      </c>
      <c r="C72" s="58" t="s">
        <v>1917</v>
      </c>
      <c r="D72" s="106"/>
      <c r="E72" s="103"/>
      <c r="F72" s="381" t="s">
        <v>2429</v>
      </c>
    </row>
    <row r="73" spans="1:7" ht="50.1" customHeight="1" x14ac:dyDescent="0.25">
      <c r="A73" s="273" t="s">
        <v>1499</v>
      </c>
      <c r="B73" s="326" t="s">
        <v>1567</v>
      </c>
      <c r="C73" s="57" t="s">
        <v>1536</v>
      </c>
      <c r="D73" s="106"/>
      <c r="E73" s="103"/>
      <c r="F73" s="381" t="s">
        <v>2430</v>
      </c>
    </row>
    <row r="74" spans="1:7" ht="115.5" x14ac:dyDescent="0.25">
      <c r="A74" s="273" t="s">
        <v>1499</v>
      </c>
      <c r="B74" s="326" t="s">
        <v>1569</v>
      </c>
      <c r="C74" s="57" t="s">
        <v>1918</v>
      </c>
      <c r="D74" s="106"/>
      <c r="E74" s="103"/>
      <c r="F74" s="381" t="s">
        <v>2431</v>
      </c>
    </row>
    <row r="75" spans="1:7" s="35" customFormat="1" ht="66.95" customHeight="1" x14ac:dyDescent="0.25">
      <c r="A75" s="273" t="s">
        <v>1499</v>
      </c>
      <c r="B75" s="326" t="s">
        <v>1919</v>
      </c>
      <c r="C75" s="57" t="s">
        <v>1920</v>
      </c>
      <c r="D75" s="106"/>
      <c r="E75" s="104"/>
      <c r="F75" s="382" t="s">
        <v>2432</v>
      </c>
      <c r="G75" s="14"/>
    </row>
    <row r="76" spans="1:7" ht="73.5" customHeight="1" x14ac:dyDescent="0.25">
      <c r="A76" s="276"/>
      <c r="B76" s="295" t="s">
        <v>1921</v>
      </c>
      <c r="C76" s="55" t="s">
        <v>1537</v>
      </c>
      <c r="D76" s="369" t="str">
        <f>IF(COUNTIF(D77:D87,"NO CUMPLE")&gt;0,"NO CUMPLE CONDICIÓN",IF(COUNTIF(D77:D87,"CUMPLE")=0,"NO APLICA","CUMPLE"))</f>
        <v>NO APLICA</v>
      </c>
      <c r="E76" s="63" t="str">
        <f>CONCATENATE(IF(D77="NO CUMPLE",CONCATENATE(E77," / "),""),IF(D78="NO CUMPLE",CONCATENATE(E78," / "),""),IF(D79="NO CUMPLE",CONCATENATE(E79," / "),""),IF(D80="NO CUMPLE",CONCATENATE(E80," / "),""),IF(D81="NO CUMPLE",CONCATENATE(E81," / "),""),IF(D82="NO CUMPLE",CONCATENATE(E82," / "),""),IF(D83="NO CUMPLE",CONCATENATE(E83," / "),""),IF(D84="NO CUMPLE",CONCATENATE(E84," / "),""),IF(D85="NO CUMPLE",CONCATENATE(E85," / "),""),IF(D86="NO CUMPLE",CONCATENATE(E86," / "),""),IF(D87="NO CUMPLE",CONCATENATE(E87," / "),""))</f>
        <v/>
      </c>
      <c r="F76" s="382" t="s">
        <v>1922</v>
      </c>
      <c r="G76" s="14">
        <f>IF(D76="CUMPLE",1,IF(D76="NO CUMPLE CONDICIÓN",2,3))</f>
        <v>3</v>
      </c>
    </row>
    <row r="77" spans="1:7" ht="98.45" customHeight="1" x14ac:dyDescent="0.25">
      <c r="A77" s="273" t="s">
        <v>1499</v>
      </c>
      <c r="B77" s="326" t="s">
        <v>1923</v>
      </c>
      <c r="C77" s="57" t="s">
        <v>1539</v>
      </c>
      <c r="D77" s="106"/>
      <c r="E77" s="103"/>
      <c r="F77" s="381" t="s">
        <v>2433</v>
      </c>
    </row>
    <row r="78" spans="1:7" ht="72.75" customHeight="1" x14ac:dyDescent="0.25">
      <c r="A78" s="273" t="s">
        <v>1499</v>
      </c>
      <c r="B78" s="326" t="s">
        <v>1924</v>
      </c>
      <c r="C78" s="57" t="s">
        <v>1541</v>
      </c>
      <c r="D78" s="106"/>
      <c r="E78" s="103"/>
      <c r="F78" s="381" t="s">
        <v>1925</v>
      </c>
    </row>
    <row r="79" spans="1:7" ht="90.75" x14ac:dyDescent="0.25">
      <c r="A79" s="273" t="s">
        <v>1499</v>
      </c>
      <c r="B79" s="326" t="s">
        <v>1926</v>
      </c>
      <c r="C79" s="57" t="s">
        <v>1543</v>
      </c>
      <c r="D79" s="106"/>
      <c r="E79" s="103"/>
      <c r="F79" s="381" t="s">
        <v>1927</v>
      </c>
    </row>
    <row r="80" spans="1:7" ht="82.5" customHeight="1" x14ac:dyDescent="0.25">
      <c r="A80" s="273" t="s">
        <v>1499</v>
      </c>
      <c r="B80" s="326" t="s">
        <v>1928</v>
      </c>
      <c r="C80" s="57" t="s">
        <v>1544</v>
      </c>
      <c r="D80" s="106"/>
      <c r="E80" s="103"/>
      <c r="F80" s="381" t="s">
        <v>1929</v>
      </c>
    </row>
    <row r="81" spans="1:7" ht="82.5" customHeight="1" x14ac:dyDescent="0.25">
      <c r="A81" s="273" t="s">
        <v>1499</v>
      </c>
      <c r="B81" s="326" t="s">
        <v>1930</v>
      </c>
      <c r="C81" s="57" t="s">
        <v>1931</v>
      </c>
      <c r="D81" s="106"/>
      <c r="E81" s="103"/>
      <c r="F81" s="381" t="s">
        <v>1932</v>
      </c>
    </row>
    <row r="82" spans="1:7" ht="71.45" customHeight="1" x14ac:dyDescent="0.25">
      <c r="A82" s="273" t="s">
        <v>1499</v>
      </c>
      <c r="B82" s="326" t="s">
        <v>1933</v>
      </c>
      <c r="C82" s="57" t="s">
        <v>1545</v>
      </c>
      <c r="D82" s="106"/>
      <c r="E82" s="103"/>
      <c r="F82" s="381" t="s">
        <v>1934</v>
      </c>
    </row>
    <row r="83" spans="1:7" ht="71.45" customHeight="1" x14ac:dyDescent="0.25">
      <c r="A83" s="273" t="s">
        <v>1499</v>
      </c>
      <c r="B83" s="326" t="s">
        <v>1935</v>
      </c>
      <c r="C83" s="57" t="s">
        <v>1936</v>
      </c>
      <c r="D83" s="106"/>
      <c r="E83" s="103"/>
      <c r="F83" s="381" t="s">
        <v>2434</v>
      </c>
    </row>
    <row r="84" spans="1:7" ht="71.45" customHeight="1" x14ac:dyDescent="0.25">
      <c r="A84" s="273" t="s">
        <v>1499</v>
      </c>
      <c r="B84" s="326" t="s">
        <v>1937</v>
      </c>
      <c r="C84" s="57" t="s">
        <v>1938</v>
      </c>
      <c r="D84" s="106"/>
      <c r="E84" s="103"/>
      <c r="F84" s="381" t="s">
        <v>1939</v>
      </c>
    </row>
    <row r="85" spans="1:7" ht="68.099999999999994" customHeight="1" x14ac:dyDescent="0.25">
      <c r="A85" s="273" t="s">
        <v>1499</v>
      </c>
      <c r="B85" s="326" t="s">
        <v>1940</v>
      </c>
      <c r="C85" s="57" t="s">
        <v>1546</v>
      </c>
      <c r="D85" s="106"/>
      <c r="E85" s="103"/>
      <c r="F85" s="381" t="s">
        <v>1941</v>
      </c>
    </row>
    <row r="86" spans="1:7" ht="73.5" customHeight="1" x14ac:dyDescent="0.25">
      <c r="A86" s="273" t="s">
        <v>1499</v>
      </c>
      <c r="B86" s="326" t="s">
        <v>1942</v>
      </c>
      <c r="C86" s="57" t="s">
        <v>1547</v>
      </c>
      <c r="D86" s="106"/>
      <c r="E86" s="103"/>
      <c r="F86" s="381" t="s">
        <v>1941</v>
      </c>
    </row>
    <row r="87" spans="1:7" ht="72.599999999999994" customHeight="1" x14ac:dyDescent="0.25">
      <c r="A87" s="273" t="s">
        <v>1499</v>
      </c>
      <c r="B87" s="326" t="s">
        <v>1943</v>
      </c>
      <c r="C87" s="59" t="s">
        <v>1548</v>
      </c>
      <c r="D87" s="106"/>
      <c r="E87" s="103"/>
      <c r="F87" s="381" t="s">
        <v>1944</v>
      </c>
    </row>
    <row r="88" spans="1:7" ht="48" customHeight="1" x14ac:dyDescent="0.25">
      <c r="A88" s="276"/>
      <c r="B88" s="295" t="s">
        <v>1945</v>
      </c>
      <c r="C88" s="55" t="s">
        <v>1549</v>
      </c>
      <c r="D88" s="369" t="str">
        <f>IF(COUNTIF(D89:D90,"NO CUMPLE")&gt;0,"NO CUMPLE CONDICIÓN",IF(COUNTIF(D89:D90,"CUMPLE")=0,"NO APLICA","CUMPLE"))</f>
        <v>NO APLICA</v>
      </c>
      <c r="E88" s="63" t="str">
        <f>CONCATENATE(IF(D89="NO CUMPLE",CONCATENATE(E89," / "),""),IF(D90="NO CUMPLE",CONCATENATE(E90," / "),""))</f>
        <v/>
      </c>
      <c r="F88" s="381" t="s">
        <v>1550</v>
      </c>
      <c r="G88" s="14">
        <f>IF(D88="CUMPLE",1,IF(D88="NO CUMPLE CONDICIÓN",2,3))</f>
        <v>3</v>
      </c>
    </row>
    <row r="89" spans="1:7" ht="128.25" x14ac:dyDescent="0.25">
      <c r="A89" s="273" t="s">
        <v>1499</v>
      </c>
      <c r="B89" s="326" t="s">
        <v>1946</v>
      </c>
      <c r="C89" s="57" t="s">
        <v>1552</v>
      </c>
      <c r="D89" s="106"/>
      <c r="E89" s="103"/>
      <c r="F89" s="381" t="s">
        <v>1553</v>
      </c>
    </row>
    <row r="90" spans="1:7" ht="42.75" x14ac:dyDescent="0.25">
      <c r="A90" s="273" t="s">
        <v>1499</v>
      </c>
      <c r="B90" s="326" t="s">
        <v>1947</v>
      </c>
      <c r="C90" s="48" t="s">
        <v>1555</v>
      </c>
      <c r="D90" s="106"/>
      <c r="E90" s="103"/>
      <c r="F90" s="381" t="s">
        <v>1553</v>
      </c>
    </row>
    <row r="91" spans="1:7" ht="80.099999999999994" customHeight="1" x14ac:dyDescent="0.25">
      <c r="A91" s="276"/>
      <c r="B91" s="295" t="s">
        <v>1948</v>
      </c>
      <c r="C91" s="55" t="s">
        <v>1556</v>
      </c>
      <c r="D91" s="369" t="str">
        <f>IF(COUNTIF(D92:D93,"NO CUMPLE")&gt;0,"NO CUMPLE CONDICIÓN",IF(COUNTIF(D92:D93,"CUMPLE")=0,"NO APLICA","CUMPLE"))</f>
        <v>NO APLICA</v>
      </c>
      <c r="E91" s="63" t="str">
        <f>CONCATENATE(IF(D92="NO CUMPLE",CONCATENATE(E92," / "),""),IF(D93="NO CUMPLE",CONCATENATE(E93," / "),""))</f>
        <v/>
      </c>
      <c r="F91" s="381" t="s">
        <v>2435</v>
      </c>
      <c r="G91" s="14">
        <f t="shared" ref="G91:G94" si="0">IF(D91="CUMPLE",1,IF(D91="NO CUMPLE CONDICIÓN",2,3))</f>
        <v>3</v>
      </c>
    </row>
    <row r="92" spans="1:7" ht="63.95" customHeight="1" x14ac:dyDescent="0.25">
      <c r="A92" s="273" t="s">
        <v>1499</v>
      </c>
      <c r="B92" s="326" t="s">
        <v>1949</v>
      </c>
      <c r="C92" s="57" t="s">
        <v>1950</v>
      </c>
      <c r="D92" s="106"/>
      <c r="E92" s="103"/>
      <c r="F92" s="381" t="s">
        <v>2436</v>
      </c>
    </row>
    <row r="93" spans="1:7" ht="63.95" customHeight="1" x14ac:dyDescent="0.25">
      <c r="A93" s="273" t="s">
        <v>1499</v>
      </c>
      <c r="B93" s="326" t="s">
        <v>1951</v>
      </c>
      <c r="C93" s="57" t="s">
        <v>1952</v>
      </c>
      <c r="D93" s="106"/>
      <c r="E93" s="103"/>
      <c r="F93" s="381" t="s">
        <v>2436</v>
      </c>
    </row>
    <row r="94" spans="1:7" ht="61.5" customHeight="1" x14ac:dyDescent="0.25">
      <c r="A94" s="276"/>
      <c r="B94" s="295" t="s">
        <v>1953</v>
      </c>
      <c r="C94" s="55" t="s">
        <v>1558</v>
      </c>
      <c r="D94" s="369" t="str">
        <f>IF(COUNTIF(D95:D100,"NO CUMPLE")&gt;0,"NO CUMPLE CONDICIÓN",IF(COUNTIF(D95:D100,"CUMPLE")=0,"NO APLICA","CUMPLE"))</f>
        <v>NO APLICA</v>
      </c>
      <c r="E94" s="63" t="str">
        <f>CONCATENATE(IF(D95="NO CUMPLE",CONCATENATE(E95," / "),""),IF(D96="NO CUMPLE",CONCATENATE(E96," / "),""),IF(D97="NO CUMPLE",CONCATENATE(E97," / "),""),IF(D98="NO CUMPLE",CONCATENATE(E98," / "),""),IF(D99="NO CUMPLE",CONCATENATE(E99," / "),""),IF(D100="NO CUMPLE",CONCATENATE(E100," / "),""))</f>
        <v/>
      </c>
      <c r="F94" s="381" t="s">
        <v>2437</v>
      </c>
      <c r="G94" s="14">
        <f t="shared" si="0"/>
        <v>3</v>
      </c>
    </row>
    <row r="95" spans="1:7" ht="70.5" customHeight="1" x14ac:dyDescent="0.25">
      <c r="A95" s="273" t="s">
        <v>1499</v>
      </c>
      <c r="B95" s="326" t="s">
        <v>1954</v>
      </c>
      <c r="C95" s="57" t="s">
        <v>1560</v>
      </c>
      <c r="D95" s="106"/>
      <c r="E95" s="103"/>
      <c r="F95" s="381" t="s">
        <v>2437</v>
      </c>
    </row>
    <row r="96" spans="1:7" ht="68.45" customHeight="1" x14ac:dyDescent="0.25">
      <c r="A96" s="273" t="s">
        <v>1499</v>
      </c>
      <c r="B96" s="326" t="s">
        <v>1955</v>
      </c>
      <c r="C96" s="57" t="s">
        <v>1562</v>
      </c>
      <c r="D96" s="106"/>
      <c r="E96" s="103"/>
      <c r="F96" s="381" t="s">
        <v>2437</v>
      </c>
    </row>
    <row r="97" spans="1:6" ht="49.5" customHeight="1" x14ac:dyDescent="0.25">
      <c r="A97" s="273" t="s">
        <v>1499</v>
      </c>
      <c r="B97" s="326" t="s">
        <v>1956</v>
      </c>
      <c r="C97" s="57" t="s">
        <v>1564</v>
      </c>
      <c r="D97" s="106"/>
      <c r="E97" s="103"/>
      <c r="F97" s="381" t="s">
        <v>2438</v>
      </c>
    </row>
    <row r="98" spans="1:6" ht="60.95" customHeight="1" x14ac:dyDescent="0.25">
      <c r="A98" s="273" t="s">
        <v>1499</v>
      </c>
      <c r="B98" s="326" t="s">
        <v>1957</v>
      </c>
      <c r="C98" s="57" t="s">
        <v>1566</v>
      </c>
      <c r="D98" s="106"/>
      <c r="E98" s="103"/>
      <c r="F98" s="381" t="s">
        <v>2437</v>
      </c>
    </row>
    <row r="99" spans="1:6" ht="72.95" customHeight="1" x14ac:dyDescent="0.25">
      <c r="A99" s="273" t="s">
        <v>1499</v>
      </c>
      <c r="B99" s="326" t="s">
        <v>1958</v>
      </c>
      <c r="C99" s="57" t="s">
        <v>1568</v>
      </c>
      <c r="D99" s="106"/>
      <c r="E99" s="103"/>
      <c r="F99" s="381" t="s">
        <v>2437</v>
      </c>
    </row>
    <row r="100" spans="1:6" ht="200.25" thickBot="1" x14ac:dyDescent="0.3">
      <c r="A100" s="278" t="s">
        <v>1499</v>
      </c>
      <c r="B100" s="327" t="s">
        <v>1959</v>
      </c>
      <c r="C100" s="60" t="s">
        <v>1570</v>
      </c>
      <c r="D100" s="107"/>
      <c r="E100" s="105"/>
      <c r="F100" s="384" t="s">
        <v>2437</v>
      </c>
    </row>
    <row r="101" spans="1:6" x14ac:dyDescent="0.25">
      <c r="C101" s="14"/>
      <c r="D101" s="14"/>
      <c r="E101" s="14"/>
      <c r="F101" s="338"/>
    </row>
    <row r="102" spans="1:6" x14ac:dyDescent="0.25">
      <c r="C102" s="14"/>
      <c r="D102" s="14"/>
      <c r="E102" s="14"/>
      <c r="F102" s="338"/>
    </row>
    <row r="103" spans="1:6" hidden="1" x14ac:dyDescent="0.25">
      <c r="C103" s="83" t="s">
        <v>1495</v>
      </c>
      <c r="D103" s="14">
        <f>COUNTIF(G3:G100,1)</f>
        <v>0</v>
      </c>
      <c r="E103" s="14"/>
      <c r="F103" s="338"/>
    </row>
    <row r="104" spans="1:6" hidden="1" x14ac:dyDescent="0.25">
      <c r="C104" s="83" t="s">
        <v>1496</v>
      </c>
      <c r="D104" s="14">
        <f>COUNTIF(G3:G100,2)</f>
        <v>0</v>
      </c>
      <c r="E104" s="14"/>
      <c r="F104" s="338"/>
    </row>
    <row r="105" spans="1:6" hidden="1" x14ac:dyDescent="0.25">
      <c r="C105" s="83" t="s">
        <v>1497</v>
      </c>
      <c r="D105" s="14">
        <f>COUNTIF(G3:G100,3)</f>
        <v>17</v>
      </c>
      <c r="E105" s="14"/>
      <c r="F105" s="338"/>
    </row>
    <row r="106" spans="1:6" x14ac:dyDescent="0.25">
      <c r="C106" s="14"/>
      <c r="D106" s="14"/>
      <c r="E106" s="14"/>
      <c r="F106" s="338"/>
    </row>
    <row r="107" spans="1:6" x14ac:dyDescent="0.25">
      <c r="C107" s="14"/>
      <c r="D107" s="14"/>
      <c r="E107" s="14"/>
      <c r="F107" s="338"/>
    </row>
    <row r="108" spans="1:6" x14ac:dyDescent="0.25">
      <c r="C108" s="14"/>
      <c r="D108" s="14"/>
      <c r="E108" s="14"/>
      <c r="F108" s="338"/>
    </row>
    <row r="109" spans="1:6" x14ac:dyDescent="0.25">
      <c r="C109" s="14"/>
      <c r="D109" s="14"/>
      <c r="E109" s="14"/>
      <c r="F109" s="338"/>
    </row>
    <row r="110" spans="1:6" x14ac:dyDescent="0.25">
      <c r="F110" s="339"/>
    </row>
    <row r="111" spans="1:6" x14ac:dyDescent="0.25">
      <c r="F111" s="339"/>
    </row>
    <row r="112" spans="1:6" x14ac:dyDescent="0.25">
      <c r="F112" s="339"/>
    </row>
    <row r="113" spans="6:6" x14ac:dyDescent="0.25">
      <c r="F113" s="339"/>
    </row>
    <row r="114" spans="6:6" x14ac:dyDescent="0.25">
      <c r="F114" s="339"/>
    </row>
    <row r="115" spans="6:6" x14ac:dyDescent="0.25">
      <c r="F115" s="339"/>
    </row>
    <row r="116" spans="6:6" x14ac:dyDescent="0.25">
      <c r="F116" s="339"/>
    </row>
    <row r="117" spans="6:6" x14ac:dyDescent="0.25">
      <c r="F117" s="339"/>
    </row>
    <row r="118" spans="6:6" x14ac:dyDescent="0.25">
      <c r="F118" s="339"/>
    </row>
    <row r="119" spans="6:6" x14ac:dyDescent="0.25">
      <c r="F119" s="339"/>
    </row>
    <row r="120" spans="6:6" x14ac:dyDescent="0.25">
      <c r="F120" s="339"/>
    </row>
    <row r="121" spans="6:6" x14ac:dyDescent="0.25">
      <c r="F121" s="339"/>
    </row>
    <row r="122" spans="6:6" x14ac:dyDescent="0.25">
      <c r="F122" s="339"/>
    </row>
    <row r="123" spans="6:6" x14ac:dyDescent="0.25">
      <c r="F123" s="339"/>
    </row>
    <row r="124" spans="6:6" x14ac:dyDescent="0.25">
      <c r="F124" s="339"/>
    </row>
    <row r="125" spans="6:6" x14ac:dyDescent="0.25">
      <c r="F125" s="339"/>
    </row>
    <row r="126" spans="6:6" x14ac:dyDescent="0.25">
      <c r="F126" s="339"/>
    </row>
    <row r="127" spans="6:6" x14ac:dyDescent="0.25">
      <c r="F127" s="339"/>
    </row>
    <row r="128" spans="6:6" x14ac:dyDescent="0.25">
      <c r="F128" s="339"/>
    </row>
    <row r="129" spans="6:6" x14ac:dyDescent="0.25">
      <c r="F129" s="339"/>
    </row>
    <row r="130" spans="6:6" x14ac:dyDescent="0.25">
      <c r="F130" s="339"/>
    </row>
    <row r="131" spans="6:6" x14ac:dyDescent="0.25">
      <c r="F131" s="339"/>
    </row>
    <row r="132" spans="6:6" x14ac:dyDescent="0.25">
      <c r="F132" s="339"/>
    </row>
    <row r="133" spans="6:6" x14ac:dyDescent="0.25">
      <c r="F133" s="339"/>
    </row>
  </sheetData>
  <sheetProtection algorithmName="SHA-512" hashValue="qcUPLAdIc6aKAEuBzAHuAd/lLc20dNz2nybxvQwPTLW6o2uP/51zuwUgxrpuNS7LTmjjuvox7svVnpDfRRO3qg==" saltValue="6C+qjs6bhxD2c6954unQCA==" spinCount="100000" sheet="1" formatRows="0" autoFilter="0"/>
  <mergeCells count="1">
    <mergeCell ref="B1:E1"/>
  </mergeCells>
  <phoneticPr fontId="30" type="noConversion"/>
  <conditionalFormatting sqref="D3">
    <cfRule type="cellIs" dxfId="102" priority="34" operator="equal">
      <formula>"No Cumple"</formula>
    </cfRule>
    <cfRule type="cellIs" dxfId="101" priority="33" operator="equal">
      <formula>"NO CUMPLE CONDICIÓN"</formula>
    </cfRule>
  </conditionalFormatting>
  <conditionalFormatting sqref="D6">
    <cfRule type="cellIs" dxfId="100" priority="31" operator="equal">
      <formula>"NO CUMPLE CONDICIÓN"</formula>
    </cfRule>
    <cfRule type="cellIs" dxfId="99" priority="32" operator="equal">
      <formula>"No Cumple"</formula>
    </cfRule>
  </conditionalFormatting>
  <conditionalFormatting sqref="D11">
    <cfRule type="cellIs" dxfId="98" priority="30" operator="equal">
      <formula>"No Cumple"</formula>
    </cfRule>
    <cfRule type="cellIs" dxfId="97" priority="29" operator="equal">
      <formula>"NO CUMPLE CONDICIÓN"</formula>
    </cfRule>
  </conditionalFormatting>
  <conditionalFormatting sqref="D13">
    <cfRule type="cellIs" dxfId="96" priority="28" operator="equal">
      <formula>"No Cumple"</formula>
    </cfRule>
    <cfRule type="cellIs" dxfId="95" priority="27" operator="equal">
      <formula>"NO CUMPLE CONDICIÓN"</formula>
    </cfRule>
  </conditionalFormatting>
  <conditionalFormatting sqref="D17">
    <cfRule type="cellIs" dxfId="94" priority="26" operator="equal">
      <formula>"No Cumple"</formula>
    </cfRule>
    <cfRule type="cellIs" dxfId="93" priority="25" operator="equal">
      <formula>"NO CUMPLE CONDICIÓN"</formula>
    </cfRule>
  </conditionalFormatting>
  <conditionalFormatting sqref="D28">
    <cfRule type="cellIs" dxfId="92" priority="24" operator="equal">
      <formula>"No Cumple"</formula>
    </cfRule>
    <cfRule type="cellIs" dxfId="91" priority="23" operator="equal">
      <formula>"NO CUMPLE CONDICIÓN"</formula>
    </cfRule>
  </conditionalFormatting>
  <conditionalFormatting sqref="D32">
    <cfRule type="cellIs" dxfId="90" priority="22" operator="equal">
      <formula>"No Cumple"</formula>
    </cfRule>
    <cfRule type="cellIs" dxfId="89" priority="21" operator="equal">
      <formula>"NO CUMPLE CONDICIÓN"</formula>
    </cfRule>
  </conditionalFormatting>
  <conditionalFormatting sqref="D39">
    <cfRule type="cellIs" dxfId="88" priority="20" operator="equal">
      <formula>"No Cumple"</formula>
    </cfRule>
    <cfRule type="cellIs" dxfId="87" priority="19" operator="equal">
      <formula>"NO CUMPLE CONDICIÓN"</formula>
    </cfRule>
  </conditionalFormatting>
  <conditionalFormatting sqref="D50">
    <cfRule type="cellIs" dxfId="86" priority="13" operator="equal">
      <formula>"NO CUMPLE CONDICIÓN"</formula>
    </cfRule>
    <cfRule type="cellIs" dxfId="85" priority="14" operator="equal">
      <formula>"No Cumple"</formula>
    </cfRule>
  </conditionalFormatting>
  <conditionalFormatting sqref="D55">
    <cfRule type="cellIs" dxfId="84" priority="17" operator="equal">
      <formula>"NO CUMPLE CONDICIÓN"</formula>
    </cfRule>
    <cfRule type="cellIs" dxfId="83" priority="18" operator="equal">
      <formula>"No Cumple"</formula>
    </cfRule>
  </conditionalFormatting>
  <conditionalFormatting sqref="D59">
    <cfRule type="cellIs" dxfId="82" priority="16" operator="equal">
      <formula>"No Cumple"</formula>
    </cfRule>
    <cfRule type="cellIs" dxfId="81" priority="15" operator="equal">
      <formula>"NO CUMPLE CONDICIÓN"</formula>
    </cfRule>
  </conditionalFormatting>
  <conditionalFormatting sqref="D65">
    <cfRule type="cellIs" dxfId="80" priority="12" operator="equal">
      <formula>"No Cumple"</formula>
    </cfRule>
    <cfRule type="cellIs" dxfId="79" priority="11" operator="equal">
      <formula>"NO CUMPLE CONDICIÓN"</formula>
    </cfRule>
  </conditionalFormatting>
  <conditionalFormatting sqref="D67">
    <cfRule type="cellIs" dxfId="78" priority="10" operator="equal">
      <formula>"No Cumple"</formula>
    </cfRule>
    <cfRule type="cellIs" dxfId="77" priority="9" operator="equal">
      <formula>"NO CUMPLE CONDICIÓN"</formula>
    </cfRule>
  </conditionalFormatting>
  <conditionalFormatting sqref="D76">
    <cfRule type="cellIs" dxfId="76" priority="8" operator="equal">
      <formula>"No Cumple"</formula>
    </cfRule>
    <cfRule type="cellIs" dxfId="75" priority="7" operator="equal">
      <formula>"NO CUMPLE CONDICIÓN"</formula>
    </cfRule>
  </conditionalFormatting>
  <conditionalFormatting sqref="D88">
    <cfRule type="cellIs" dxfId="74" priority="6" operator="equal">
      <formula>"No Cumple"</formula>
    </cfRule>
    <cfRule type="cellIs" dxfId="73" priority="5" operator="equal">
      <formula>"NO CUMPLE CONDICIÓN"</formula>
    </cfRule>
  </conditionalFormatting>
  <conditionalFormatting sqref="D91">
    <cfRule type="cellIs" dxfId="72" priority="4" operator="equal">
      <formula>"No Cumple"</formula>
    </cfRule>
    <cfRule type="cellIs" dxfId="71" priority="3" operator="equal">
      <formula>"NO CUMPLE CONDICIÓN"</formula>
    </cfRule>
  </conditionalFormatting>
  <conditionalFormatting sqref="D94">
    <cfRule type="cellIs" dxfId="70" priority="2" operator="equal">
      <formula>"No Cumple"</formula>
    </cfRule>
    <cfRule type="cellIs" dxfId="69" priority="1" operator="equal">
      <formula>"NO CUMPLE CONDICIÓN"</formula>
    </cfRule>
  </conditionalFormatting>
  <dataValidations count="2">
    <dataValidation type="list" allowBlank="1" showInputMessage="1" showErrorMessage="1" sqref="D23:D27 D46" xr:uid="{F5E15B55-221E-4C2F-B434-B1A36259896B}">
      <formula1>"CUMPLE,NO CUMPLE,NO APLICA"</formula1>
    </dataValidation>
    <dataValidation type="list" allowBlank="1" showInputMessage="1" showErrorMessage="1" sqref="D47:D49 D51:D54 D56:D58 D66 D14:D16 D77:D87 D89:D90 D95:D100 D34:D38 D40:D45 D60:D64 D69:D75 D4:D5 D7:D10 D12 D29:D31 D92:D93 D18:D22" xr:uid="{3C037A24-553C-40CC-8143-6E0E9D289C39}">
      <formula1>"CUMPLE,NO CUMPLE"</formula1>
    </dataValidation>
  </dataValidations>
  <hyperlinks>
    <hyperlink ref="A1" location="PORTADA!A1" display="Portada" xr:uid="{3B9E63B7-4176-46DB-9CE0-AAC939AA89CF}"/>
  </hyperlinks>
  <printOptions horizontalCentered="1"/>
  <pageMargins left="0.31496062992125984" right="0.31496062992125984" top="1.1417322834645669" bottom="0.74803149606299213" header="0.31496062992125984" footer="0.31496062992125984"/>
  <pageSetup scale="66"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7DAE9-FC9E-4854-AD30-99AE4E5C7182}">
  <sheetPr>
    <tabColor rgb="FFFFCCCC"/>
    <pageSetUpPr fitToPage="1"/>
  </sheetPr>
  <dimension ref="A1:H42"/>
  <sheetViews>
    <sheetView zoomScale="89" zoomScaleNormal="89" workbookViewId="0">
      <selection activeCell="C1" sqref="C1"/>
    </sheetView>
  </sheetViews>
  <sheetFormatPr baseColWidth="10" defaultColWidth="11.42578125" defaultRowHeight="15" x14ac:dyDescent="0.25"/>
  <cols>
    <col min="1" max="1" width="8.140625" style="302" customWidth="1"/>
    <col min="2" max="2" width="9.85546875" style="36" customWidth="1"/>
    <col min="3" max="3" width="92.42578125" style="32" customWidth="1"/>
    <col min="4" max="4" width="19.85546875" style="34" customWidth="1"/>
    <col min="5" max="5" width="79" style="34" customWidth="1"/>
    <col min="6" max="6" width="45" style="94" customWidth="1"/>
    <col min="7" max="7" width="16.140625" style="30" hidden="1" customWidth="1"/>
    <col min="8" max="16384" width="11.42578125" style="34"/>
  </cols>
  <sheetData>
    <row r="1" spans="1:8" ht="21" customHeight="1" thickBot="1" x14ac:dyDescent="0.3">
      <c r="A1" s="201" t="s">
        <v>1758</v>
      </c>
      <c r="B1" s="490" t="s">
        <v>1960</v>
      </c>
      <c r="C1" s="491"/>
      <c r="D1" s="491"/>
      <c r="E1" s="492"/>
      <c r="F1" s="93"/>
    </row>
    <row r="2" spans="1:8" ht="74.25" customHeight="1" thickBot="1" x14ac:dyDescent="0.3">
      <c r="A2" s="92" t="s">
        <v>1469</v>
      </c>
      <c r="B2" s="50" t="s">
        <v>1470</v>
      </c>
      <c r="C2" s="53" t="s">
        <v>1471</v>
      </c>
      <c r="D2" s="51" t="s">
        <v>1472</v>
      </c>
      <c r="E2" s="52" t="s">
        <v>1473</v>
      </c>
      <c r="F2" s="303" t="s">
        <v>1474</v>
      </c>
    </row>
    <row r="3" spans="1:8" ht="69.75" customHeight="1" x14ac:dyDescent="0.25">
      <c r="A3" s="304"/>
      <c r="B3" s="44" t="s">
        <v>1961</v>
      </c>
      <c r="C3" s="205" t="s">
        <v>2451</v>
      </c>
      <c r="D3" s="65" t="str">
        <f>IF(COUNTIF(D4:D4,"NO CUMPLE")&gt;0,"NO CUMPLE CONDICIÓN",IF(COUNTIF(D4:D4,"CUMPLE")=0,"NO APLICA","CUMPLE"))</f>
        <v>NO APLICA</v>
      </c>
      <c r="E3" s="388" t="str">
        <f>CONCATENATE(IF(D4="NO CUMPLE",CONCATENATE(E4," / "),""))</f>
        <v/>
      </c>
      <c r="F3" s="305" t="s">
        <v>1962</v>
      </c>
      <c r="G3" s="62">
        <f>IF(D3="CUMPLE",1,IF(D3="NO CUMPLE CONDICIÓN",2,3))</f>
        <v>3</v>
      </c>
    </row>
    <row r="4" spans="1:8" ht="278.25" customHeight="1" x14ac:dyDescent="0.25">
      <c r="A4" s="306" t="s">
        <v>1963</v>
      </c>
      <c r="B4" s="45" t="s">
        <v>1964</v>
      </c>
      <c r="C4" s="259" t="s">
        <v>2452</v>
      </c>
      <c r="D4" s="106"/>
      <c r="E4" s="103"/>
      <c r="F4" s="307" t="s">
        <v>1962</v>
      </c>
      <c r="G4" s="62"/>
    </row>
    <row r="5" spans="1:8" ht="57" customHeight="1" thickBot="1" x14ac:dyDescent="0.3">
      <c r="A5" s="304"/>
      <c r="B5" s="47" t="s">
        <v>1965</v>
      </c>
      <c r="C5" s="171" t="s">
        <v>1966</v>
      </c>
      <c r="D5" s="66" t="str">
        <f>IF(COUNTIF(D6:D11,"NO CUMPLE")&gt;0,"NO CUMPLE CONDICIÓN",IF(COUNTIF(D6:D11,"CUMPLE")=0,"NO APLICA","CUMPLE"))</f>
        <v>NO APLICA</v>
      </c>
      <c r="E5" s="63" t="str">
        <f>CONCATENATE(IF(D6="NO CUMPLE",CONCATENATE(E6," / "),""),IF(D7="NO CUMPLE",CONCATENATE(E7," / "),""),IF(D8="NO CUMPLE",CONCATENATE(E8," / "),""),IF(D10="NO CUMPLE",CONCATENATE(E10," / "),""),IF(D11="NO CUMPLE",CONCATENATE(E11," / "),""))</f>
        <v/>
      </c>
      <c r="F5" s="305" t="s">
        <v>1967</v>
      </c>
      <c r="G5" s="62">
        <f>IF(D5="CUMPLE",1,IF(D5="NO CUMPLE CONDICIÓN",2,3))</f>
        <v>3</v>
      </c>
    </row>
    <row r="6" spans="1:8" ht="126" customHeight="1" thickBot="1" x14ac:dyDescent="0.3">
      <c r="A6" s="306" t="s">
        <v>1963</v>
      </c>
      <c r="B6" s="45" t="s">
        <v>1968</v>
      </c>
      <c r="C6" s="46" t="s">
        <v>1969</v>
      </c>
      <c r="D6" s="106"/>
      <c r="E6" s="104"/>
      <c r="F6" s="308" t="s">
        <v>1967</v>
      </c>
      <c r="G6" s="62"/>
    </row>
    <row r="7" spans="1:8" ht="72" thickBot="1" x14ac:dyDescent="0.3">
      <c r="A7" s="306" t="s">
        <v>1963</v>
      </c>
      <c r="B7" s="45" t="s">
        <v>1970</v>
      </c>
      <c r="C7" s="46" t="s">
        <v>1971</v>
      </c>
      <c r="D7" s="106"/>
      <c r="E7" s="103"/>
      <c r="F7" s="308" t="s">
        <v>1967</v>
      </c>
      <c r="G7" s="62"/>
    </row>
    <row r="8" spans="1:8" ht="78.75" customHeight="1" x14ac:dyDescent="0.25">
      <c r="A8" s="306" t="s">
        <v>1963</v>
      </c>
      <c r="B8" s="45" t="s">
        <v>1972</v>
      </c>
      <c r="C8" s="259" t="s">
        <v>1973</v>
      </c>
      <c r="D8" s="106"/>
      <c r="E8" s="103"/>
      <c r="F8" s="308" t="s">
        <v>1967</v>
      </c>
      <c r="G8" s="62"/>
    </row>
    <row r="9" spans="1:8" ht="37.5" customHeight="1" thickBot="1" x14ac:dyDescent="0.3">
      <c r="A9" s="309"/>
      <c r="B9" s="279"/>
      <c r="C9" s="277" t="s">
        <v>1974</v>
      </c>
      <c r="D9" s="310"/>
      <c r="E9" s="389"/>
      <c r="F9" s="311" t="s">
        <v>1967</v>
      </c>
      <c r="G9" s="62"/>
    </row>
    <row r="10" spans="1:8" ht="45" customHeight="1" thickBot="1" x14ac:dyDescent="0.3">
      <c r="A10" s="306" t="s">
        <v>1963</v>
      </c>
      <c r="B10" s="45" t="s">
        <v>1975</v>
      </c>
      <c r="C10" s="46" t="s">
        <v>1976</v>
      </c>
      <c r="D10" s="106"/>
      <c r="E10" s="103"/>
      <c r="F10" s="308" t="s">
        <v>1967</v>
      </c>
      <c r="G10" s="62"/>
    </row>
    <row r="11" spans="1:8" ht="63" customHeight="1" x14ac:dyDescent="0.25">
      <c r="A11" s="306" t="s">
        <v>1963</v>
      </c>
      <c r="B11" s="45" t="s">
        <v>1977</v>
      </c>
      <c r="C11" s="46" t="s">
        <v>2453</v>
      </c>
      <c r="D11" s="106"/>
      <c r="E11" s="103"/>
      <c r="F11" s="308" t="s">
        <v>1967</v>
      </c>
      <c r="G11" s="62"/>
    </row>
    <row r="12" spans="1:8" ht="98.25" customHeight="1" x14ac:dyDescent="0.25">
      <c r="A12" s="304"/>
      <c r="B12" s="47" t="s">
        <v>1978</v>
      </c>
      <c r="C12" s="171" t="s">
        <v>1979</v>
      </c>
      <c r="D12" s="66" t="str">
        <f>IF(COUNTIF(D13:D17,"NO CUMPLE")&gt;0,"NO CUMPLE CONDICIÓN",IF(COUNTIF(D13:D17,"CUMPLE")=0,"NO APLICA","CUMPLE"))</f>
        <v>NO APLICA</v>
      </c>
      <c r="E12" s="63" t="str">
        <f>CONCATENATE(IF(D13="NO CUMPLE",CONCATENATE(E13," / "),""),IF(D14="NO CUMPLE",CONCATENATE(E14," / "),""),IF(D15="NO CUMPLE",CONCATENATE(E15," / "),""),IF(D16="NO CUMPLE",CONCATENATE(E16," / "),""),IF(D17="NO CUMPLE",CONCATENATE(E17," / "),""))</f>
        <v/>
      </c>
      <c r="F12" s="305" t="s">
        <v>1980</v>
      </c>
      <c r="G12" s="62">
        <f>IF(D12="CUMPLE",1,IF(D12="NO CUMPLE CONDICIÓN",2,3))</f>
        <v>3</v>
      </c>
    </row>
    <row r="13" spans="1:8" ht="89.25" customHeight="1" x14ac:dyDescent="0.25">
      <c r="A13" s="306" t="s">
        <v>1963</v>
      </c>
      <c r="B13" s="45" t="s">
        <v>1981</v>
      </c>
      <c r="C13" s="259" t="s">
        <v>1982</v>
      </c>
      <c r="D13" s="106"/>
      <c r="E13" s="104"/>
      <c r="F13" s="307" t="s">
        <v>1980</v>
      </c>
      <c r="G13" s="62"/>
    </row>
    <row r="14" spans="1:8" ht="205.5" customHeight="1" x14ac:dyDescent="0.25">
      <c r="A14" s="306" t="s">
        <v>1963</v>
      </c>
      <c r="B14" s="45" t="s">
        <v>1983</v>
      </c>
      <c r="C14" s="57" t="s">
        <v>1984</v>
      </c>
      <c r="D14" s="106"/>
      <c r="E14" s="103"/>
      <c r="F14" s="307" t="s">
        <v>1980</v>
      </c>
      <c r="G14" s="62"/>
      <c r="H14" s="95"/>
    </row>
    <row r="15" spans="1:8" ht="44.25" customHeight="1" x14ac:dyDescent="0.25">
      <c r="A15" s="306" t="s">
        <v>1963</v>
      </c>
      <c r="B15" s="45" t="s">
        <v>1985</v>
      </c>
      <c r="C15" s="259" t="s">
        <v>1986</v>
      </c>
      <c r="D15" s="106"/>
      <c r="E15" s="103"/>
      <c r="F15" s="307" t="s">
        <v>1980</v>
      </c>
      <c r="G15" s="62"/>
    </row>
    <row r="16" spans="1:8" ht="75" customHeight="1" x14ac:dyDescent="0.25">
      <c r="A16" s="306" t="s">
        <v>1963</v>
      </c>
      <c r="B16" s="45" t="s">
        <v>1987</v>
      </c>
      <c r="C16" s="259" t="s">
        <v>1988</v>
      </c>
      <c r="D16" s="106"/>
      <c r="E16" s="103"/>
      <c r="F16" s="307" t="s">
        <v>1980</v>
      </c>
      <c r="G16" s="62"/>
    </row>
    <row r="17" spans="1:8" ht="63.75" customHeight="1" x14ac:dyDescent="0.25">
      <c r="A17" s="306" t="s">
        <v>1963</v>
      </c>
      <c r="B17" s="45" t="s">
        <v>1989</v>
      </c>
      <c r="C17" s="259" t="s">
        <v>1990</v>
      </c>
      <c r="D17" s="106"/>
      <c r="E17" s="104"/>
      <c r="F17" s="307" t="s">
        <v>1980</v>
      </c>
      <c r="G17" s="62"/>
    </row>
    <row r="18" spans="1:8" ht="49.5" customHeight="1" x14ac:dyDescent="0.25">
      <c r="A18" s="304"/>
      <c r="B18" s="47" t="s">
        <v>1991</v>
      </c>
      <c r="C18" s="171" t="s">
        <v>1992</v>
      </c>
      <c r="D18" s="66" t="str">
        <f>IF(COUNTIF(D19:D21,"NO CUMPLE")&gt;0,"NO CUMPLE CONDICIÓN",IF(COUNTIF(D19:D21,"CUMPLE")=0,"NO APLICA","CUMPLE"))</f>
        <v>NO APLICA</v>
      </c>
      <c r="E18" s="63" t="str">
        <f>CONCATENATE(IF(D19="NO CUMPLE",CONCATENATE(E19," / "),""),IF(D20="NO CUMPLE",CONCATENATE(E20," / "),""),IF(D21="NO CUMPLE",CONCATENATE(E21," / "),""))</f>
        <v/>
      </c>
      <c r="F18" s="305" t="s">
        <v>1993</v>
      </c>
      <c r="G18" s="62">
        <f>IF(D18="CUMPLE",1,IF(D18="NO CUMPLE CONDICIÓN",2,3))</f>
        <v>3</v>
      </c>
      <c r="H18" s="95"/>
    </row>
    <row r="19" spans="1:8" ht="280.5" customHeight="1" x14ac:dyDescent="0.25">
      <c r="A19" s="306" t="s">
        <v>1963</v>
      </c>
      <c r="B19" s="45" t="s">
        <v>1994</v>
      </c>
      <c r="C19" s="259" t="s">
        <v>1995</v>
      </c>
      <c r="D19" s="106"/>
      <c r="E19" s="104"/>
      <c r="F19" s="307" t="s">
        <v>1993</v>
      </c>
      <c r="G19" s="62"/>
    </row>
    <row r="20" spans="1:8" ht="75" customHeight="1" x14ac:dyDescent="0.25">
      <c r="A20" s="306" t="s">
        <v>1963</v>
      </c>
      <c r="B20" s="45" t="s">
        <v>1996</v>
      </c>
      <c r="C20" s="259" t="s">
        <v>1997</v>
      </c>
      <c r="D20" s="106"/>
      <c r="E20" s="103"/>
      <c r="F20" s="307" t="s">
        <v>1993</v>
      </c>
      <c r="G20" s="62"/>
    </row>
    <row r="21" spans="1:8" s="301" customFormat="1" ht="48.75" customHeight="1" x14ac:dyDescent="0.25">
      <c r="A21" s="306" t="s">
        <v>1963</v>
      </c>
      <c r="B21" s="45" t="s">
        <v>1998</v>
      </c>
      <c r="C21" s="259" t="s">
        <v>1999</v>
      </c>
      <c r="D21" s="312"/>
      <c r="E21" s="104"/>
      <c r="F21" s="307" t="s">
        <v>1993</v>
      </c>
      <c r="G21" s="300"/>
      <c r="H21" s="313"/>
    </row>
    <row r="22" spans="1:8" ht="42.75" x14ac:dyDescent="0.25">
      <c r="A22" s="304"/>
      <c r="B22" s="47" t="s">
        <v>2000</v>
      </c>
      <c r="C22" s="171" t="s">
        <v>2001</v>
      </c>
      <c r="D22" s="66" t="str">
        <f>IF(COUNTIF(D23:D25,"NO CUMPLE")&gt;0,"NO CUMPLE CONDICIÓN",IF(COUNTIF(D23:D25,"CUMPLE")=0,"NO APLICA","CUMPLE"))</f>
        <v>NO APLICA</v>
      </c>
      <c r="E22" s="63" t="str">
        <f>CONCATENATE(IF(D23="NO CUMPLE",CONCATENATE(E23," / "),""),IF(D24="NO CUMPLE",CONCATENATE(E24," / "),""),IF(D25="NO CUMPLE",CONCATENATE(E25," / "),""))</f>
        <v/>
      </c>
      <c r="F22" s="305" t="s">
        <v>2002</v>
      </c>
      <c r="G22" s="62">
        <f>IF(D22="CUMPLE",1,IF(D22="NO CUMPLE CONDICIÓN",2,3))</f>
        <v>3</v>
      </c>
    </row>
    <row r="23" spans="1:8" ht="341.25" customHeight="1" x14ac:dyDescent="0.25">
      <c r="A23" s="306" t="s">
        <v>1963</v>
      </c>
      <c r="B23" s="54" t="s">
        <v>2003</v>
      </c>
      <c r="C23" s="259" t="s">
        <v>2004</v>
      </c>
      <c r="D23" s="299"/>
      <c r="E23" s="104"/>
      <c r="F23" s="314" t="s">
        <v>2002</v>
      </c>
      <c r="G23" s="62"/>
    </row>
    <row r="24" spans="1:8" ht="81" customHeight="1" x14ac:dyDescent="0.25">
      <c r="A24" s="306" t="s">
        <v>1963</v>
      </c>
      <c r="B24" s="54" t="s">
        <v>2005</v>
      </c>
      <c r="C24" s="280" t="s">
        <v>2006</v>
      </c>
      <c r="D24" s="106"/>
      <c r="E24" s="103"/>
      <c r="F24" s="314" t="s">
        <v>2002</v>
      </c>
      <c r="G24" s="62"/>
    </row>
    <row r="25" spans="1:8" ht="45.75" customHeight="1" x14ac:dyDescent="0.25">
      <c r="A25" s="306" t="s">
        <v>1963</v>
      </c>
      <c r="B25" s="54" t="s">
        <v>2007</v>
      </c>
      <c r="C25" s="259" t="s">
        <v>2008</v>
      </c>
      <c r="D25" s="106"/>
      <c r="E25" s="103"/>
      <c r="F25" s="314" t="s">
        <v>2002</v>
      </c>
      <c r="G25" s="62"/>
    </row>
    <row r="26" spans="1:8" ht="69.75" customHeight="1" x14ac:dyDescent="0.25">
      <c r="B26" s="47" t="s">
        <v>2009</v>
      </c>
      <c r="C26" s="171" t="s">
        <v>2010</v>
      </c>
      <c r="D26" s="66" t="str">
        <f>IF(COUNTIF(D27:D33,"NO CUMPLE")&gt;0,"NO CUMPLE CONDICIÓN",IF(COUNTIF(D27:D33,"CUMPLE")=0,"NO APLICA","CUMPLE"))</f>
        <v>NO APLICA</v>
      </c>
      <c r="E26" s="63" t="str">
        <f>CONCATENATE(IF(D27="NO CUMPLE",CONCATENATE(E27," / "),""),IF(D28="NO CUMPLE",CONCATENATE(E28," / "),""),IF(D29="NO CUMPLE",CONCATENATE(E29," / "),""),IF(D30="NO CUMPLE",CONCATENATE(E30," / "),""),IF(D31="NO CUMPLE",CONCATENATE(E31," / "),""),IF(D32="NO CUMPLE",CONCATENATE(E32," / "),""),IF(D33="NO CUMPLE",CONCATENATE(E33," / "),""))</f>
        <v/>
      </c>
      <c r="F26" s="305" t="s">
        <v>2011</v>
      </c>
      <c r="G26" s="62">
        <f>IF(D26="CUMPLE",1,IF(D26="NO CUMPLE CONDICIÓN",2,3))</f>
        <v>3</v>
      </c>
    </row>
    <row r="27" spans="1:8" ht="222" customHeight="1" x14ac:dyDescent="0.25">
      <c r="A27" s="306" t="s">
        <v>1963</v>
      </c>
      <c r="B27" s="45" t="s">
        <v>2012</v>
      </c>
      <c r="C27" s="46" t="s">
        <v>2013</v>
      </c>
      <c r="D27" s="106"/>
      <c r="E27" s="103"/>
      <c r="F27" s="307" t="s">
        <v>2011</v>
      </c>
    </row>
    <row r="28" spans="1:8" ht="176.25" customHeight="1" x14ac:dyDescent="0.25">
      <c r="A28" s="306" t="s">
        <v>1963</v>
      </c>
      <c r="B28" s="45" t="s">
        <v>2014</v>
      </c>
      <c r="C28" s="46" t="s">
        <v>2015</v>
      </c>
      <c r="D28" s="106"/>
      <c r="E28" s="103"/>
      <c r="F28" s="307" t="s">
        <v>2011</v>
      </c>
    </row>
    <row r="29" spans="1:8" ht="72" x14ac:dyDescent="0.25">
      <c r="A29" s="306" t="s">
        <v>1963</v>
      </c>
      <c r="B29" s="45" t="s">
        <v>2016</v>
      </c>
      <c r="C29" s="46" t="s">
        <v>2017</v>
      </c>
      <c r="D29" s="106"/>
      <c r="E29" s="103"/>
      <c r="F29" s="307" t="s">
        <v>2011</v>
      </c>
    </row>
    <row r="30" spans="1:8" s="30" customFormat="1" ht="121.5" customHeight="1" x14ac:dyDescent="0.25">
      <c r="A30" s="306" t="s">
        <v>1963</v>
      </c>
      <c r="B30" s="45" t="s">
        <v>2018</v>
      </c>
      <c r="C30" s="48" t="s">
        <v>2019</v>
      </c>
      <c r="D30" s="106"/>
      <c r="E30" s="103"/>
      <c r="F30" s="307" t="s">
        <v>2011</v>
      </c>
      <c r="H30" s="34"/>
    </row>
    <row r="31" spans="1:8" s="30" customFormat="1" ht="131.25" customHeight="1" x14ac:dyDescent="0.25">
      <c r="A31" s="306" t="s">
        <v>1963</v>
      </c>
      <c r="B31" s="45" t="s">
        <v>2020</v>
      </c>
      <c r="C31" s="46" t="s">
        <v>2021</v>
      </c>
      <c r="D31" s="106"/>
      <c r="E31" s="103"/>
      <c r="F31" s="307" t="s">
        <v>2011</v>
      </c>
      <c r="H31" s="34"/>
    </row>
    <row r="32" spans="1:8" s="30" customFormat="1" ht="140.25" customHeight="1" x14ac:dyDescent="0.25">
      <c r="A32" s="306" t="s">
        <v>1963</v>
      </c>
      <c r="B32" s="45" t="s">
        <v>2022</v>
      </c>
      <c r="C32" s="46" t="s">
        <v>2023</v>
      </c>
      <c r="D32" s="106"/>
      <c r="E32" s="103"/>
      <c r="F32" s="307" t="s">
        <v>2011</v>
      </c>
      <c r="H32" s="34"/>
    </row>
    <row r="33" spans="1:8" s="315" customFormat="1" ht="99" customHeight="1" x14ac:dyDescent="0.25">
      <c r="A33" s="306" t="s">
        <v>1963</v>
      </c>
      <c r="B33" s="45" t="s">
        <v>2024</v>
      </c>
      <c r="C33" s="46" t="s">
        <v>2025</v>
      </c>
      <c r="D33" s="312"/>
      <c r="E33" s="104"/>
      <c r="F33" s="307" t="s">
        <v>2011</v>
      </c>
      <c r="H33" s="301"/>
    </row>
    <row r="34" spans="1:8" s="30" customFormat="1" ht="34.5" customHeight="1" x14ac:dyDescent="0.25">
      <c r="A34" s="304"/>
      <c r="B34" s="47" t="s">
        <v>2026</v>
      </c>
      <c r="C34" s="171" t="s">
        <v>2027</v>
      </c>
      <c r="D34" s="66" t="str">
        <f>IF(COUNTIF(D35:D37,"NO CUMPLE")&gt;0,"NO CUMPLE CONDICIÓN",IF(COUNTIF(D35:D37,"CUMPLE")=0,"NO APLICA","CUMPLE"))</f>
        <v>NO APLICA</v>
      </c>
      <c r="E34" s="63" t="str">
        <f>CONCATENATE(IF(D35="NO CUMPLE",CONCATENATE(E35," / "),""),IF(D36="NO CUMPLE",CONCATENATE(E36," / "),""),IF(D37="NO CUMPLE",CONCATENATE(E37," / "),""))</f>
        <v/>
      </c>
      <c r="F34" s="305" t="s">
        <v>2028</v>
      </c>
      <c r="G34" s="62">
        <f>IF(D34="CUMPLE",1,IF(D34="NO CUMPLE CONDICIÓN",2,3))</f>
        <v>3</v>
      </c>
      <c r="H34" s="34"/>
    </row>
    <row r="35" spans="1:8" s="30" customFormat="1" ht="78.75" customHeight="1" x14ac:dyDescent="0.25">
      <c r="A35" s="306" t="s">
        <v>1963</v>
      </c>
      <c r="B35" s="45" t="s">
        <v>2029</v>
      </c>
      <c r="C35" s="46" t="s">
        <v>2030</v>
      </c>
      <c r="D35" s="106"/>
      <c r="E35" s="103"/>
      <c r="F35" s="307" t="s">
        <v>2028</v>
      </c>
      <c r="H35" s="34"/>
    </row>
    <row r="36" spans="1:8" s="30" customFormat="1" ht="138.75" customHeight="1" x14ac:dyDescent="0.25">
      <c r="A36" s="306" t="s">
        <v>1963</v>
      </c>
      <c r="B36" s="45" t="s">
        <v>2031</v>
      </c>
      <c r="C36" s="46" t="s">
        <v>2032</v>
      </c>
      <c r="D36" s="106"/>
      <c r="E36" s="103"/>
      <c r="F36" s="307" t="s">
        <v>2028</v>
      </c>
      <c r="H36" s="34"/>
    </row>
    <row r="37" spans="1:8" s="30" customFormat="1" ht="111.75" customHeight="1" thickBot="1" x14ac:dyDescent="0.3">
      <c r="A37" s="306" t="s">
        <v>1963</v>
      </c>
      <c r="B37" s="49" t="s">
        <v>2033</v>
      </c>
      <c r="C37" s="195" t="s">
        <v>2034</v>
      </c>
      <c r="D37" s="107"/>
      <c r="E37" s="105"/>
      <c r="F37" s="307" t="s">
        <v>2028</v>
      </c>
      <c r="H37" s="34"/>
    </row>
    <row r="40" spans="1:8" hidden="1" x14ac:dyDescent="0.25">
      <c r="C40" s="83" t="s">
        <v>1495</v>
      </c>
      <c r="D40" s="14">
        <f>COUNTIF(G3:G37,1)</f>
        <v>0</v>
      </c>
    </row>
    <row r="41" spans="1:8" hidden="1" x14ac:dyDescent="0.25">
      <c r="C41" s="83" t="s">
        <v>1496</v>
      </c>
      <c r="D41" s="14">
        <f>COUNTIF(G3:G37,2)</f>
        <v>0</v>
      </c>
    </row>
    <row r="42" spans="1:8" hidden="1" x14ac:dyDescent="0.25">
      <c r="C42" s="83" t="s">
        <v>1497</v>
      </c>
      <c r="D42" s="14">
        <f>COUNTIF(G3:G37,3)</f>
        <v>7</v>
      </c>
    </row>
  </sheetData>
  <sheetProtection algorithmName="SHA-512" hashValue="TJ2aJhqOpQ5FCYirDD3BCYBEvl55wCsLVGz89z8863IcAk27o+FLf39LVOyzSK1odyILXaJKWbM1MzpXog6xKQ==" saltValue="iyV9g/AYwFRnUV1JnSja5Q==" spinCount="100000" sheet="1" formatRows="0" autoFilter="0"/>
  <mergeCells count="1">
    <mergeCell ref="B1:E1"/>
  </mergeCells>
  <conditionalFormatting sqref="D3">
    <cfRule type="cellIs" dxfId="68" priority="13" operator="equal">
      <formula>"NO CUMPLE CONDICIÓN"</formula>
    </cfRule>
    <cfRule type="cellIs" dxfId="67" priority="14" operator="equal">
      <formula>"No Cumple"</formula>
    </cfRule>
  </conditionalFormatting>
  <conditionalFormatting sqref="D5">
    <cfRule type="cellIs" dxfId="66" priority="11" operator="equal">
      <formula>"NO CUMPLE CONDICIÓN"</formula>
    </cfRule>
    <cfRule type="cellIs" dxfId="65" priority="12" operator="equal">
      <formula>"No Cumple"</formula>
    </cfRule>
  </conditionalFormatting>
  <conditionalFormatting sqref="D12">
    <cfRule type="cellIs" dxfId="64" priority="9" operator="equal">
      <formula>"NO CUMPLE CONDICIÓN"</formula>
    </cfRule>
    <cfRule type="cellIs" dxfId="63" priority="10" operator="equal">
      <formula>"No Cumple"</formula>
    </cfRule>
  </conditionalFormatting>
  <conditionalFormatting sqref="D18">
    <cfRule type="cellIs" dxfId="62" priority="7" operator="equal">
      <formula>"NO CUMPLE CONDICIÓN"</formula>
    </cfRule>
    <cfRule type="cellIs" dxfId="61" priority="8" operator="equal">
      <formula>"No Cumple"</formula>
    </cfRule>
  </conditionalFormatting>
  <conditionalFormatting sqref="D22">
    <cfRule type="cellIs" dxfId="60" priority="5" operator="equal">
      <formula>"NO CUMPLE CONDICIÓN"</formula>
    </cfRule>
    <cfRule type="cellIs" dxfId="59" priority="6" operator="equal">
      <formula>"No Cumple"</formula>
    </cfRule>
  </conditionalFormatting>
  <conditionalFormatting sqref="D26">
    <cfRule type="cellIs" dxfId="58" priority="3" operator="equal">
      <formula>"NO CUMPLE CONDICIÓN"</formula>
    </cfRule>
    <cfRule type="cellIs" dxfId="57" priority="4" operator="equal">
      <formula>"No Cumple"</formula>
    </cfRule>
  </conditionalFormatting>
  <conditionalFormatting sqref="D34">
    <cfRule type="cellIs" dxfId="56" priority="1" operator="equal">
      <formula>"NO CUMPLE CONDICIÓN"</formula>
    </cfRule>
    <cfRule type="cellIs" dxfId="55" priority="2" operator="equal">
      <formula>"No Cumple"</formula>
    </cfRule>
  </conditionalFormatting>
  <dataValidations count="2">
    <dataValidation type="list" allowBlank="1" showInputMessage="1" showErrorMessage="1" sqref="D21 D4 D13 D17 D6 D9 D19 D23:D25 D33" xr:uid="{639D7A60-360D-4F80-9C93-058FB3C0FBA6}">
      <formula1>"CUMPLE,NO CUMPLE"</formula1>
    </dataValidation>
    <dataValidation type="list" allowBlank="1" showInputMessage="1" showErrorMessage="1" sqref="D7:D8 D10:D11 D14:D16 D20 D27:D32 D35:D37" xr:uid="{9A19173F-E52D-41EA-8430-9781D4CEF8BD}">
      <formula1>"CUMPLE, NO CUMPLE,NO APLICA"</formula1>
    </dataValidation>
  </dataValidations>
  <hyperlinks>
    <hyperlink ref="A1" location="PORTADA!A1" display="Portada" xr:uid="{0294BA38-858E-41D3-AD8D-DCA255538D47}"/>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44524-D960-40A8-AEDA-7EDD1062BD97}">
  <sheetPr>
    <tabColor rgb="FFFFCCCC"/>
    <pageSetUpPr fitToPage="1"/>
  </sheetPr>
  <dimension ref="A1:H38"/>
  <sheetViews>
    <sheetView zoomScaleNormal="100" workbookViewId="0">
      <selection activeCell="C1" sqref="C1"/>
    </sheetView>
  </sheetViews>
  <sheetFormatPr baseColWidth="10" defaultColWidth="11.42578125" defaultRowHeight="15" x14ac:dyDescent="0.25"/>
  <cols>
    <col min="1" max="1" width="8.28515625" style="31" customWidth="1"/>
    <col min="2" max="2" width="8.28515625" style="36" customWidth="1"/>
    <col min="3" max="3" width="75.140625" style="32" customWidth="1"/>
    <col min="4" max="4" width="19.85546875" style="34" customWidth="1"/>
    <col min="5" max="5" width="75" style="34" customWidth="1"/>
    <col min="6" max="6" width="45" style="94" customWidth="1"/>
    <col min="7" max="7" width="16.140625" style="30" hidden="1" customWidth="1"/>
    <col min="8" max="16384" width="11.42578125" style="34"/>
  </cols>
  <sheetData>
    <row r="1" spans="1:8" ht="21" customHeight="1" thickBot="1" x14ac:dyDescent="0.3">
      <c r="A1" s="201" t="s">
        <v>1758</v>
      </c>
      <c r="B1" s="490" t="s">
        <v>2035</v>
      </c>
      <c r="C1" s="491"/>
      <c r="D1" s="491"/>
      <c r="E1" s="492"/>
      <c r="F1" s="93"/>
    </row>
    <row r="2" spans="1:8" ht="74.25" customHeight="1" thickBot="1" x14ac:dyDescent="0.3">
      <c r="A2" s="92" t="s">
        <v>1469</v>
      </c>
      <c r="B2" s="50" t="s">
        <v>1470</v>
      </c>
      <c r="C2" s="53" t="s">
        <v>1471</v>
      </c>
      <c r="D2" s="51" t="s">
        <v>1472</v>
      </c>
      <c r="E2" s="52" t="s">
        <v>1473</v>
      </c>
      <c r="F2" s="170" t="s">
        <v>1474</v>
      </c>
    </row>
    <row r="3" spans="1:8" ht="77.25" customHeight="1" x14ac:dyDescent="0.25">
      <c r="A3" s="199"/>
      <c r="B3" s="44" t="s">
        <v>2036</v>
      </c>
      <c r="C3" s="281" t="s">
        <v>2037</v>
      </c>
      <c r="D3" s="65" t="str">
        <f>IF(COUNTIF(D4:D4,"NO CUMPLE")&gt;0,"NO CUMPLE CONDICIÓN",IF(COUNTIF(D4:D4,"CUMPLE")=0,"NO APLICA","CUMPLE"))</f>
        <v>NO APLICA</v>
      </c>
      <c r="E3" s="368" t="str">
        <f>CONCATENATE(IF(D4="NO CUMPLE",CONCATENATE(E4," / "),""))</f>
        <v/>
      </c>
      <c r="F3" s="316" t="s">
        <v>2038</v>
      </c>
      <c r="G3" s="62">
        <f>IF(D3="CUMPLE",1,IF(D3="NO CUMPLE CONDICIÓN",2,3))</f>
        <v>3</v>
      </c>
    </row>
    <row r="4" spans="1:8" ht="345.75" customHeight="1" x14ac:dyDescent="0.25">
      <c r="A4" s="306" t="s">
        <v>1963</v>
      </c>
      <c r="B4" s="45" t="s">
        <v>2039</v>
      </c>
      <c r="C4" s="213" t="s">
        <v>2040</v>
      </c>
      <c r="D4" s="282"/>
      <c r="E4" s="103"/>
      <c r="F4" s="317" t="s">
        <v>2038</v>
      </c>
      <c r="G4" s="62"/>
    </row>
    <row r="5" spans="1:8" ht="99.75" x14ac:dyDescent="0.25">
      <c r="A5" s="304"/>
      <c r="B5" s="47" t="s">
        <v>2041</v>
      </c>
      <c r="C5" s="55" t="s">
        <v>2442</v>
      </c>
      <c r="D5" s="66" t="str">
        <f>IF(COUNTIF(D6:D12,"NO CUMPLE")&gt;0,"NO CUMPLE CONDICIÓN",IF(COUNTIF(D6:D12,"CUMPLE")=0,"NO APLICA","CUMPLE"))</f>
        <v>NO APLICA</v>
      </c>
      <c r="E5" s="63" t="str">
        <f>CONCATENATE(IF(D6="NO CUMPLE",CONCATENATE(E6," / "),""),IF(D7="NO CUMPLE",CONCATENATE(E7," / "),""),IF(D8="NO CUMPLE",CONCATENATE(E8," / "),""),IF(D9="NO CUMPLE",CONCATENATE(E9," / "),""),IF(D10="NO CUMPLE",CONCATENATE(E10," / "),""),IF(D12="NO CUMPLE",CONCATENATE(E12," / "),""))</f>
        <v/>
      </c>
      <c r="F5" s="316" t="s">
        <v>2042</v>
      </c>
      <c r="G5" s="62">
        <f>IF(D5="CUMPLE",1,IF(D5="NO CUMPLE CONDICIÓN",2,3))</f>
        <v>3</v>
      </c>
    </row>
    <row r="6" spans="1:8" ht="187.5" customHeight="1" x14ac:dyDescent="0.25">
      <c r="A6" s="306" t="s">
        <v>1963</v>
      </c>
      <c r="B6" s="45" t="s">
        <v>2043</v>
      </c>
      <c r="C6" s="46" t="s">
        <v>2044</v>
      </c>
      <c r="D6" s="198"/>
      <c r="E6" s="103"/>
      <c r="F6" s="317" t="s">
        <v>2045</v>
      </c>
      <c r="G6" s="62"/>
    </row>
    <row r="7" spans="1:8" ht="164.25" customHeight="1" x14ac:dyDescent="0.25">
      <c r="A7" s="306" t="s">
        <v>1963</v>
      </c>
      <c r="B7" s="45" t="s">
        <v>2047</v>
      </c>
      <c r="C7" s="340" t="s">
        <v>2517</v>
      </c>
      <c r="D7" s="198"/>
      <c r="E7" s="103"/>
      <c r="F7" s="317" t="s">
        <v>2045</v>
      </c>
      <c r="G7" s="62"/>
    </row>
    <row r="8" spans="1:8" ht="255" customHeight="1" x14ac:dyDescent="0.25">
      <c r="A8" s="306" t="s">
        <v>1963</v>
      </c>
      <c r="B8" s="45" t="s">
        <v>2443</v>
      </c>
      <c r="C8" s="46" t="s">
        <v>2448</v>
      </c>
      <c r="D8" s="198"/>
      <c r="E8" s="103"/>
      <c r="F8" s="317" t="s">
        <v>2045</v>
      </c>
      <c r="G8" s="62"/>
    </row>
    <row r="9" spans="1:8" ht="282.75" customHeight="1" x14ac:dyDescent="0.25">
      <c r="A9" s="306" t="s">
        <v>1963</v>
      </c>
      <c r="B9" s="45" t="s">
        <v>2444</v>
      </c>
      <c r="C9" s="341" t="s">
        <v>2446</v>
      </c>
      <c r="D9" s="198"/>
      <c r="E9" s="103"/>
      <c r="F9" s="317" t="s">
        <v>2045</v>
      </c>
      <c r="G9" s="62"/>
    </row>
    <row r="10" spans="1:8" ht="234" customHeight="1" x14ac:dyDescent="0.25">
      <c r="A10" s="306" t="s">
        <v>1963</v>
      </c>
      <c r="B10" s="45" t="s">
        <v>2445</v>
      </c>
      <c r="C10" s="46" t="s">
        <v>2447</v>
      </c>
      <c r="D10" s="198"/>
      <c r="E10" s="103"/>
      <c r="F10" s="317" t="s">
        <v>2045</v>
      </c>
      <c r="G10" s="62"/>
    </row>
    <row r="11" spans="1:8" ht="54" customHeight="1" x14ac:dyDescent="0.25">
      <c r="A11" s="304"/>
      <c r="B11" s="283"/>
      <c r="C11" s="277" t="s">
        <v>2046</v>
      </c>
      <c r="D11" s="258"/>
      <c r="E11" s="390"/>
      <c r="F11" s="318"/>
      <c r="G11" s="62"/>
    </row>
    <row r="12" spans="1:8" ht="265.5" customHeight="1" x14ac:dyDescent="0.25">
      <c r="A12" s="306" t="s">
        <v>1963</v>
      </c>
      <c r="B12" s="45" t="s">
        <v>2465</v>
      </c>
      <c r="C12" s="48" t="s">
        <v>2449</v>
      </c>
      <c r="D12" s="198"/>
      <c r="E12" s="103"/>
      <c r="F12" s="317" t="s">
        <v>2042</v>
      </c>
      <c r="G12" s="62"/>
    </row>
    <row r="13" spans="1:8" ht="45" customHeight="1" x14ac:dyDescent="0.25">
      <c r="A13" s="304"/>
      <c r="B13" s="47" t="s">
        <v>2048</v>
      </c>
      <c r="C13" s="55" t="s">
        <v>2049</v>
      </c>
      <c r="D13" s="66" t="str">
        <f>IF(COUNTIF(D15:D17,"NO CUMPLE")&gt;0,"NO CUMPLE CONDICIÓN",IF(COUNTIF(D15:D17,"CUMPLE")=0,"NO APLICA","CUMPLE"))</f>
        <v>NO APLICA</v>
      </c>
      <c r="E13" s="63" t="str">
        <f>CONCATENATE(IF(D15="NO CUMPLE",CONCATENATE(E15," / "),""),IF(D16="NO CUMPLE",CONCATENATE(E16," / "),""),IF(D17="NO CUMPLE",CONCATENATE(E17," / "),""))</f>
        <v/>
      </c>
      <c r="F13" s="316" t="s">
        <v>2050</v>
      </c>
      <c r="G13" s="62">
        <f>IF(D13="CUMPLE",1,IF(D13="NO CUMPLE CONDICIÓN",2,3))</f>
        <v>3</v>
      </c>
      <c r="H13" s="95"/>
    </row>
    <row r="14" spans="1:8" ht="26.25" customHeight="1" x14ac:dyDescent="0.25">
      <c r="A14" s="304"/>
      <c r="B14" s="279"/>
      <c r="C14" s="277" t="s">
        <v>2051</v>
      </c>
      <c r="D14" s="321"/>
      <c r="E14" s="390"/>
      <c r="F14" s="318"/>
      <c r="G14" s="62"/>
    </row>
    <row r="15" spans="1:8" ht="309.75" customHeight="1" x14ac:dyDescent="0.25">
      <c r="A15" s="306" t="s">
        <v>1963</v>
      </c>
      <c r="B15" s="45" t="s">
        <v>2052</v>
      </c>
      <c r="C15" s="259" t="s">
        <v>2053</v>
      </c>
      <c r="D15" s="198"/>
      <c r="E15" s="103"/>
      <c r="F15" s="317" t="s">
        <v>2054</v>
      </c>
      <c r="G15" s="62"/>
    </row>
    <row r="16" spans="1:8" ht="51.75" customHeight="1" x14ac:dyDescent="0.25">
      <c r="A16" s="306" t="s">
        <v>1963</v>
      </c>
      <c r="B16" s="45" t="s">
        <v>2055</v>
      </c>
      <c r="C16" s="259" t="s">
        <v>2056</v>
      </c>
      <c r="D16" s="282"/>
      <c r="E16" s="103"/>
      <c r="F16" s="317" t="s">
        <v>2054</v>
      </c>
      <c r="G16" s="62"/>
    </row>
    <row r="17" spans="1:7" ht="93.75" customHeight="1" x14ac:dyDescent="0.25">
      <c r="A17" s="151" t="s">
        <v>2057</v>
      </c>
      <c r="B17" s="45" t="s">
        <v>2058</v>
      </c>
      <c r="C17" s="259" t="s">
        <v>2059</v>
      </c>
      <c r="D17" s="198"/>
      <c r="E17" s="103"/>
      <c r="F17" s="317" t="s">
        <v>2054</v>
      </c>
      <c r="G17" s="62"/>
    </row>
    <row r="18" spans="1:7" ht="40.5" customHeight="1" x14ac:dyDescent="0.25">
      <c r="A18" s="304"/>
      <c r="B18" s="47" t="s">
        <v>2060</v>
      </c>
      <c r="C18" s="82" t="s">
        <v>2061</v>
      </c>
      <c r="D18" s="66" t="str">
        <f>IF(COUNTIF(D20:D24,"NO CUMPLE")&gt;0,"NO CUMPLE CONDICIÓN",IF(COUNTIF(D20:D24,"CUMPLE")=0,"NO APLICA","CUMPLE"))</f>
        <v>NO APLICA</v>
      </c>
      <c r="E18" s="63" t="str">
        <f>CONCATENATE(IF(D20="NO CUMPLE",CONCATENATE(E20," / "),""),IF(D21="NO CUMPLE",CONCATENATE(E21," / "),""),IF(D22="NO CUMPLE",CONCATENATE(E22," / "),""),IF(D23="NO CUMPLE",CONCATENATE(E23," / "),""),IF(D24="NO CUMPLE",CONCATENATE(E24," / "),""))</f>
        <v/>
      </c>
      <c r="F18" s="316" t="s">
        <v>2062</v>
      </c>
      <c r="G18" s="62">
        <f>IF(D18="CUMPLE",1,IF(D18="NO CUMPLE CONDICIÓN",2,3))</f>
        <v>3</v>
      </c>
    </row>
    <row r="19" spans="1:7" ht="36.75" customHeight="1" x14ac:dyDescent="0.25">
      <c r="A19" s="304"/>
      <c r="B19" s="279"/>
      <c r="C19" s="277" t="s">
        <v>2063</v>
      </c>
      <c r="D19" s="258"/>
      <c r="E19" s="390"/>
      <c r="F19" s="318"/>
      <c r="G19" s="62"/>
    </row>
    <row r="20" spans="1:7" ht="46.5" customHeight="1" x14ac:dyDescent="0.25">
      <c r="A20" s="306" t="s">
        <v>1963</v>
      </c>
      <c r="B20" s="45" t="s">
        <v>2064</v>
      </c>
      <c r="C20" s="48" t="s">
        <v>2065</v>
      </c>
      <c r="D20" s="198"/>
      <c r="E20" s="103"/>
      <c r="F20" s="317" t="s">
        <v>2062</v>
      </c>
      <c r="G20" s="62"/>
    </row>
    <row r="21" spans="1:7" ht="260.25" customHeight="1" x14ac:dyDescent="0.25">
      <c r="A21" s="306" t="s">
        <v>1963</v>
      </c>
      <c r="B21" s="45" t="s">
        <v>2066</v>
      </c>
      <c r="C21" s="46" t="s">
        <v>2067</v>
      </c>
      <c r="D21" s="198"/>
      <c r="E21" s="103"/>
      <c r="F21" s="317" t="s">
        <v>2062</v>
      </c>
      <c r="G21" s="62"/>
    </row>
    <row r="22" spans="1:7" ht="68.25" customHeight="1" x14ac:dyDescent="0.25">
      <c r="A22" s="306" t="s">
        <v>1963</v>
      </c>
      <c r="B22" s="45" t="s">
        <v>2068</v>
      </c>
      <c r="C22" s="46" t="s">
        <v>2450</v>
      </c>
      <c r="D22" s="282"/>
      <c r="E22" s="103"/>
      <c r="F22" s="317" t="s">
        <v>2062</v>
      </c>
      <c r="G22" s="62"/>
    </row>
    <row r="23" spans="1:7" ht="357" x14ac:dyDescent="0.25">
      <c r="A23" s="306" t="s">
        <v>1963</v>
      </c>
      <c r="B23" s="45" t="s">
        <v>2069</v>
      </c>
      <c r="C23" s="46" t="s">
        <v>2070</v>
      </c>
      <c r="D23" s="198"/>
      <c r="E23" s="103"/>
      <c r="F23" s="317" t="s">
        <v>2062</v>
      </c>
      <c r="G23" s="62"/>
    </row>
    <row r="24" spans="1:7" ht="51.75" customHeight="1" x14ac:dyDescent="0.25">
      <c r="A24" s="306" t="s">
        <v>1963</v>
      </c>
      <c r="B24" s="45" t="s">
        <v>2071</v>
      </c>
      <c r="C24" s="46" t="s">
        <v>2072</v>
      </c>
      <c r="D24" s="282"/>
      <c r="E24" s="103"/>
      <c r="F24" s="317" t="s">
        <v>2062</v>
      </c>
      <c r="G24" s="62"/>
    </row>
    <row r="25" spans="1:7" ht="36" customHeight="1" x14ac:dyDescent="0.25">
      <c r="A25" s="304"/>
      <c r="B25" s="47" t="s">
        <v>2073</v>
      </c>
      <c r="C25" s="82" t="s">
        <v>2074</v>
      </c>
      <c r="D25" s="66" t="str">
        <f>IF(COUNTIF(D26:D29,"NO CUMPLE")&gt;0,"NO CUMPLE CONDICIÓN",IF(COUNTIF(D26:D29,"CUMPLE")=0,"NO APLICA","CUMPLE"))</f>
        <v>NO APLICA</v>
      </c>
      <c r="E25" s="63" t="str">
        <f>CONCATENATE(IF(D26="NO CUMPLE",CONCATENATE(E26," / "),""),IF(D27="NO CUMPLE",CONCATENATE(E27," / "),""),IF(D28="NO CUMPLE",CONCATENATE(E28," / "),""),IF(D29="NO CUMPLE",CONCATENATE(E29," / "),""))</f>
        <v/>
      </c>
      <c r="F25" s="316" t="s">
        <v>2075</v>
      </c>
      <c r="G25" s="62">
        <f>IF(D25="CUMPLE",1,IF(D25="NO CUMPLE CONDICIÓN",2,3))</f>
        <v>3</v>
      </c>
    </row>
    <row r="26" spans="1:7" ht="324.75" customHeight="1" x14ac:dyDescent="0.25">
      <c r="A26" s="306" t="s">
        <v>1963</v>
      </c>
      <c r="B26" s="45" t="s">
        <v>2076</v>
      </c>
      <c r="C26" s="46" t="s">
        <v>2077</v>
      </c>
      <c r="D26" s="198"/>
      <c r="E26" s="103"/>
      <c r="F26" s="317" t="s">
        <v>2075</v>
      </c>
      <c r="G26" s="62"/>
    </row>
    <row r="27" spans="1:7" ht="124.5" customHeight="1" x14ac:dyDescent="0.25">
      <c r="A27" s="306" t="s">
        <v>1963</v>
      </c>
      <c r="B27" s="45" t="s">
        <v>2078</v>
      </c>
      <c r="C27" s="46" t="s">
        <v>2079</v>
      </c>
      <c r="D27" s="198"/>
      <c r="E27" s="103"/>
      <c r="F27" s="317" t="s">
        <v>2075</v>
      </c>
    </row>
    <row r="28" spans="1:7" ht="252" customHeight="1" x14ac:dyDescent="0.25">
      <c r="A28" s="306" t="s">
        <v>1963</v>
      </c>
      <c r="B28" s="45" t="s">
        <v>2080</v>
      </c>
      <c r="C28" s="46" t="s">
        <v>2081</v>
      </c>
      <c r="D28" s="198"/>
      <c r="E28" s="103"/>
      <c r="F28" s="317" t="s">
        <v>2075</v>
      </c>
    </row>
    <row r="29" spans="1:7" ht="201" x14ac:dyDescent="0.25">
      <c r="A29" s="306" t="s">
        <v>1963</v>
      </c>
      <c r="B29" s="45" t="s">
        <v>2082</v>
      </c>
      <c r="C29" s="46" t="s">
        <v>2083</v>
      </c>
      <c r="D29" s="198"/>
      <c r="E29" s="103"/>
      <c r="F29" s="317" t="s">
        <v>2075</v>
      </c>
    </row>
    <row r="30" spans="1:7" ht="39" customHeight="1" x14ac:dyDescent="0.25">
      <c r="A30" s="304"/>
      <c r="B30" s="47" t="s">
        <v>2278</v>
      </c>
      <c r="C30" s="82" t="s">
        <v>2084</v>
      </c>
      <c r="D30" s="66" t="str">
        <f>IF(COUNTIF(D31:D33,"NO CUMPLE")&gt;0,"NO CUMPLE CONDICIÓN",IF(COUNTIF(D31:D33,"CUMPLE")=0,"NO APLICA","CUMPLE"))</f>
        <v>NO APLICA</v>
      </c>
      <c r="E30" s="63" t="str">
        <f>CONCATENATE(IF(D31="NO CUMPLE",CONCATENATE(E31," / "),""),IF(D32="NO CUMPLE",CONCATENATE(E32," / "),""),IF(D33="NO CUMPLE",CONCATENATE(E33," / "),""))</f>
        <v/>
      </c>
      <c r="F30" s="319" t="s">
        <v>2085</v>
      </c>
      <c r="G30" s="62">
        <f>IF(D30="CUMPLE",1,IF(D30="NO CUMPLE CONDICIÓN",2,3))</f>
        <v>3</v>
      </c>
    </row>
    <row r="31" spans="1:7" ht="185.25" customHeight="1" x14ac:dyDescent="0.25">
      <c r="A31" s="306" t="s">
        <v>1963</v>
      </c>
      <c r="B31" s="45" t="s">
        <v>2466</v>
      </c>
      <c r="C31" s="57" t="s">
        <v>2086</v>
      </c>
      <c r="D31" s="198"/>
      <c r="E31" s="104"/>
      <c r="F31" s="320" t="s">
        <v>2087</v>
      </c>
    </row>
    <row r="32" spans="1:7" ht="125.25" customHeight="1" x14ac:dyDescent="0.25">
      <c r="A32" s="306" t="s">
        <v>1963</v>
      </c>
      <c r="B32" s="45" t="s">
        <v>2467</v>
      </c>
      <c r="C32" s="46" t="s">
        <v>2088</v>
      </c>
      <c r="D32" s="106"/>
      <c r="E32" s="104"/>
      <c r="F32" s="320" t="s">
        <v>2087</v>
      </c>
    </row>
    <row r="33" spans="1:6" ht="184.5" customHeight="1" thickBot="1" x14ac:dyDescent="0.3">
      <c r="A33" s="306" t="s">
        <v>1963</v>
      </c>
      <c r="B33" s="49" t="s">
        <v>2468</v>
      </c>
      <c r="C33" s="195" t="s">
        <v>2089</v>
      </c>
      <c r="D33" s="107"/>
      <c r="E33" s="105"/>
      <c r="F33" s="320" t="s">
        <v>2085</v>
      </c>
    </row>
    <row r="36" spans="1:6" hidden="1" x14ac:dyDescent="0.25">
      <c r="C36" s="83" t="s">
        <v>1495</v>
      </c>
      <c r="D36" s="14">
        <f>COUNTIF(G3:G33,1)</f>
        <v>0</v>
      </c>
    </row>
    <row r="37" spans="1:6" hidden="1" x14ac:dyDescent="0.25">
      <c r="C37" s="83" t="s">
        <v>1496</v>
      </c>
      <c r="D37" s="14">
        <f>COUNTIF(G3:G33,2)</f>
        <v>0</v>
      </c>
    </row>
    <row r="38" spans="1:6" hidden="1" x14ac:dyDescent="0.25">
      <c r="C38" s="83" t="s">
        <v>1497</v>
      </c>
      <c r="D38" s="14">
        <f>COUNTIF(G3:G33,3)</f>
        <v>6</v>
      </c>
    </row>
  </sheetData>
  <sheetProtection algorithmName="SHA-512" hashValue="Wd1LO1JkX4y6DKjaUHhDcuD/JLk+EL+3b/ysoj/a7bjdbXwjPVxvDpodEaadu3iHESw5oSq6r55TOodWBNxd/A==" saltValue="+Eyvoh3oKw1RqrhKDmJ4zA==" spinCount="100000" sheet="1" formatRows="0" autoFilter="0"/>
  <mergeCells count="1">
    <mergeCell ref="B1:E1"/>
  </mergeCells>
  <phoneticPr fontId="30" type="noConversion"/>
  <conditionalFormatting sqref="D3">
    <cfRule type="cellIs" dxfId="54" priority="11" operator="equal">
      <formula>"NO CUMPLE CONDICIÓN"</formula>
    </cfRule>
    <cfRule type="cellIs" dxfId="53" priority="12" operator="equal">
      <formula>"No Cumple"</formula>
    </cfRule>
  </conditionalFormatting>
  <conditionalFormatting sqref="D5">
    <cfRule type="cellIs" dxfId="52" priority="9" operator="equal">
      <formula>"NO CUMPLE CONDICIÓN"</formula>
    </cfRule>
    <cfRule type="cellIs" dxfId="51" priority="10" operator="equal">
      <formula>"No Cumple"</formula>
    </cfRule>
  </conditionalFormatting>
  <conditionalFormatting sqref="D13">
    <cfRule type="cellIs" dxfId="50" priority="7" operator="equal">
      <formula>"NO CUMPLE CONDICIÓN"</formula>
    </cfRule>
    <cfRule type="cellIs" dxfId="49" priority="8" operator="equal">
      <formula>"No Cumple"</formula>
    </cfRule>
  </conditionalFormatting>
  <conditionalFormatting sqref="D18">
    <cfRule type="cellIs" dxfId="48" priority="5" operator="equal">
      <formula>"NO CUMPLE CONDICIÓN"</formula>
    </cfRule>
    <cfRule type="cellIs" dxfId="47" priority="6" operator="equal">
      <formula>"No Cumple"</formula>
    </cfRule>
  </conditionalFormatting>
  <conditionalFormatting sqref="D25">
    <cfRule type="cellIs" dxfId="46" priority="3" operator="equal">
      <formula>"NO CUMPLE CONDICIÓN"</formula>
    </cfRule>
    <cfRule type="cellIs" dxfId="45" priority="4" operator="equal">
      <formula>"No Cumple"</formula>
    </cfRule>
  </conditionalFormatting>
  <conditionalFormatting sqref="D30">
    <cfRule type="cellIs" dxfId="44" priority="1" operator="equal">
      <formula>"NO CUMPLE CONDICIÓN"</formula>
    </cfRule>
    <cfRule type="cellIs" dxfId="43" priority="2" operator="equal">
      <formula>"No Cumple"</formula>
    </cfRule>
  </conditionalFormatting>
  <dataValidations count="3">
    <dataValidation type="list" allowBlank="1" showInputMessage="1" showErrorMessage="1" sqref="D16 D4 D22 D24 D32" xr:uid="{9DEDA01F-4649-4028-95E0-6BB0F02A0E34}">
      <formula1>"CUMPLE, NO CUMPLE,NO APLICA"</formula1>
    </dataValidation>
    <dataValidation type="list" allowBlank="1" showInputMessage="1" showErrorMessage="1" sqref="D12 D23 D15 D17 D31 D20:D21 D6:D10 D27:D29" xr:uid="{2F7A91F1-107C-48C4-BBBB-57F4BDEA65A9}">
      <formula1>"CUMPLE,NO CUMPLE"</formula1>
    </dataValidation>
    <dataValidation type="list" allowBlank="1" showInputMessage="1" showErrorMessage="1" sqref="D26 D33" xr:uid="{0EE1DDB7-33F6-4B59-BF36-BC39D819865A}">
      <formula1>"CUMPLE,NO CUMPLE,NO APLICA"</formula1>
    </dataValidation>
  </dataValidations>
  <hyperlinks>
    <hyperlink ref="A1" location="PORTADA!A1" display="Portada" xr:uid="{9B3429F2-159D-4593-A76C-C21A37A4E5A8}"/>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B94F-34F6-456C-926A-07C73F0F337B}">
  <sheetPr>
    <tabColor rgb="FFFFCCCC"/>
    <pageSetUpPr fitToPage="1"/>
  </sheetPr>
  <dimension ref="A1:H24"/>
  <sheetViews>
    <sheetView zoomScaleNormal="100" workbookViewId="0">
      <selection activeCell="C1" sqref="C1"/>
    </sheetView>
  </sheetViews>
  <sheetFormatPr baseColWidth="10" defaultColWidth="11.42578125" defaultRowHeight="15" x14ac:dyDescent="0.25"/>
  <cols>
    <col min="1" max="1" width="8.140625" style="31" customWidth="1"/>
    <col min="2" max="2" width="9.85546875" style="36" customWidth="1"/>
    <col min="3" max="3" width="72.28515625" style="32" customWidth="1"/>
    <col min="4" max="4" width="19.28515625" style="34" customWidth="1"/>
    <col min="5" max="5" width="75.140625" style="34" customWidth="1"/>
    <col min="6" max="6" width="44.28515625" style="94" customWidth="1"/>
    <col min="7" max="7" width="16.140625" style="30" hidden="1" customWidth="1"/>
    <col min="8" max="16384" width="11.42578125" style="34"/>
  </cols>
  <sheetData>
    <row r="1" spans="1:8" ht="21" customHeight="1" thickBot="1" x14ac:dyDescent="0.3">
      <c r="A1" s="201" t="s">
        <v>1758</v>
      </c>
      <c r="B1" s="490" t="s">
        <v>2090</v>
      </c>
      <c r="C1" s="491"/>
      <c r="D1" s="491"/>
      <c r="E1" s="492"/>
      <c r="F1" s="93"/>
    </row>
    <row r="2" spans="1:8" ht="74.25" customHeight="1" thickBot="1" x14ac:dyDescent="0.3">
      <c r="A2" s="322" t="s">
        <v>1469</v>
      </c>
      <c r="B2" s="50" t="s">
        <v>1470</v>
      </c>
      <c r="C2" s="53" t="s">
        <v>1471</v>
      </c>
      <c r="D2" s="68" t="s">
        <v>1472</v>
      </c>
      <c r="E2" s="52" t="s">
        <v>1473</v>
      </c>
      <c r="F2" s="170" t="s">
        <v>1474</v>
      </c>
    </row>
    <row r="3" spans="1:8" customFormat="1" ht="36.75" customHeight="1" x14ac:dyDescent="0.25">
      <c r="A3" s="197"/>
      <c r="B3" s="44" t="s">
        <v>2091</v>
      </c>
      <c r="C3" s="205" t="s">
        <v>2092</v>
      </c>
      <c r="D3" s="65" t="str">
        <f>IF(COUNTIF(D4:D5,"NO CUMPLE")&gt;0,"NO CUMPLE CONDICIÓN",IF(COUNTIF(D4:D5,"CUMPLE")=0,"NO APLICA","CUMPLE"))</f>
        <v>NO APLICA</v>
      </c>
      <c r="E3" s="368" t="str">
        <f>CONCATENATE(IF(D4="NO CUMPLE",CONCATENATE(E4," / "),""),(IF(D5="NO CUMPLE",CONCATENATE(E5," / "),"")))</f>
        <v/>
      </c>
      <c r="F3" s="365" t="s">
        <v>2506</v>
      </c>
      <c r="G3" s="14">
        <f>IF(D3="CUMPLE",1,IF(D3="NO CUMPLE CONDICIÓN",2,3))</f>
        <v>3</v>
      </c>
    </row>
    <row r="4" spans="1:8" customFormat="1" ht="50.25" customHeight="1" x14ac:dyDescent="0.25">
      <c r="A4" s="323" t="s">
        <v>2057</v>
      </c>
      <c r="B4" s="54" t="s">
        <v>2093</v>
      </c>
      <c r="C4" s="256" t="s">
        <v>2094</v>
      </c>
      <c r="D4" s="198"/>
      <c r="E4" s="103"/>
      <c r="F4" s="391" t="s">
        <v>2506</v>
      </c>
    </row>
    <row r="5" spans="1:8" customFormat="1" ht="42.75" x14ac:dyDescent="0.25">
      <c r="A5" s="324" t="s">
        <v>2100</v>
      </c>
      <c r="B5" s="54" t="s">
        <v>2095</v>
      </c>
      <c r="C5" s="256" t="s">
        <v>2096</v>
      </c>
      <c r="D5" s="198"/>
      <c r="E5" s="103"/>
      <c r="F5" s="391" t="s">
        <v>2507</v>
      </c>
    </row>
    <row r="6" spans="1:8" customFormat="1" ht="57" x14ac:dyDescent="0.25">
      <c r="A6" s="197"/>
      <c r="B6" s="47" t="s">
        <v>2097</v>
      </c>
      <c r="C6" s="171" t="s">
        <v>2098</v>
      </c>
      <c r="D6" s="66" t="str">
        <f>IF(COUNTIF(D7:D11,"NO CUMPLE")&gt;0,"NO CUMPLE CONDICIÓN",IF(COUNTIF(D7:D11,"CUMPLE")=0,"NO APLICA","CUMPLE"))</f>
        <v>NO APLICA</v>
      </c>
      <c r="E6" s="63" t="str">
        <f>CONCATENATE(IF(D7="NO CUMPLE",CONCATENATE(E7," / "),""),IF(D8="NO CUMPLE",CONCATENATE(E8," / "),""),IF(D9="NO CUMPLE",CONCATENATE(E9," / "),""),IF(D10="NO CUMPLE",CONCATENATE(E10," / "),""),IF(D11="NO CUMPLE",CONCATENATE(E11," / "),""))</f>
        <v/>
      </c>
      <c r="F6" s="365" t="s">
        <v>2099</v>
      </c>
      <c r="G6" s="14">
        <f>IF(D6="CUMPLE",1,IF(D6="NO CUMPLE CONDICIÓN",2,3))</f>
        <v>3</v>
      </c>
    </row>
    <row r="7" spans="1:8" s="35" customFormat="1" ht="115.5" x14ac:dyDescent="0.25">
      <c r="A7" s="324" t="s">
        <v>2100</v>
      </c>
      <c r="B7" s="54" t="s">
        <v>2101</v>
      </c>
      <c r="C7" s="259" t="s">
        <v>2102</v>
      </c>
      <c r="D7" s="198"/>
      <c r="E7" s="104"/>
      <c r="F7" s="363" t="s">
        <v>2103</v>
      </c>
    </row>
    <row r="8" spans="1:8" ht="33.75" x14ac:dyDescent="0.25">
      <c r="A8" s="324" t="s">
        <v>2100</v>
      </c>
      <c r="B8" s="54" t="s">
        <v>2104</v>
      </c>
      <c r="C8" s="179" t="s">
        <v>2454</v>
      </c>
      <c r="D8" s="106"/>
      <c r="E8" s="103"/>
      <c r="F8" s="363" t="s">
        <v>2099</v>
      </c>
      <c r="G8" s="62"/>
    </row>
    <row r="9" spans="1:8" ht="72" x14ac:dyDescent="0.25">
      <c r="A9" s="324" t="s">
        <v>2100</v>
      </c>
      <c r="B9" s="54" t="s">
        <v>2105</v>
      </c>
      <c r="C9" s="56" t="s">
        <v>2106</v>
      </c>
      <c r="D9" s="106"/>
      <c r="E9" s="103"/>
      <c r="F9" s="363" t="s">
        <v>2099</v>
      </c>
      <c r="G9" s="62"/>
      <c r="H9" s="95"/>
    </row>
    <row r="10" spans="1:8" ht="72" x14ac:dyDescent="0.25">
      <c r="A10" s="324" t="s">
        <v>2100</v>
      </c>
      <c r="B10" s="54" t="s">
        <v>2107</v>
      </c>
      <c r="C10" s="56" t="s">
        <v>2108</v>
      </c>
      <c r="D10" s="198"/>
      <c r="E10" s="103"/>
      <c r="F10" s="363" t="s">
        <v>2099</v>
      </c>
      <c r="G10" s="62"/>
    </row>
    <row r="11" spans="1:8" customFormat="1" ht="42.75" x14ac:dyDescent="0.25">
      <c r="A11" s="323" t="s">
        <v>2057</v>
      </c>
      <c r="B11" s="54" t="s">
        <v>2109</v>
      </c>
      <c r="C11" s="56" t="s">
        <v>2110</v>
      </c>
      <c r="D11" s="198"/>
      <c r="E11" s="103"/>
      <c r="F11" s="363" t="s">
        <v>2099</v>
      </c>
    </row>
    <row r="12" spans="1:8" ht="56.25" customHeight="1" x14ac:dyDescent="0.25">
      <c r="A12" s="197"/>
      <c r="B12" s="47" t="s">
        <v>2111</v>
      </c>
      <c r="C12" s="55" t="s">
        <v>2112</v>
      </c>
      <c r="D12" s="66" t="str">
        <f>IF(COUNTIF(D13:D13,"NO CUMPLE")&gt;0,"NO CUMPLE CONDICIÓN",IF(COUNTIF(D13:D13,"CUMPLE")=0,"NO APLICA","CUMPLE"))</f>
        <v>NO APLICA</v>
      </c>
      <c r="E12" s="63" t="str">
        <f>CONCATENATE(IF(D13="NO CUMPLE",CONCATENATE(E13," / "),""))</f>
        <v/>
      </c>
      <c r="F12" s="364" t="s">
        <v>2113</v>
      </c>
      <c r="G12" s="14">
        <f>IF(D12="CUMPLE",1,IF(D12="NO CUMPLE CONDICIÓN",2,3))</f>
        <v>3</v>
      </c>
    </row>
    <row r="13" spans="1:8" ht="158.25" x14ac:dyDescent="0.25">
      <c r="A13" s="324" t="s">
        <v>2100</v>
      </c>
      <c r="B13" s="45" t="s">
        <v>2114</v>
      </c>
      <c r="C13" s="48" t="s">
        <v>2115</v>
      </c>
      <c r="D13" s="198"/>
      <c r="E13" s="103"/>
      <c r="F13" s="363" t="s">
        <v>2113</v>
      </c>
      <c r="G13" s="62"/>
    </row>
    <row r="14" spans="1:8" ht="48" customHeight="1" x14ac:dyDescent="0.25">
      <c r="A14" s="325"/>
      <c r="B14" s="47" t="s">
        <v>2116</v>
      </c>
      <c r="C14" s="284" t="s">
        <v>2117</v>
      </c>
      <c r="D14" s="66" t="str">
        <f>IF(COUNTIF(D15:D15,"NO CUMPLE")&gt;0,"NO CUMPLE CONDICIÓN",IF(COUNTIF(D15:D15,"CUMPLE")=0,"NO APLICA","CUMPLE"))</f>
        <v>NO APLICA</v>
      </c>
      <c r="E14" s="63" t="str">
        <f>CONCATENATE(IF(D15="NO CUMPLE",CONCATENATE(E15," / "),""))</f>
        <v/>
      </c>
      <c r="F14" s="364" t="s">
        <v>2508</v>
      </c>
      <c r="G14" s="14">
        <f>IF(D14="CUMPLE",1,IF(D14="NO CUMPLE CONDICIÓN",2,3))</f>
        <v>3</v>
      </c>
      <c r="H14" s="95"/>
    </row>
    <row r="15" spans="1:8" ht="272.25" x14ac:dyDescent="0.25">
      <c r="A15" s="200" t="s">
        <v>2118</v>
      </c>
      <c r="B15" s="45" t="s">
        <v>2119</v>
      </c>
      <c r="C15" s="56" t="s">
        <v>2120</v>
      </c>
      <c r="D15" s="198"/>
      <c r="E15" s="103"/>
      <c r="F15" s="363" t="s">
        <v>2508</v>
      </c>
      <c r="G15" s="62"/>
      <c r="H15" s="95"/>
    </row>
    <row r="16" spans="1:8" ht="43.5" customHeight="1" x14ac:dyDescent="0.25">
      <c r="A16" s="325"/>
      <c r="B16" s="47" t="s">
        <v>2121</v>
      </c>
      <c r="C16" s="55" t="s">
        <v>2122</v>
      </c>
      <c r="D16" s="369" t="str">
        <f>IF(COUNTIF(D17:D19,"NO CUMPLE")&gt;0,"NO CUMPLE CONDICIÓN",IF(COUNTIF(D17:D19,"CUMPLE")=0,"NO APLICA","CUMPLE"))</f>
        <v>NO APLICA</v>
      </c>
      <c r="E16" s="63" t="str">
        <f>CONCATENATE(IF(D17="NO CUMPLE",CONCATENATE(E17," / "),""),IF(D18="NO CUMPLE",CONCATENATE(E18," / "),""),IF(D19="NO CUMPLE",CONCATENATE(E19," / "),""))</f>
        <v/>
      </c>
      <c r="F16" s="365" t="s">
        <v>2509</v>
      </c>
      <c r="G16" s="14">
        <f>IF(D16="CUMPLE",1,IF(D16="NO CUMPLE CONDICIÓN",2,3))</f>
        <v>3</v>
      </c>
    </row>
    <row r="17" spans="1:7" ht="106.5" customHeight="1" x14ac:dyDescent="0.25">
      <c r="A17" s="200" t="s">
        <v>2118</v>
      </c>
      <c r="B17" s="45" t="s">
        <v>2123</v>
      </c>
      <c r="C17" s="48" t="s">
        <v>2124</v>
      </c>
      <c r="D17" s="198"/>
      <c r="E17" s="103"/>
      <c r="F17" s="363" t="s">
        <v>2509</v>
      </c>
      <c r="G17" s="62"/>
    </row>
    <row r="18" spans="1:7" s="301" customFormat="1" ht="86.25" x14ac:dyDescent="0.25">
      <c r="A18" s="200" t="s">
        <v>2118</v>
      </c>
      <c r="B18" s="54" t="s">
        <v>2125</v>
      </c>
      <c r="C18" s="298" t="s">
        <v>2518</v>
      </c>
      <c r="D18" s="106"/>
      <c r="E18" s="104"/>
      <c r="F18" s="363" t="s">
        <v>2509</v>
      </c>
      <c r="G18" s="300"/>
    </row>
    <row r="19" spans="1:7" ht="43.5" thickBot="1" x14ac:dyDescent="0.3">
      <c r="A19" s="200" t="s">
        <v>2118</v>
      </c>
      <c r="B19" s="214" t="s">
        <v>2126</v>
      </c>
      <c r="C19" s="392" t="s">
        <v>2127</v>
      </c>
      <c r="D19" s="107"/>
      <c r="E19" s="393"/>
      <c r="F19" s="363" t="s">
        <v>2509</v>
      </c>
    </row>
    <row r="20" spans="1:7" x14ac:dyDescent="0.25">
      <c r="F20" s="366"/>
    </row>
    <row r="21" spans="1:7" hidden="1" x14ac:dyDescent="0.25">
      <c r="C21" s="83" t="s">
        <v>1495</v>
      </c>
      <c r="D21" s="14">
        <f>COUNTIF(G3:G19,1)</f>
        <v>0</v>
      </c>
      <c r="F21" s="366"/>
    </row>
    <row r="22" spans="1:7" hidden="1" x14ac:dyDescent="0.25">
      <c r="C22" s="83" t="s">
        <v>1496</v>
      </c>
      <c r="D22" s="14">
        <f>COUNTIF(G3:G19,2)</f>
        <v>0</v>
      </c>
      <c r="F22" s="366"/>
    </row>
    <row r="23" spans="1:7" hidden="1" x14ac:dyDescent="0.25">
      <c r="C23" s="83" t="s">
        <v>1497</v>
      </c>
      <c r="D23" s="14">
        <f>COUNTIF(G3:G19,3)</f>
        <v>5</v>
      </c>
      <c r="F23" s="366"/>
    </row>
    <row r="24" spans="1:7" x14ac:dyDescent="0.25">
      <c r="F24" s="366"/>
    </row>
  </sheetData>
  <sheetProtection algorithmName="SHA-512" hashValue="ub/xfW1BAML9UtuOD6xMPScEAugIC3tvpHkE+B+Ajj2eYDWeBcegheUke3ZWTiVgAfEFWPFuKrE2zap+CJ/A2g==" saltValue="mlHQyviaErE7/yUZSJKK/g==" spinCount="100000" sheet="1" formatRows="0" autoFilter="0"/>
  <mergeCells count="1">
    <mergeCell ref="B1:E1"/>
  </mergeCells>
  <conditionalFormatting sqref="D3">
    <cfRule type="cellIs" dxfId="42" priority="13" operator="equal">
      <formula>"NO CUMPLE CONDICIÓN"</formula>
    </cfRule>
    <cfRule type="cellIs" dxfId="41" priority="14" operator="equal">
      <formula>"No Cumple"</formula>
    </cfRule>
  </conditionalFormatting>
  <conditionalFormatting sqref="D6">
    <cfRule type="cellIs" dxfId="40" priority="11" operator="equal">
      <formula>"NO CUMPLE CONDICIÓN"</formula>
    </cfRule>
    <cfRule type="cellIs" dxfId="39" priority="12" operator="equal">
      <formula>"No Cumple"</formula>
    </cfRule>
  </conditionalFormatting>
  <conditionalFormatting sqref="D12">
    <cfRule type="cellIs" dxfId="38" priority="9" operator="equal">
      <formula>"NO CUMPLE CONDICIÓN"</formula>
    </cfRule>
    <cfRule type="cellIs" dxfId="37" priority="10" operator="equal">
      <formula>"No Cumple"</formula>
    </cfRule>
  </conditionalFormatting>
  <conditionalFormatting sqref="D14">
    <cfRule type="cellIs" dxfId="36" priority="7" operator="equal">
      <formula>"NO CUMPLE CONDICIÓN"</formula>
    </cfRule>
    <cfRule type="cellIs" dxfId="35" priority="8" operator="equal">
      <formula>"No Cumple"</formula>
    </cfRule>
  </conditionalFormatting>
  <conditionalFormatting sqref="D16">
    <cfRule type="cellIs" dxfId="34" priority="1" operator="equal">
      <formula>"NO CUMPLE CONDICIÓN"</formula>
    </cfRule>
    <cfRule type="cellIs" dxfId="33" priority="2" operator="equal">
      <formula>"No Cumple"</formula>
    </cfRule>
  </conditionalFormatting>
  <dataValidations count="2">
    <dataValidation type="list" allowBlank="1" showInputMessage="1" showErrorMessage="1" sqref="D8:D9" xr:uid="{4FA7AB51-966F-40EE-A9EE-FFFD0E854BA3}">
      <formula1>"CUMPLE,NO CUMPLE,NO APLICA"</formula1>
    </dataValidation>
    <dataValidation type="list" allowBlank="1" showInputMessage="1" showErrorMessage="1" sqref="D7 D4:D5 D13 D10:D11 D15 D17:D19" xr:uid="{20A54034-C44E-4F6E-B438-5D9A7BCF37D7}">
      <formula1>"CUMPLE,NO CUMPLE"</formula1>
    </dataValidation>
  </dataValidations>
  <hyperlinks>
    <hyperlink ref="A1" location="PORTADA!A1" display="Portada" xr:uid="{2F94B2A0-E804-4C30-A1A7-970578256DB8}"/>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IV 
JARDIN INTERCULTURAL DE EDUCACION INICIAL  -  JIEI
&amp;RIN95.IVC
Versión 1
28/07/2026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4790fd9227c25354e176862d47b38145">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0fdbb511a6af1c1016be2a4972d17885"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29F242-E5B9-4DBB-A19D-7258E25379C6}">
  <ds:schemaRefs>
    <ds:schemaRef ds:uri="http://schemas.microsoft.com/sharepoint/v3/contenttype/forms"/>
  </ds:schemaRefs>
</ds:datastoreItem>
</file>

<file path=customXml/itemProps2.xml><?xml version="1.0" encoding="utf-8"?>
<ds:datastoreItem xmlns:ds="http://schemas.openxmlformats.org/officeDocument/2006/customXml" ds:itemID="{0B56C6F4-071D-4AE6-84D4-CEF5997BC3BE}">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3.xml><?xml version="1.0" encoding="utf-8"?>
<ds:datastoreItem xmlns:ds="http://schemas.openxmlformats.org/officeDocument/2006/customXml" ds:itemID="{28748358-4F63-4D9E-8992-0836DEAD2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LISTAS</vt:lpstr>
      <vt:lpstr>PORTADA</vt:lpstr>
      <vt:lpstr>INSTRUCTIVO</vt:lpstr>
      <vt:lpstr>1. Información General</vt:lpstr>
      <vt:lpstr>2.Ambientes Edu. y Protectores</vt:lpstr>
      <vt:lpstr>3. Salud y Nutrición</vt:lpstr>
      <vt:lpstr>4. Familia,Comunidades y Redes</vt:lpstr>
      <vt:lpstr>5. Proceso Pedagógico</vt:lpstr>
      <vt:lpstr>6. AdministrativoyGestión</vt:lpstr>
      <vt:lpstr>7. Financiero</vt:lpstr>
      <vt:lpstr>8, Talento Humano </vt:lpstr>
      <vt:lpstr>Tabla 1. Áreas y Baños</vt:lpstr>
      <vt:lpstr>Tabla 2 Evid. no cumpl P.I.</vt:lpstr>
      <vt:lpstr>Tabla 3 Estructura del TH</vt:lpstr>
      <vt:lpstr>Tabla 4 Registro Muestra TH</vt:lpstr>
      <vt:lpstr>Anexo 1. Doc. Inscripcion</vt:lpstr>
      <vt:lpstr>TEMP</vt:lpstr>
      <vt:lpstr>Condiciones NO cumplimiento</vt:lpstr>
      <vt:lpstr>Acta_Cierre</vt:lpstr>
      <vt:lpstr>Oculto</vt:lpstr>
      <vt:lpstr>'1. Información General'!Área_de_impresión</vt:lpstr>
      <vt:lpstr>'2.Ambientes Edu. y Protectores'!Área_de_impresión</vt:lpstr>
      <vt:lpstr>'3. Salud y Nutrición'!Área_de_impresión</vt:lpstr>
      <vt:lpstr>'4. Familia,Comunidades y Redes'!Área_de_impresión</vt:lpstr>
      <vt:lpstr>'5. Proceso Pedagógico'!Área_de_impresión</vt:lpstr>
      <vt:lpstr>'6. AdministrativoyGestión'!Área_de_impresión</vt:lpstr>
      <vt:lpstr>'7. Financiero'!Área_de_impresión</vt:lpstr>
      <vt:lpstr>'8, Talento Humano '!Área_de_impresión</vt:lpstr>
      <vt:lpstr>Acta_Cierre!Área_de_impresión</vt:lpstr>
      <vt:lpstr>'Anexo 1. Doc. Inscripcion'!Área_de_impresión</vt:lpstr>
      <vt:lpstr>'Condiciones NO cumplimiento'!Área_de_impresión</vt:lpstr>
      <vt:lpstr>INSTRUCTIVO!Área_de_impresión</vt:lpstr>
      <vt:lpstr>PORTADA!Área_de_impresión</vt:lpstr>
      <vt:lpstr>'Tabla 1. Áreas y Baños'!Área_de_impresión</vt:lpstr>
      <vt:lpstr>'Tabla 2 Evid. no cumpl P.I.'!Área_de_impresión</vt:lpstr>
      <vt:lpstr>'Tabla 3 Estructura del TH'!Área_de_impresión</vt:lpstr>
      <vt:lpstr>'Tabla 4 Registro Muestra TH'!Área_de_impresión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2026-07-28T15:45:14Z</cp:lastPrinted>
  <dcterms:created xsi:type="dcterms:W3CDTF">2025-06-13T16:00:54Z</dcterms:created>
  <dcterms:modified xsi:type="dcterms:W3CDTF">2026-07-28T15:45:46Z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