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ables/table114.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DEC35420-EA0B-064C-90F5-12EE76C4F073}" xr6:coauthVersionLast="47" xr6:coauthVersionMax="47" xr10:uidLastSave="{3CB9509C-E679-4972-8653-AED151B86397}"/>
  <bookViews>
    <workbookView xWindow="-120" yWindow="-120" windowWidth="29040" windowHeight="15720" tabRatio="829" activeTab="1" xr2:uid="{00000000-000D-0000-FFFF-FFFF00000000}"/>
  </bookViews>
  <sheets>
    <sheet name="LISTAS" sheetId="2" state="hidden" r:id="rId1"/>
    <sheet name="PORTADA" sheetId="37" r:id="rId2"/>
    <sheet name="INSTRUCTIVO" sheetId="34" r:id="rId3"/>
    <sheet name="1. Información General" sheetId="1" r:id="rId4"/>
    <sheet name="2.Ambientes Adecuados y Seguros" sheetId="58" r:id="rId5"/>
    <sheet name="4. Modelo de Atencion" sheetId="54" r:id="rId6"/>
    <sheet name="5. Situaciones de Riesgo" sheetId="55" r:id="rId7"/>
    <sheet name="6. Código de Etica" sheetId="56" r:id="rId8"/>
    <sheet name="7. Talento Humano" sheetId="22" r:id="rId9"/>
    <sheet name="8. Financiero" sheetId="62" r:id="rId10"/>
    <sheet name="9. Dotacion" sheetId="59" r:id="rId11"/>
    <sheet name="Anexo 1 Violencias" sheetId="43" r:id="rId12"/>
    <sheet name="Anexo 2. Discapacidad" sheetId="44" r:id="rId13"/>
    <sheet name="Anexo 3. Gestantes y Lactan" sheetId="45" r:id="rId14"/>
    <sheet name="Tabla 1 Evid. no cumpl M.A." sheetId="47" r:id="rId15"/>
    <sheet name="Tabla 2. Talento Humano" sheetId="12" r:id="rId16"/>
    <sheet name="Tabla 3. Amb Adec y Seg - Á" sheetId="49" r:id="rId17"/>
    <sheet name="TEMP" sheetId="38" state="hidden" r:id="rId18"/>
    <sheet name="Condiciones NO cumplimiento" sheetId="32" r:id="rId19"/>
    <sheet name="Acta_Cierre" sheetId="14" r:id="rId20"/>
    <sheet name="Oculto " sheetId="63" state="hidden" r:id="rId21"/>
  </sheets>
  <externalReferences>
    <externalReference r:id="rId22"/>
    <externalReference r:id="rId23"/>
  </externalReferences>
  <definedNames>
    <definedName name="_xlnm._FilterDatabase" localSheetId="4" hidden="1">'2.Ambientes Adecuados y Seguros'!$A$2:$G$52</definedName>
    <definedName name="_xlnm._FilterDatabase" localSheetId="5" hidden="1">'4. Modelo de Atencion'!$A$2:$H$16</definedName>
    <definedName name="_xlnm._FilterDatabase" localSheetId="6" hidden="1">'5. Situaciones de Riesgo'!$A$2:$F$2</definedName>
    <definedName name="_xlnm._FilterDatabase" localSheetId="7" hidden="1">'6. Código de Etica'!$A$2:$H$30</definedName>
    <definedName name="_xlnm._FilterDatabase" localSheetId="8" hidden="1">'7. Talento Humano'!$A$2:$J$2</definedName>
    <definedName name="_xlnm._FilterDatabase" localSheetId="9" hidden="1">'8. Financiero'!$A$2:$F$2</definedName>
    <definedName name="_xlnm._FilterDatabase" localSheetId="10" hidden="1">'9. Dotacion'!$A$2:$G$2</definedName>
    <definedName name="_xlnm._FilterDatabase" localSheetId="11" hidden="1">'Anexo 1 Violencias'!$A$2:$F$2</definedName>
    <definedName name="_xlnm._FilterDatabase" localSheetId="12" hidden="1">'Anexo 2. Discapacidad'!$A$2:$F$2</definedName>
    <definedName name="_xlnm._FilterDatabase" localSheetId="13" hidden="1">'Anexo 3. Gestantes y Lactan'!$A$2:$G$20</definedName>
    <definedName name="_xlnm._FilterDatabase" localSheetId="18" hidden="1">'Condiciones NO cumplimiento'!$A$2:$G$2</definedName>
    <definedName name="_xlnm.Print_Area" localSheetId="4">'2.Ambientes Adecuados y Seguros'!$B$1:$E$52</definedName>
    <definedName name="_xlnm.Print_Area" localSheetId="5">'4. Modelo de Atencion'!$B$1:$E$16</definedName>
    <definedName name="_xlnm.Print_Area" localSheetId="6">'5. Situaciones de Riesgo'!$B$2:$E$111</definedName>
    <definedName name="_xlnm.Print_Area" localSheetId="7">'6. Código de Etica'!$B$1:$E$30</definedName>
    <definedName name="_xlnm.Print_Area" localSheetId="8">'7. Talento Humano'!$B$1:$E$18</definedName>
    <definedName name="_xlnm.Print_Area" localSheetId="9">'8. Financiero'!$B$1:$E$14</definedName>
    <definedName name="_xlnm.Print_Area" localSheetId="10">'9. Dotacion'!$B$1:$E$8</definedName>
    <definedName name="_xlnm.Print_Area" localSheetId="19">Acta_Cierre!$A$1:$F$50</definedName>
    <definedName name="_xlnm.Print_Area" localSheetId="11">'Anexo 1 Violencias'!$B$1:$E$9</definedName>
    <definedName name="_xlnm.Print_Area" localSheetId="12">'Anexo 2. Discapacidad'!$B$1:$E$21</definedName>
    <definedName name="_xlnm.Print_Area" localSheetId="13">'Anexo 3. Gestantes y Lactan'!$B$1:$E$20</definedName>
    <definedName name="_xlnm.Print_Area" localSheetId="18">'Condiciones NO cumplimiento'!$A$2:$G$40</definedName>
    <definedName name="_xlnm.Print_Area" localSheetId="2">INSTRUCTIVO!$A$1:$B$97</definedName>
    <definedName name="_xlnm.Print_Area" localSheetId="1">PORTADA!$A$1:$E$39</definedName>
    <definedName name="_xlnm.Print_Area" localSheetId="15">'Tabla 2. Talento Humano'!$A$1:$B$9</definedName>
    <definedName name="_xlnm.Print_Area" localSheetId="16">'Tabla 3. Amb Adec y Seg - Á'!$A$1:$I$19</definedName>
    <definedName name="_xlnm.Print_Area" localSheetId="17">TEMP!#REF!</definedName>
    <definedName name="Auditoría" localSheetId="2">#REF!</definedName>
    <definedName name="Auditoría">[1]!Acciones[Auditoría]</definedName>
    <definedName name="b" localSheetId="9">'[1]Verificables Comp. Legal'!$D$40</definedName>
    <definedName name="b" localSheetId="2">#REF!</definedName>
    <definedName name="b" localSheetId="20">'[1]Verificables Comp. Legal'!$D$40</definedName>
    <definedName name="b" localSheetId="16">'[1]Verificables Comp. Legal'!$D$40</definedName>
    <definedName name="b">'[1]Verificables Comp. Legal'!$D$40</definedName>
    <definedName name="ca" localSheetId="9">'[1]Verificables Comp. Legal'!$K$19</definedName>
    <definedName name="ca" localSheetId="2">#REF!</definedName>
    <definedName name="ca" localSheetId="20">'[1]Verificables Comp. Legal'!$K$19</definedName>
    <definedName name="ca" localSheetId="16">'[1]Verificables Comp. Legal'!$K$19</definedName>
    <definedName name="ca">'[1]Verificables Comp. Legal'!$K$19</definedName>
    <definedName name="camp" localSheetId="9">'[1]Verificables Comp. Legal'!$U$16</definedName>
    <definedName name="camp" localSheetId="2">#REF!</definedName>
    <definedName name="camp" localSheetId="20">'[1]Verificables Comp. Legal'!$U$16</definedName>
    <definedName name="camp" localSheetId="16">'[1]Verificables Comp. Legal'!$U$16</definedName>
    <definedName name="camp">'[1]Verificables Comp. Legal'!$U$16</definedName>
    <definedName name="cap" localSheetId="9">'[1]Verificables Comp. Legal'!$O$29</definedName>
    <definedName name="cap" localSheetId="2">#REF!</definedName>
    <definedName name="cap" localSheetId="20">'[1]Verificables Comp. Legal'!$O$29</definedName>
    <definedName name="cap" localSheetId="16">'[1]Verificables Comp. Legal'!$O$29</definedName>
    <definedName name="cap">'[1]Verificables Comp. Legal'!$O$29</definedName>
    <definedName name="car" localSheetId="9">'[1]Verificables Comp. Legal'!$K$16</definedName>
    <definedName name="car" localSheetId="2">#REF!</definedName>
    <definedName name="car" localSheetId="20">'[1]Verificables Comp. Legal'!$K$16</definedName>
    <definedName name="car" localSheetId="16">'[1]Verificables Comp. Legal'!$K$16</definedName>
    <definedName name="car">'[1]Verificables Comp. Legal'!$K$16</definedName>
    <definedName name="carg" localSheetId="9">'[1]Verificables Comp. Legal'!$K$17</definedName>
    <definedName name="carg" localSheetId="2">#REF!</definedName>
    <definedName name="carg" localSheetId="20">'[1]Verificables Comp. Legal'!$K$17</definedName>
    <definedName name="carg" localSheetId="16">'[1]Verificables Comp. Legal'!$K$17</definedName>
    <definedName name="carg">'[1]Verificables Comp. Legal'!$K$17</definedName>
    <definedName name="cargo" localSheetId="9">'[1]Verificables Comp. Legal'!$K$18</definedName>
    <definedName name="cargo" localSheetId="2">#REF!</definedName>
    <definedName name="cargo" localSheetId="20">'[1]Verificables Comp. Legal'!$K$18</definedName>
    <definedName name="cargo" localSheetId="16">'[1]Verificables Comp. Legal'!$K$18</definedName>
    <definedName name="cargo">'[1]Verificables Comp. Legal'!$K$18</definedName>
    <definedName name="cargoo" localSheetId="9">'[1]Verificables Comp. Legal'!$J$38</definedName>
    <definedName name="cargoo" localSheetId="2">#REF!</definedName>
    <definedName name="cargoo" localSheetId="20">'[1]Verificables Comp. Legal'!$J$38</definedName>
    <definedName name="cargoo" localSheetId="16">'[1]Verificables Comp. Legal'!$J$38</definedName>
    <definedName name="cargoo">'[1]Verificables Comp. Legal'!$J$38</definedName>
    <definedName name="cargooo" localSheetId="9">'[1]Verificables Comp. Legal'!$J$37</definedName>
    <definedName name="cargooo" localSheetId="2">#REF!</definedName>
    <definedName name="cargooo" localSheetId="20">'[1]Verificables Comp. Legal'!$J$37</definedName>
    <definedName name="cargooo" localSheetId="16">'[1]Verificables Comp. Legal'!$J$37</definedName>
    <definedName name="cargooo">'[1]Verificables Comp. Legal'!$J$37</definedName>
    <definedName name="carrr" localSheetId="9">'[1]Verificables Comp. Legal'!$J$39</definedName>
    <definedName name="carrr" localSheetId="2">#REF!</definedName>
    <definedName name="carrr" localSheetId="20">'[1]Verificables Comp. Legal'!$J$39</definedName>
    <definedName name="carrr" localSheetId="16">'[1]Verificables Comp. Legal'!$J$39</definedName>
    <definedName name="carrr">'[1]Verificables Comp. Legal'!$J$39</definedName>
    <definedName name="carrrr" localSheetId="9">'[1]Verificables Comp. Legal'!$J$40</definedName>
    <definedName name="carrrr" localSheetId="2">#REF!</definedName>
    <definedName name="carrrr" localSheetId="20">'[1]Verificables Comp. Legal'!$J$40</definedName>
    <definedName name="carrrr" localSheetId="16">'[1]Verificables Comp. Legal'!$J$40</definedName>
    <definedName name="carrrr">'[1]Verificables Comp. Legal'!$J$40</definedName>
    <definedName name="codpo" localSheetId="9">'[1]Verificables Comp. Legal'!$B$34</definedName>
    <definedName name="codpo" localSheetId="2">#REF!</definedName>
    <definedName name="codpo" localSheetId="20">'[1]Verificables Comp. Legal'!$B$34</definedName>
    <definedName name="codpo" localSheetId="16">'[1]Verificables Comp. Legal'!$B$34</definedName>
    <definedName name="codpo">'[1]Verificables Comp. Legal'!$B$34</definedName>
    <definedName name="com" localSheetId="9">'[1]Verificables Comp. Legal'!$U$17</definedName>
    <definedName name="com" localSheetId="2">#REF!</definedName>
    <definedName name="com" localSheetId="20">'[1]Verificables Comp. Legal'!$U$17</definedName>
    <definedName name="com" localSheetId="16">'[1]Verificables Comp. Legal'!$U$17</definedName>
    <definedName name="com">'[1]Verificables Comp. Legal'!$U$17</definedName>
    <definedName name="com´p" localSheetId="9">'[1]Verificables Comp. Legal'!$U$18</definedName>
    <definedName name="com´p" localSheetId="2">#REF!</definedName>
    <definedName name="com´p" localSheetId="20">'[1]Verificables Comp. Legal'!$U$18</definedName>
    <definedName name="com´p" localSheetId="16">'[1]Verificables Comp. Legal'!$U$18</definedName>
    <definedName name="com´p">'[1]Verificables Comp. Legal'!$U$18</definedName>
    <definedName name="compel" localSheetId="9">'[1]Verificables Comp. Legal'!$Q$38</definedName>
    <definedName name="compel" localSheetId="2">#REF!</definedName>
    <definedName name="compel" localSheetId="20">'[1]Verificables Comp. Legal'!$Q$38</definedName>
    <definedName name="compel" localSheetId="16">'[1]Verificables Comp. Legal'!$Q$38</definedName>
    <definedName name="compel">'[1]Verificables Comp. Legal'!$Q$38</definedName>
    <definedName name="compen" localSheetId="9">'[1]Verificables Comp. Legal'!$Q$37</definedName>
    <definedName name="compen" localSheetId="2">#REF!</definedName>
    <definedName name="compen" localSheetId="20">'[1]Verificables Comp. Legal'!$Q$37</definedName>
    <definedName name="compen" localSheetId="16">'[1]Verificables Comp. Legal'!$Q$37</definedName>
    <definedName name="compen">'[1]Verificables Comp. Legal'!$Q$37</definedName>
    <definedName name="compo" localSheetId="9">'[1]Verificables Comp. Legal'!$U$19</definedName>
    <definedName name="compo" localSheetId="2">#REF!</definedName>
    <definedName name="compo" localSheetId="20">'[1]Verificables Comp. Legal'!$U$19</definedName>
    <definedName name="compo" localSheetId="16">'[1]Verificables Comp. Legal'!$U$19</definedName>
    <definedName name="compo">'[1]Verificables Comp. Legal'!$U$19</definedName>
    <definedName name="comppa" localSheetId="9">'[1]Verificables Comp. Legal'!$Q$39</definedName>
    <definedName name="comppa" localSheetId="2">#REF!</definedName>
    <definedName name="comppa" localSheetId="20">'[1]Verificables Comp. Legal'!$Q$39</definedName>
    <definedName name="comppa" localSheetId="16">'[1]Verificables Comp. Legal'!$Q$39</definedName>
    <definedName name="comppa">'[1]Verificables Comp. Legal'!$Q$39</definedName>
    <definedName name="comppar" localSheetId="9">'[1]Verificables Comp. Legal'!$Q$40</definedName>
    <definedName name="comppar" localSheetId="2">#REF!</definedName>
    <definedName name="comppar" localSheetId="20">'[1]Verificables Comp. Legal'!$Q$40</definedName>
    <definedName name="comppar" localSheetId="16">'[1]Verificables Comp. Legal'!$Q$40</definedName>
    <definedName name="comppar">'[1]Verificables Comp. Legal'!$Q$40</definedName>
    <definedName name="correo" localSheetId="9">'[1]Verificables Comp. Legal'!$U$23</definedName>
    <definedName name="correo" localSheetId="2">#REF!</definedName>
    <definedName name="correo" localSheetId="20">'[1]Verificables Comp. Legal'!$U$23</definedName>
    <definedName name="correo" localSheetId="16">'[1]Verificables Comp. Legal'!$U$23</definedName>
    <definedName name="correo">'[1]Verificables Comp. Legal'!$U$23</definedName>
    <definedName name="CPIA" localSheetId="2">#REF!</definedName>
    <definedName name="CPIA">[1]!Acciones[Auditoría]</definedName>
    <definedName name="cumple" localSheetId="16">#REF!</definedName>
    <definedName name="cumple">#REF!</definedName>
    <definedName name="cupo" localSheetId="9">'[1]Verificables Comp. Legal'!$Q$29</definedName>
    <definedName name="cupo" localSheetId="2">#REF!</definedName>
    <definedName name="cupo" localSheetId="20">'[1]Verificables Comp. Legal'!$Q$29</definedName>
    <definedName name="cupo" localSheetId="16">'[1]Verificables Comp. Legal'!$Q$29</definedName>
    <definedName name="cupo">'[1]Verificables Comp. Legal'!$Q$29</definedName>
    <definedName name="cz" localSheetId="9">'[1]Verificables Comp. Legal'!$O$22</definedName>
    <definedName name="cz" localSheetId="2">#REF!</definedName>
    <definedName name="cz" localSheetId="20">'[1]Verificables Comp. Legal'!$O$22</definedName>
    <definedName name="cz" localSheetId="16">'[1]Verificables Comp. Legal'!$O$22</definedName>
    <definedName name="cz">'[1]Verificables Comp. Legal'!$O$22</definedName>
    <definedName name="desp" localSheetId="9">'[1]Verificables Comp. Legal'!$M$30</definedName>
    <definedName name="desp" localSheetId="2">#REF!</definedName>
    <definedName name="desp" localSheetId="20">'[1]Verificables Comp. Legal'!$M$30</definedName>
    <definedName name="desp" localSheetId="16">'[1]Verificables Comp. Legal'!$M$30</definedName>
    <definedName name="desp">'[1]Verificables Comp. Legal'!$M$30</definedName>
    <definedName name="dir" localSheetId="9">'[1]Verificables Comp. Legal'!$D$25</definedName>
    <definedName name="dir" localSheetId="2">#REF!</definedName>
    <definedName name="dir" localSheetId="20">'[1]Verificables Comp. Legal'!$D$25</definedName>
    <definedName name="dir" localSheetId="16">'[1]Verificables Comp. Legal'!$D$25</definedName>
    <definedName name="dir">'[1]Verificables Comp. Legal'!$D$25</definedName>
    <definedName name="dirse" localSheetId="9">'[1]Verificables Comp. Legal'!$D$32</definedName>
    <definedName name="dirse" localSheetId="2">#REF!</definedName>
    <definedName name="dirse" localSheetId="20">'[1]Verificables Comp. Legal'!$D$32</definedName>
    <definedName name="dirse" localSheetId="16">'[1]Verificables Comp. Legal'!$D$32</definedName>
    <definedName name="dirse">'[1]Verificables Comp. Legal'!$D$32</definedName>
    <definedName name="dr" localSheetId="9">'[1]Verificables Comp. Legal'!$K$28</definedName>
    <definedName name="dr" localSheetId="2">#REF!</definedName>
    <definedName name="dr" localSheetId="20">'[1]Verificables Comp. Legal'!$K$28</definedName>
    <definedName name="dr" localSheetId="16">'[1]Verificables Comp. Legal'!$K$28</definedName>
    <definedName name="dr">'[1]Verificables Comp. Legal'!$K$28</definedName>
    <definedName name="email" localSheetId="9">'[1]Verificables Comp. Legal'!$S$28</definedName>
    <definedName name="email" localSheetId="2">#REF!</definedName>
    <definedName name="email" localSheetId="20">'[1]Verificables Comp. Legal'!$S$28</definedName>
    <definedName name="email" localSheetId="16">'[1]Verificables Comp. Legal'!$S$28</definedName>
    <definedName name="email">'[1]Verificables Comp. Legal'!$S$28</definedName>
    <definedName name="fal" localSheetId="9">'[1]Verificables Comp. Legal'!$C$30</definedName>
    <definedName name="fal" localSheetId="2">#REF!</definedName>
    <definedName name="fal" localSheetId="20">'[1]Verificables Comp. Legal'!$C$30</definedName>
    <definedName name="fal" localSheetId="16">'[1]Verificables Comp. Legal'!$C$30</definedName>
    <definedName name="fal">'[1]Verificables Comp. Legal'!$C$30</definedName>
    <definedName name="fecha" localSheetId="9">'[1]Verificables Comp. Legal'!$D$11</definedName>
    <definedName name="fecha" localSheetId="2">#REF!</definedName>
    <definedName name="fecha" localSheetId="20">'[1]Verificables Comp. Legal'!$D$11</definedName>
    <definedName name="fecha" localSheetId="16">'[1]Verificables Comp. Legal'!$D$11</definedName>
    <definedName name="fecha">'[1]Verificables Comp. Legal'!$D$11</definedName>
    <definedName name="fechaa" localSheetId="9">'[1]Verificables Comp. Legal'!$D$13</definedName>
    <definedName name="fechaa" localSheetId="2">#REF!</definedName>
    <definedName name="fechaa" localSheetId="20">'[1]Verificables Comp. Legal'!$D$13</definedName>
    <definedName name="fechaa" localSheetId="16">'[1]Verificables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9">'[1]Verificables Comp. Legal'!$M$26</definedName>
    <definedName name="lf" localSheetId="2">#REF!</definedName>
    <definedName name="lf" localSheetId="20">'[1]Verificables Comp. Legal'!$M$26</definedName>
    <definedName name="lf" localSheetId="16">'[1]Verificables Comp. Legal'!$M$26</definedName>
    <definedName name="lf">'[1]Verificables Comp. Legal'!$M$26</definedName>
    <definedName name="m" localSheetId="9">'[1]Verificables Comp. Legal'!$D$39</definedName>
    <definedName name="m" localSheetId="2">#REF!</definedName>
    <definedName name="m" localSheetId="20">'[1]Verificables Comp. Legal'!$D$39</definedName>
    <definedName name="m" localSheetId="16">'[1]Verificables Comp. Legal'!$D$39</definedName>
    <definedName name="m">'[1]Verificables Comp. Legal'!$D$39</definedName>
    <definedName name="mun" localSheetId="9">'[1]Verificables Comp. Legal'!$O$23</definedName>
    <definedName name="mun" localSheetId="2">#REF!</definedName>
    <definedName name="mun" localSheetId="20">'[1]Verificables Comp. Legal'!$O$23</definedName>
    <definedName name="mun" localSheetId="16">'[1]Verificables Comp. Legal'!$O$23</definedName>
    <definedName name="mun">'[1]Verificables Comp. Legal'!$O$23</definedName>
    <definedName name="muni" localSheetId="9">'[1]Verificables Comp. Legal'!$O$28</definedName>
    <definedName name="muni" localSheetId="2">#REF!</definedName>
    <definedName name="muni" localSheetId="20">'[1]Verificables Comp. Legal'!$O$28</definedName>
    <definedName name="muni" localSheetId="16">'[1]Verificables Comp. Legal'!$O$28</definedName>
    <definedName name="muni">'[1]Verificables Comp. Legal'!$O$28</definedName>
    <definedName name="n" localSheetId="9">'[1]Verificables Comp. Legal'!$D$37</definedName>
    <definedName name="n" localSheetId="2">#REF!</definedName>
    <definedName name="n" localSheetId="20">'[1]Verificables Comp. Legal'!$D$37</definedName>
    <definedName name="n" localSheetId="16">'[1]Verificables Comp. Legal'!$D$37</definedName>
    <definedName name="n">'[1]Verificables Comp. Legal'!$D$37</definedName>
    <definedName name="nit" localSheetId="9">'[1]Verificables Comp. Legal'!$J$23</definedName>
    <definedName name="nit" localSheetId="2">#REF!</definedName>
    <definedName name="nit" localSheetId="20">'[1]Verificables Comp. Legal'!$J$23</definedName>
    <definedName name="nit" localSheetId="16">'[1]Verificables Comp. Legal'!$J$23</definedName>
    <definedName name="nit">'[1]Verificables Comp. Legal'!$J$23</definedName>
    <definedName name="no" localSheetId="9">'[1]Verificables Comp. Legal'!$F$31</definedName>
    <definedName name="no" localSheetId="2">#REF!</definedName>
    <definedName name="no" localSheetId="20">'[1]Verificables Comp. Legal'!$F$31</definedName>
    <definedName name="no" localSheetId="16">'[1]Verificables Comp. Legal'!$F$31</definedName>
    <definedName name="no">'[1]Verificables Comp. Legal'!$F$31</definedName>
    <definedName name="noaplica" localSheetId="16">#REF!</definedName>
    <definedName name="noaplica">#REF!</definedName>
    <definedName name="nomb" localSheetId="9">'[1]Verificables Comp. Legal'!$D$23</definedName>
    <definedName name="nomb" localSheetId="2">#REF!</definedName>
    <definedName name="nomb" localSheetId="20">'[1]Verificables Comp. Legal'!$D$23</definedName>
    <definedName name="nomb" localSheetId="16">'[1]Verificables Comp. Legal'!$D$23</definedName>
    <definedName name="nomb">'[1]Verificables Comp. Legal'!$D$23</definedName>
    <definedName name="nombrep" localSheetId="9">'[1]Verificables Comp. Legal'!$D$24</definedName>
    <definedName name="nombrep" localSheetId="2">#REF!</definedName>
    <definedName name="nombrep" localSheetId="20">'[1]Verificables Comp. Legal'!$D$24</definedName>
    <definedName name="nombrep" localSheetId="16">'[1]Verificables Comp. Legal'!$D$24</definedName>
    <definedName name="nombrep">'[1]Verificables Comp. Legal'!$D$24</definedName>
    <definedName name="nomrep" localSheetId="9">'[1]Verificables Comp. Legal'!$D$29</definedName>
    <definedName name="nomrep" localSheetId="2">#REF!</definedName>
    <definedName name="nomrep" localSheetId="20">'[1]Verificables Comp. Legal'!$D$29</definedName>
    <definedName name="nomrep" localSheetId="16">'[1]Verificables Comp. Legal'!$D$29</definedName>
    <definedName name="nomrep">'[1]Verificables Comp. Legal'!$D$29</definedName>
    <definedName name="nomun" localSheetId="9">'[1]Verificables Comp. Legal'!$D$28</definedName>
    <definedName name="nomun" localSheetId="2">#REF!</definedName>
    <definedName name="nomun" localSheetId="20">'[1]Verificables Comp. Legal'!$D$28</definedName>
    <definedName name="nomun" localSheetId="16">'[1]Verificables Comp. Legal'!$D$28</definedName>
    <definedName name="nomun">'[1]Verificables Comp. Legal'!$D$28</definedName>
    <definedName name="numbe" localSheetId="9">'[1]Verificables Comp. Legal'!$S$29</definedName>
    <definedName name="numbe" localSheetId="2">#REF!</definedName>
    <definedName name="numbe" localSheetId="20">'[1]Verificables Comp. Legal'!$S$29</definedName>
    <definedName name="numbe" localSheetId="16">'[1]Verificables Comp. Legal'!$S$29</definedName>
    <definedName name="numbe">'[1]Verificables Comp. Legal'!$S$29</definedName>
    <definedName name="numbea" localSheetId="9">'[1]Verificables Comp. Legal'!$W$29</definedName>
    <definedName name="numbea" localSheetId="2">#REF!</definedName>
    <definedName name="numbea" localSheetId="20">'[1]Verificables Comp. Legal'!$W$29</definedName>
    <definedName name="numbea" localSheetId="16">'[1]Verificables Comp. Legal'!$W$29</definedName>
    <definedName name="numbea">'[1]Verificables Comp. Legal'!$W$29</definedName>
    <definedName name="numero" localSheetId="9">'[1]Verificables Comp. Legal'!$D$12</definedName>
    <definedName name="numero" localSheetId="2">#REF!</definedName>
    <definedName name="numero" localSheetId="20">'[1]Verificables Comp. Legal'!$D$12</definedName>
    <definedName name="numero" localSheetId="16">'[1]Verificables Comp. Legal'!$D$12</definedName>
    <definedName name="numero">'[1]Verificables Comp. Legal'!$D$12</definedName>
    <definedName name="numid" localSheetId="9">'[1]Verificables Comp. Legal'!$O$24</definedName>
    <definedName name="numid" localSheetId="2">#REF!</definedName>
    <definedName name="numid" localSheetId="20">'[1]Verificables Comp. Legal'!$O$24</definedName>
    <definedName name="numid" localSheetId="16">'[1]Verificables Comp. Legal'!$O$24</definedName>
    <definedName name="numid">'[1]Verificables Comp. Legal'!$O$24</definedName>
    <definedName name="o" localSheetId="9">'[1]Verificables Comp. Legal'!$D$38</definedName>
    <definedName name="o" localSheetId="2">#REF!</definedName>
    <definedName name="o" localSheetId="20">'[1]Verificables Comp. Legal'!$D$38</definedName>
    <definedName name="o" localSheetId="16">'[1]Verificables Comp. Legal'!$D$38</definedName>
    <definedName name="o">'[1]Verificables Comp. Legal'!$D$38</definedName>
    <definedName name="obj" localSheetId="9">'[1]Verificables Comp. Legal'!$D$14</definedName>
    <definedName name="obj" localSheetId="2">#REF!</definedName>
    <definedName name="obj" localSheetId="20">'[1]Verificables Comp. Legal'!$D$14</definedName>
    <definedName name="obj" localSheetId="16">'[1]Verificables Comp. Legal'!$D$14</definedName>
    <definedName name="obj">'[1]Verificables Comp. Legal'!$D$14</definedName>
    <definedName name="piyc" localSheetId="9">'[1]Verificables Comp. Legal'!$I$35</definedName>
    <definedName name="piyc" localSheetId="2">#REF!</definedName>
    <definedName name="piyc" localSheetId="20">'[1]Verificables Comp. Legal'!$I$35</definedName>
    <definedName name="piyc" localSheetId="16">'[1]Verificables Comp. Legal'!$I$35</definedName>
    <definedName name="piyc">'[1]Verificables Comp. Legal'!$I$35</definedName>
    <definedName name="pj" localSheetId="9">'[1]Verificables Comp. Legal'!$D$26</definedName>
    <definedName name="pj" localSheetId="2">#REF!</definedName>
    <definedName name="pj" localSheetId="20">'[1]Verificables Comp. Legal'!$D$26</definedName>
    <definedName name="pj" localSheetId="16">'[1]Verificables Comp. Legal'!$D$26</definedName>
    <definedName name="pj">'[1]Verificables Comp. Legal'!$D$26</definedName>
    <definedName name="porfe" localSheetId="9">'[1]Verificables Comp. Legal'!$D$19</definedName>
    <definedName name="porfe" localSheetId="2">#REF!</definedName>
    <definedName name="porfe" localSheetId="20">'[1]Verificables Comp. Legal'!$D$19</definedName>
    <definedName name="porfe" localSheetId="16">'[1]Verificables Comp. Legal'!$D$19</definedName>
    <definedName name="porfe">'[1]Verificables Comp. Legal'!$D$19</definedName>
    <definedName name="pro" localSheetId="9">'[1]Verificables Comp. Legal'!$D$17</definedName>
    <definedName name="pro" localSheetId="2">#REF!</definedName>
    <definedName name="pro" localSheetId="20">'[1]Verificables Comp. Legal'!$D$17</definedName>
    <definedName name="pro" localSheetId="16">'[1]Verificables Comp. Legal'!$D$17</definedName>
    <definedName name="pro">'[1]Verificables Comp. Legal'!$D$17</definedName>
    <definedName name="prof" localSheetId="9">'[1]Verificables Comp. Legal'!$D$18</definedName>
    <definedName name="prof" localSheetId="2">#REF!</definedName>
    <definedName name="prof" localSheetId="20">'[1]Verificables Comp. Legal'!$D$18</definedName>
    <definedName name="prof" localSheetId="16">'[1]Verificables Comp. Legal'!$D$18</definedName>
    <definedName name="prof">'[1]Verificables Comp. Legal'!$D$18</definedName>
    <definedName name="reg" localSheetId="9">'[1]Verificables Comp. Legal'!$D$22</definedName>
    <definedName name="reg" localSheetId="2">#REF!</definedName>
    <definedName name="reg" localSheetId="20">'[1]Verificables Comp. Legal'!$D$22</definedName>
    <definedName name="reg" localSheetId="16">'[1]Verificables Comp. Legal'!$D$22</definedName>
    <definedName name="reg">'[1]Verificables Comp. Legal'!$D$22</definedName>
    <definedName name="Renovación" localSheetId="2">#REF!</definedName>
    <definedName name="Renovación">[1]!Acciones[Renovación]</definedName>
    <definedName name="respli" localSheetId="9">'[1]Verificables Comp. Legal'!$D$16</definedName>
    <definedName name="respli" localSheetId="2">#REF!</definedName>
    <definedName name="respli" localSheetId="20">'[1]Verificables Comp. Legal'!$D$16</definedName>
    <definedName name="respli" localSheetId="16">'[1]Verificables Comp. Legal'!$D$16</definedName>
    <definedName name="respli">'[1]Verificables Comp. Legal'!$D$16</definedName>
    <definedName name="si" localSheetId="9">'[1]Verificables Comp. Legal'!$D$31</definedName>
    <definedName name="si" localSheetId="2">#REF!</definedName>
    <definedName name="si" localSheetId="20">'[1]Verificables Comp. Legal'!$D$31</definedName>
    <definedName name="si" localSheetId="16">'[1]Verificables Comp. Legal'!$D$31</definedName>
    <definedName name="si">'[1]Verificables Comp. Legal'!$D$31</definedName>
    <definedName name="te" localSheetId="9">'[1]Verificables Comp. Legal'!$K$29</definedName>
    <definedName name="te" localSheetId="2">#REF!</definedName>
    <definedName name="te" localSheetId="20">'[1]Verificables Comp. Legal'!$K$29</definedName>
    <definedName name="te" localSheetId="16">'[1]Verificables Comp. Legal'!$K$29</definedName>
    <definedName name="te">'[1]Verificables Comp. Legal'!$K$29</definedName>
    <definedName name="tel" localSheetId="9">'[1]Verificables Comp. Legal'!$W$24</definedName>
    <definedName name="tel" localSheetId="2">#REF!</definedName>
    <definedName name="tel" localSheetId="20">'[1]Verificables Comp. Legal'!$W$24</definedName>
    <definedName name="tel" localSheetId="16">'[1]Verificables Comp. Legal'!$W$24</definedName>
    <definedName name="tel">'[1]Verificables Comp. Legal'!$W$24</definedName>
    <definedName name="telad" localSheetId="9">'[1]Verificables Comp. Legal'!$O$25</definedName>
    <definedName name="telad" localSheetId="2">#REF!</definedName>
    <definedName name="telad" localSheetId="20">'[1]Verificables Comp. Legal'!$O$25</definedName>
    <definedName name="telad" localSheetId="16">'[1]Verificables Comp. Legal'!$O$25</definedName>
    <definedName name="telad">'[1]Verificables Comp. Legal'!$O$25</definedName>
    <definedName name="telun" localSheetId="9">'[1]Verificables Comp. Legal'!$W$28</definedName>
    <definedName name="telun" localSheetId="2">#REF!</definedName>
    <definedName name="telun" localSheetId="20">'[1]Verificables Comp. Legal'!$W$28</definedName>
    <definedName name="telun" localSheetId="16">'[1]Verificables Comp. Legal'!$W$28</definedName>
    <definedName name="telun">'[1]Verificables Comp. Legal'!$W$28</definedName>
    <definedName name="tipo" localSheetId="9">'[1]Lista Información'!$J$5:$K$5</definedName>
    <definedName name="tipo" localSheetId="2">#REF!</definedName>
    <definedName name="tipo" localSheetId="20">'[1]Lista Información'!$J$5:$K$5</definedName>
    <definedName name="tipo" localSheetId="16">'[1]Lista Información'!$J$5:$K$5</definedName>
    <definedName name="tipo">'[1]Lista Información'!$J$5:$K$5</definedName>
    <definedName name="tipoa" localSheetId="9">'[1]Verificables Comp. Legal'!$D$10</definedName>
    <definedName name="tipoa" localSheetId="2">#REF!</definedName>
    <definedName name="tipoa" localSheetId="20">'[1]Verificables Comp. Legal'!$D$10</definedName>
    <definedName name="tipoa" localSheetId="16">'[1]Verificables Comp. Legal'!$D$10</definedName>
    <definedName name="tipoa">'[1]Verificables Comp. Legal'!$D$10</definedName>
    <definedName name="tipoa2" localSheetId="9">'[1]Verificables Comp. Legal'!$P$10</definedName>
    <definedName name="tipoa2" localSheetId="2">#REF!</definedName>
    <definedName name="tipoa2" localSheetId="20">'[1]Verificables Comp. Legal'!$P$10</definedName>
    <definedName name="tipoa2" localSheetId="16">'[1]Verificables Comp. Legal'!$P$10</definedName>
    <definedName name="tipoa2">'[1]Verificables Comp. Legal'!$P$10</definedName>
    <definedName name="_xlnm.Print_Titles" localSheetId="18">'Condiciones NO cumplimiento'!$1:$2</definedName>
    <definedName name="verificacion" localSheetId="9">'[1]Verificables Comp. Legal'!$V$12</definedName>
    <definedName name="verificacion" localSheetId="2">#REF!</definedName>
    <definedName name="verificacion" localSheetId="20">'[1]Verificables Comp. Legal'!$V$12</definedName>
    <definedName name="verificacion" localSheetId="16">'[1]Verificables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Q4" i="63" l="1"/>
  <c r="MO4" i="63"/>
  <c r="MN4" i="63"/>
  <c r="MM4" i="63"/>
  <c r="ML4" i="63"/>
  <c r="MK4" i="63"/>
  <c r="MJ4" i="63"/>
  <c r="MI4" i="63"/>
  <c r="MH4" i="63"/>
  <c r="MG4" i="63"/>
  <c r="MF4" i="63"/>
  <c r="ME4" i="63"/>
  <c r="MD4" i="63"/>
  <c r="MC4" i="63"/>
  <c r="MB4" i="63"/>
  <c r="MA4" i="63"/>
  <c r="LZ4" i="63"/>
  <c r="LY4" i="63"/>
  <c r="LW4" i="63"/>
  <c r="LV4" i="63"/>
  <c r="LU4" i="63"/>
  <c r="LT4" i="63"/>
  <c r="LS4" i="63"/>
  <c r="LR4" i="63"/>
  <c r="LQ4" i="63"/>
  <c r="LP4" i="63"/>
  <c r="LO4" i="63"/>
  <c r="LN4" i="63"/>
  <c r="LM4" i="63"/>
  <c r="LL4" i="63"/>
  <c r="LK4" i="63"/>
  <c r="LJ4" i="63"/>
  <c r="LI4" i="63"/>
  <c r="LH4" i="63"/>
  <c r="LG4" i="63"/>
  <c r="LF4" i="63"/>
  <c r="LE4" i="63"/>
  <c r="LD4" i="63"/>
  <c r="LC4" i="63"/>
  <c r="LB4" i="63"/>
  <c r="LA4" i="63"/>
  <c r="KY4" i="63"/>
  <c r="KW4" i="63"/>
  <c r="KV4" i="63"/>
  <c r="KU4" i="63"/>
  <c r="KT4" i="63"/>
  <c r="KS4" i="63"/>
  <c r="KR4" i="63"/>
  <c r="KQ4" i="63"/>
  <c r="KP4" i="63"/>
  <c r="KO4" i="63"/>
  <c r="KN4" i="63"/>
  <c r="KL4" i="63"/>
  <c r="KK4" i="63"/>
  <c r="KJ4" i="63"/>
  <c r="KI4" i="63"/>
  <c r="KH4" i="63"/>
  <c r="KG4" i="63"/>
  <c r="KF4" i="63"/>
  <c r="KE4" i="63"/>
  <c r="KC4" i="63"/>
  <c r="KB4" i="63"/>
  <c r="JZ4" i="63"/>
  <c r="JY4" i="63"/>
  <c r="JX4" i="63"/>
  <c r="JV4" i="63"/>
  <c r="JU4" i="63"/>
  <c r="JT4" i="63"/>
  <c r="JR4" i="63"/>
  <c r="JP4" i="63"/>
  <c r="JO4" i="63"/>
  <c r="JN4" i="63"/>
  <c r="JM4" i="63"/>
  <c r="JL4" i="63"/>
  <c r="JK4" i="63"/>
  <c r="JJ4" i="63"/>
  <c r="JI4" i="63"/>
  <c r="JH4" i="63"/>
  <c r="JG4" i="63"/>
  <c r="JF4" i="63"/>
  <c r="JE4" i="63"/>
  <c r="JD4" i="63"/>
  <c r="JC4" i="63"/>
  <c r="JB4" i="63"/>
  <c r="JA4" i="63"/>
  <c r="IZ4" i="63"/>
  <c r="IY4" i="63"/>
  <c r="IX4" i="63"/>
  <c r="IW4" i="63"/>
  <c r="IV4" i="63"/>
  <c r="IU4" i="63"/>
  <c r="IT4" i="63"/>
  <c r="IS4" i="63"/>
  <c r="IR4" i="63"/>
  <c r="IQ4" i="63"/>
  <c r="IP4" i="63"/>
  <c r="IO4" i="63"/>
  <c r="IN4" i="63"/>
  <c r="IL4" i="63"/>
  <c r="IK4" i="63"/>
  <c r="IJ4" i="63"/>
  <c r="II4" i="63"/>
  <c r="IH4" i="63"/>
  <c r="IG4" i="63"/>
  <c r="IF4" i="63"/>
  <c r="IE4" i="63"/>
  <c r="ID4" i="63"/>
  <c r="IC4" i="63"/>
  <c r="IA4" i="63"/>
  <c r="HZ4" i="63"/>
  <c r="HY4" i="63"/>
  <c r="HX4" i="63"/>
  <c r="HW4" i="63"/>
  <c r="HV4" i="63"/>
  <c r="HU4" i="63"/>
  <c r="HT4" i="63"/>
  <c r="HS4" i="63"/>
  <c r="HR4" i="63"/>
  <c r="HQ4" i="63"/>
  <c r="HP4" i="63"/>
  <c r="HO4" i="63"/>
  <c r="HN4" i="63"/>
  <c r="HM4" i="63"/>
  <c r="HL4" i="63"/>
  <c r="HK4" i="63"/>
  <c r="HJ4" i="63"/>
  <c r="HI4" i="63"/>
  <c r="HH4" i="63"/>
  <c r="HG4" i="63"/>
  <c r="HF4" i="63"/>
  <c r="HE4" i="63"/>
  <c r="HD4" i="63"/>
  <c r="HC4" i="63"/>
  <c r="HB4" i="63"/>
  <c r="HA4" i="63"/>
  <c r="GZ4" i="63"/>
  <c r="GY4" i="63"/>
  <c r="GX4" i="63"/>
  <c r="GW4" i="63"/>
  <c r="GV4" i="63"/>
  <c r="GU4" i="63"/>
  <c r="GT4" i="63"/>
  <c r="GS4" i="63"/>
  <c r="GR4" i="63"/>
  <c r="GQ4" i="63"/>
  <c r="GP4" i="63"/>
  <c r="GO4" i="63"/>
  <c r="GN4" i="63"/>
  <c r="GM4" i="63"/>
  <c r="GL4" i="63"/>
  <c r="GK4" i="63"/>
  <c r="GJ4" i="63"/>
  <c r="GI4" i="63"/>
  <c r="GH4" i="63"/>
  <c r="GG4" i="63"/>
  <c r="GF4" i="63"/>
  <c r="GE4" i="63"/>
  <c r="GD4" i="63"/>
  <c r="GC4" i="63"/>
  <c r="GB4" i="63"/>
  <c r="GA4" i="63"/>
  <c r="FZ4" i="63"/>
  <c r="FY4" i="63"/>
  <c r="FX4" i="63"/>
  <c r="FW4" i="63"/>
  <c r="FV4" i="63"/>
  <c r="FU4" i="63"/>
  <c r="FT4" i="63"/>
  <c r="FS4" i="63"/>
  <c r="FR4" i="63"/>
  <c r="FQ4" i="63"/>
  <c r="FP4" i="63"/>
  <c r="FO4" i="63"/>
  <c r="FN4" i="63"/>
  <c r="FM4" i="63"/>
  <c r="FL4" i="63"/>
  <c r="FK4" i="63"/>
  <c r="FJ4" i="63"/>
  <c r="FI4" i="63"/>
  <c r="FH4" i="63"/>
  <c r="FG4" i="63"/>
  <c r="FF4" i="63"/>
  <c r="FE4" i="63"/>
  <c r="FD4" i="63"/>
  <c r="FC4" i="63"/>
  <c r="FB4" i="63"/>
  <c r="FA4" i="63"/>
  <c r="EZ4" i="63"/>
  <c r="EY4" i="63"/>
  <c r="EX4" i="63"/>
  <c r="EW4" i="63"/>
  <c r="EV4" i="63"/>
  <c r="EU4" i="63"/>
  <c r="ET4" i="63"/>
  <c r="ES4" i="63"/>
  <c r="ER4" i="63"/>
  <c r="EQ4" i="63"/>
  <c r="EP4" i="63"/>
  <c r="EO4" i="63"/>
  <c r="EN4" i="63"/>
  <c r="EM4" i="63"/>
  <c r="EL4" i="63"/>
  <c r="EK4" i="63"/>
  <c r="EJ4" i="63"/>
  <c r="EI4" i="63"/>
  <c r="EH4" i="63"/>
  <c r="EG4" i="63"/>
  <c r="EF4" i="63"/>
  <c r="EE4" i="63"/>
  <c r="ED4" i="63"/>
  <c r="EC4" i="63"/>
  <c r="EB4" i="63"/>
  <c r="EA4" i="63"/>
  <c r="DZ4" i="63"/>
  <c r="DY4" i="63"/>
  <c r="DX4" i="63"/>
  <c r="DW4" i="63"/>
  <c r="DU4" i="63"/>
  <c r="DT4" i="63"/>
  <c r="DS4" i="63"/>
  <c r="DR4" i="63"/>
  <c r="DQ4" i="63"/>
  <c r="DP4" i="63"/>
  <c r="DO4" i="63"/>
  <c r="DN4" i="63"/>
  <c r="DL4" i="63"/>
  <c r="DK4" i="63"/>
  <c r="DJ4" i="63"/>
  <c r="DI4" i="63"/>
  <c r="DH4" i="63"/>
  <c r="DG4" i="63"/>
  <c r="DF4" i="63"/>
  <c r="DE4" i="63"/>
  <c r="DD4" i="63"/>
  <c r="DC4" i="63"/>
  <c r="DB4" i="63"/>
  <c r="DA4" i="63"/>
  <c r="CZ4" i="63"/>
  <c r="CY4" i="63"/>
  <c r="CX4" i="63"/>
  <c r="CW4" i="63"/>
  <c r="CV4" i="63"/>
  <c r="CU4" i="63"/>
  <c r="CT4" i="63"/>
  <c r="CS4" i="63"/>
  <c r="CR4" i="63"/>
  <c r="CQ4" i="63"/>
  <c r="CP4" i="63"/>
  <c r="CO4" i="63"/>
  <c r="CN4" i="63"/>
  <c r="CM4" i="63"/>
  <c r="CL4" i="63"/>
  <c r="CK4" i="63"/>
  <c r="CJ4" i="63"/>
  <c r="CI4" i="63"/>
  <c r="CH4" i="63"/>
  <c r="CG4" i="63"/>
  <c r="CF4" i="63"/>
  <c r="CE4" i="63"/>
  <c r="CD4" i="63"/>
  <c r="CC4" i="63"/>
  <c r="CB4" i="63"/>
  <c r="CA4" i="63"/>
  <c r="BZ4" i="63"/>
  <c r="BY4" i="63"/>
  <c r="BX4" i="63"/>
  <c r="BW4" i="63"/>
  <c r="BV4" i="63"/>
  <c r="BU4" i="63"/>
  <c r="BT4" i="63"/>
  <c r="BS4" i="63"/>
  <c r="BR4" i="63"/>
  <c r="BQ4" i="63"/>
  <c r="BP4" i="63"/>
  <c r="BO4" i="63"/>
  <c r="BN4" i="63"/>
  <c r="BM4" i="63"/>
  <c r="BL4" i="63"/>
  <c r="BK4" i="63"/>
  <c r="BJ4" i="63"/>
  <c r="BI4" i="63"/>
  <c r="BH4" i="63"/>
  <c r="BG4" i="63"/>
  <c r="BF4" i="63"/>
  <c r="BE4" i="63"/>
  <c r="BD4" i="63"/>
  <c r="BC4" i="63"/>
  <c r="BB4" i="63"/>
  <c r="BA4" i="63"/>
  <c r="AZ4" i="63"/>
  <c r="AY4" i="63"/>
  <c r="AX4" i="63"/>
  <c r="AW4" i="63"/>
  <c r="AV4" i="63"/>
  <c r="AU4" i="63"/>
  <c r="AT4" i="63"/>
  <c r="AS4" i="63"/>
  <c r="AR4" i="63"/>
  <c r="AQ4" i="63"/>
  <c r="AP4" i="63"/>
  <c r="AO4" i="63"/>
  <c r="AN4" i="63"/>
  <c r="AM4" i="63"/>
  <c r="AL4" i="63"/>
  <c r="AM3" i="63"/>
  <c r="AL3" i="63"/>
  <c r="AK4" i="63"/>
  <c r="AJ4" i="63"/>
  <c r="AI4" i="63"/>
  <c r="AH4" i="63"/>
  <c r="AG4" i="63"/>
  <c r="AF4" i="63"/>
  <c r="AE4" i="63"/>
  <c r="AD4" i="63"/>
  <c r="AC4" i="63"/>
  <c r="AB4" i="63"/>
  <c r="AA4" i="63"/>
  <c r="Z4" i="63"/>
  <c r="Y4" i="63"/>
  <c r="X4" i="63"/>
  <c r="W4" i="63"/>
  <c r="V4" i="63"/>
  <c r="T4" i="63"/>
  <c r="U4" i="63"/>
  <c r="S4" i="63"/>
  <c r="R4" i="63"/>
  <c r="Q4" i="63"/>
  <c r="P4" i="63"/>
  <c r="O4" i="63"/>
  <c r="N4" i="63"/>
  <c r="M4" i="63"/>
  <c r="L4" i="63"/>
  <c r="K4" i="63"/>
  <c r="J4" i="63"/>
  <c r="I4" i="63"/>
  <c r="H4" i="63"/>
  <c r="G4" i="63"/>
  <c r="F4" i="63"/>
  <c r="E4" i="63"/>
  <c r="D4" i="63"/>
  <c r="C4" i="63"/>
  <c r="B4" i="63"/>
  <c r="A4" i="63"/>
  <c r="AV3" i="63"/>
  <c r="AU3" i="63"/>
  <c r="AT3" i="63"/>
  <c r="AS3" i="63"/>
  <c r="AR3" i="63"/>
  <c r="AQ3" i="63"/>
  <c r="H30" i="38" l="1"/>
  <c r="D49" i="58"/>
  <c r="C3" i="38" l="1" a="1"/>
  <c r="DM4" i="63"/>
  <c r="H15" i="38"/>
  <c r="H16" i="38"/>
  <c r="H17" i="38"/>
  <c r="H18" i="38"/>
  <c r="H19" i="38"/>
  <c r="H20" i="38"/>
  <c r="H21" i="38"/>
  <c r="H22" i="38"/>
  <c r="H23" i="38"/>
  <c r="H24" i="38"/>
  <c r="H25" i="38"/>
  <c r="H26" i="38"/>
  <c r="H27" i="38"/>
  <c r="B5" i="12"/>
  <c r="E19" i="45"/>
  <c r="D19" i="45"/>
  <c r="MP4" i="63" s="1"/>
  <c r="E16" i="45"/>
  <c r="D16" i="45"/>
  <c r="D3" i="45"/>
  <c r="E3" i="45"/>
  <c r="G17" i="44"/>
  <c r="G14" i="44"/>
  <c r="E20" i="44"/>
  <c r="D20" i="44"/>
  <c r="LX4" i="63" s="1"/>
  <c r="E17" i="44"/>
  <c r="D17" i="44"/>
  <c r="E14" i="44"/>
  <c r="D14" i="44"/>
  <c r="E3" i="44"/>
  <c r="D3" i="44"/>
  <c r="E3" i="43"/>
  <c r="D3" i="43"/>
  <c r="KZ4" i="63" s="1"/>
  <c r="E7" i="59"/>
  <c r="D7" i="59"/>
  <c r="KX4" i="63" s="1"/>
  <c r="E5" i="59"/>
  <c r="D5" i="59"/>
  <c r="G5" i="59" s="1"/>
  <c r="E3" i="59"/>
  <c r="D3" i="59"/>
  <c r="E16" i="22"/>
  <c r="D16" i="22"/>
  <c r="KD4" i="63" s="1"/>
  <c r="E13" i="22"/>
  <c r="D13" i="22"/>
  <c r="KA4" i="63" s="1"/>
  <c r="E9" i="22"/>
  <c r="D9" i="22"/>
  <c r="JW4" i="63" s="1"/>
  <c r="E5" i="22"/>
  <c r="D5" i="22"/>
  <c r="JS4" i="63" s="1"/>
  <c r="E3" i="22"/>
  <c r="D3" i="22"/>
  <c r="JQ4" i="63" s="1"/>
  <c r="E5" i="56"/>
  <c r="D5" i="56"/>
  <c r="IM4" i="63" s="1"/>
  <c r="E4" i="56"/>
  <c r="D4" i="56"/>
  <c r="E3" i="56"/>
  <c r="D3" i="56"/>
  <c r="C46" i="38" l="1" a="1"/>
  <c r="C42" i="38" a="1"/>
  <c r="G20" i="44"/>
  <c r="C41" i="38" a="1"/>
  <c r="G7" i="59"/>
  <c r="C38" i="38" a="1"/>
  <c r="C31" i="38" a="1"/>
  <c r="C28" i="38" a="1"/>
  <c r="G5" i="56"/>
  <c r="G4" i="56"/>
  <c r="E103" i="55"/>
  <c r="D103" i="55"/>
  <c r="E95" i="55"/>
  <c r="D95" i="55"/>
  <c r="E87" i="55"/>
  <c r="D87" i="55"/>
  <c r="E78" i="55"/>
  <c r="D78" i="55"/>
  <c r="E67" i="55"/>
  <c r="D67" i="55"/>
  <c r="E64" i="55"/>
  <c r="D64" i="55"/>
  <c r="E56" i="55"/>
  <c r="D56" i="55"/>
  <c r="E33" i="55"/>
  <c r="E32" i="55"/>
  <c r="E31" i="55"/>
  <c r="D33" i="55"/>
  <c r="G33" i="55" s="1"/>
  <c r="D32" i="55"/>
  <c r="G32" i="55" s="1"/>
  <c r="D31" i="55"/>
  <c r="E18" i="55"/>
  <c r="D18" i="55"/>
  <c r="E10" i="55"/>
  <c r="E5" i="55"/>
  <c r="D5" i="55"/>
  <c r="E3" i="55"/>
  <c r="D3" i="55"/>
  <c r="E3" i="54"/>
  <c r="D3" i="54"/>
  <c r="E7" i="54"/>
  <c r="D7" i="54"/>
  <c r="DV4" i="63" s="1"/>
  <c r="C14" i="38" l="1" a="1"/>
  <c r="IB4" i="63"/>
  <c r="D37" i="56"/>
  <c r="D8" i="14" s="1"/>
  <c r="D38" i="56"/>
  <c r="E8" i="14" s="1"/>
  <c r="D36" i="56"/>
  <c r="C8" i="14" s="1"/>
  <c r="C12" i="38" a="1"/>
  <c r="E49" i="58"/>
  <c r="E21" i="58"/>
  <c r="D21" i="58"/>
  <c r="G21" i="58" s="1"/>
  <c r="E20" i="58"/>
  <c r="D20" i="58"/>
  <c r="G20" i="58" s="1"/>
  <c r="E19" i="58"/>
  <c r="D19" i="58"/>
  <c r="E12" i="58"/>
  <c r="D12" i="58"/>
  <c r="E10" i="58"/>
  <c r="D10" i="58"/>
  <c r="E8" i="58"/>
  <c r="D8" i="58"/>
  <c r="E6" i="58"/>
  <c r="D6" i="58"/>
  <c r="D3" i="58"/>
  <c r="E3" i="58"/>
  <c r="E8" i="62"/>
  <c r="D8" i="62"/>
  <c r="KM4" i="63" s="1"/>
  <c r="E3" i="62"/>
  <c r="D3" i="62"/>
  <c r="G3" i="62" s="1"/>
  <c r="G8" i="62" l="1"/>
  <c r="D18" i="62" s="1"/>
  <c r="D10" i="14" s="1"/>
  <c r="C36" i="38" a="1"/>
  <c r="G3" i="59"/>
  <c r="D19" i="62" l="1"/>
  <c r="E10" i="14" s="1"/>
  <c r="D17" i="62"/>
  <c r="C10" i="14" s="1"/>
  <c r="D12" i="59"/>
  <c r="E11" i="14" s="1"/>
  <c r="D11" i="59"/>
  <c r="D11" i="14" s="1"/>
  <c r="D10" i="59"/>
  <c r="C11" i="14" s="1"/>
  <c r="G49" i="58" l="1"/>
  <c r="G19" i="58"/>
  <c r="G12" i="58"/>
  <c r="G10" i="58"/>
  <c r="G8" i="58"/>
  <c r="G6" i="58"/>
  <c r="G3" i="58"/>
  <c r="D57" i="58" l="1"/>
  <c r="E5" i="14" s="1"/>
  <c r="D56" i="58"/>
  <c r="D5" i="14" s="1"/>
  <c r="D55" i="58"/>
  <c r="C5" i="14" s="1"/>
  <c r="G3" i="56"/>
  <c r="G103" i="55"/>
  <c r="G95" i="55"/>
  <c r="G87" i="55"/>
  <c r="G78" i="55"/>
  <c r="G67" i="55"/>
  <c r="G64" i="55"/>
  <c r="G56" i="55"/>
  <c r="G31" i="55"/>
  <c r="G18" i="55"/>
  <c r="D10" i="55"/>
  <c r="G10" i="55" s="1"/>
  <c r="G5" i="55"/>
  <c r="G3" i="55"/>
  <c r="D115" i="55" l="1"/>
  <c r="E7" i="14" s="1"/>
  <c r="D113" i="55"/>
  <c r="C7" i="14" s="1"/>
  <c r="D114" i="55"/>
  <c r="D7" i="14" s="1"/>
  <c r="G7" i="54" l="1"/>
  <c r="G3" i="54"/>
  <c r="D21" i="54" l="1"/>
  <c r="E6" i="14" s="1"/>
  <c r="D20" i="54"/>
  <c r="D6" i="14" s="1"/>
  <c r="D19" i="54"/>
  <c r="C6" i="14" s="1"/>
  <c r="G13" i="49" l="1"/>
  <c r="G12" i="49"/>
  <c r="G11" i="49"/>
  <c r="G10" i="49"/>
  <c r="G9" i="49"/>
  <c r="G8" i="49"/>
  <c r="G7" i="49"/>
  <c r="G6" i="49"/>
  <c r="G5" i="49"/>
  <c r="G4" i="49"/>
  <c r="G19" i="45" l="1"/>
  <c r="G16" i="45"/>
  <c r="G3" i="45"/>
  <c r="G3" i="44"/>
  <c r="G3" i="43"/>
  <c r="D25" i="45" l="1"/>
  <c r="E14" i="14" s="1"/>
  <c r="D24" i="45"/>
  <c r="D14" i="14" s="1"/>
  <c r="D23" i="45"/>
  <c r="C14" i="14" s="1"/>
  <c r="D26" i="44"/>
  <c r="E13" i="14" s="1"/>
  <c r="D24" i="44"/>
  <c r="C13" i="14" s="1"/>
  <c r="F13" i="14" s="1"/>
  <c r="D25" i="44"/>
  <c r="D13" i="14" s="1"/>
  <c r="D13" i="43"/>
  <c r="E12" i="14" s="1"/>
  <c r="D12" i="43"/>
  <c r="D12" i="14" s="1"/>
  <c r="D11" i="43"/>
  <c r="C12" i="14" s="1"/>
  <c r="G16" i="22" l="1"/>
  <c r="G13" i="22"/>
  <c r="H9" i="38"/>
  <c r="H10" i="38"/>
  <c r="F18" i="1"/>
  <c r="D18" i="1"/>
  <c r="H38" i="38"/>
  <c r="H39" i="38"/>
  <c r="H40" i="38"/>
  <c r="H42" i="38"/>
  <c r="H43" i="38"/>
  <c r="H35" i="38"/>
  <c r="H34" i="38"/>
  <c r="H33" i="38"/>
  <c r="H11" i="38"/>
  <c r="H7" i="38"/>
  <c r="H8" i="38"/>
  <c r="E2" i="34"/>
  <c r="G9" i="22"/>
  <c r="H36" i="38"/>
  <c r="H45" i="38"/>
  <c r="H46" i="38"/>
  <c r="H47" i="38"/>
  <c r="H44" i="38"/>
  <c r="H48" i="38"/>
  <c r="H41" i="38"/>
  <c r="H29" i="38"/>
  <c r="H28" i="38"/>
  <c r="H13" i="38"/>
  <c r="H12" i="38"/>
  <c r="F14" i="14"/>
  <c r="H6" i="38"/>
  <c r="D167" i="2" a="1"/>
  <c r="D167" i="2"/>
  <c r="H3" i="38"/>
  <c r="H5" i="38"/>
  <c r="H4" i="38"/>
  <c r="E167" i="2"/>
  <c r="H31" i="38"/>
  <c r="A3" i="32" s="1" a="1"/>
  <c r="H32" i="38"/>
  <c r="F10" i="14"/>
  <c r="H37" i="38" l="1"/>
  <c r="F5" i="14"/>
  <c r="F8" i="14"/>
  <c r="G5" i="22"/>
  <c r="G3" i="22"/>
  <c r="D21" i="22" s="1"/>
  <c r="C9" i="14" s="1"/>
  <c r="D23" i="22" l="1"/>
  <c r="E9" i="14" s="1"/>
  <c r="D22" i="22"/>
  <c r="D9" i="14" s="1"/>
  <c r="F9" i="14" s="1"/>
  <c r="H14" i="38"/>
  <c r="F11" i="14"/>
  <c r="F12" i="14" l="1"/>
  <c r="F7" i="14"/>
  <c r="F6" i="14"/>
  <c r="D15" i="14"/>
  <c r="E15" i="14"/>
  <c r="C15" i="14"/>
  <c r="F15"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11" authorId="0" shapeId="0" xr:uid="{157198E5-C467-464B-A93D-2323A7D79D9C}">
      <text>
        <r>
          <rPr>
            <b/>
            <sz val="9"/>
            <color indexed="81"/>
            <rFont val="Tahoma"/>
            <family val="2"/>
          </rPr>
          <t>User:</t>
        </r>
        <r>
          <rPr>
            <sz val="9"/>
            <color indexed="81"/>
            <rFont val="Tahoma"/>
            <family val="2"/>
          </rPr>
          <t xml:space="preserve">
No se encontró en ninguna parte de los manuales, lineamientos o guías, donde nombren la ley 9 de 1979, adicionalmente al leer no norma anteriormente buscada no dicen que tiene que estar FAVORABLE solo dice que debe contar con el concepto sanitario. </t>
        </r>
      </text>
    </comment>
    <comment ref="F45" authorId="0" shapeId="0" xr:uid="{0C02873D-AD87-4E9A-9538-AC2195975EE5}">
      <text>
        <r>
          <rPr>
            <b/>
            <sz val="9"/>
            <color indexed="81"/>
            <rFont val="Tahoma"/>
            <family val="2"/>
          </rPr>
          <t>User:</t>
        </r>
        <r>
          <rPr>
            <sz val="9"/>
            <color indexed="81"/>
            <rFont val="Tahoma"/>
            <family val="2"/>
          </rPr>
          <t xml:space="preserve">
Se adiciono esta verificable</t>
        </r>
      </text>
    </comment>
    <comment ref="F46" authorId="0" shapeId="0" xr:uid="{57A1E116-1828-46F5-919B-9C7C4E525C9D}">
      <text>
        <r>
          <rPr>
            <b/>
            <sz val="9"/>
            <color indexed="81"/>
            <rFont val="Tahoma"/>
            <family val="2"/>
          </rPr>
          <t>User:</t>
        </r>
        <r>
          <rPr>
            <sz val="9"/>
            <color indexed="81"/>
            <rFont val="Tahoma"/>
            <family val="2"/>
          </rPr>
          <t xml:space="preserve">
Por favor quitar la palabra DORMITORIO, para esta modalidad no se cuentan con domirtorios.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4" authorId="0" shapeId="0" xr:uid="{49170EA1-27CC-42AF-A841-875BB580ABCC}">
      <text>
        <r>
          <rPr>
            <b/>
            <sz val="9"/>
            <color indexed="81"/>
            <rFont val="Tahoma"/>
            <family val="2"/>
          </rPr>
          <t>User:</t>
        </r>
        <r>
          <rPr>
            <sz val="9"/>
            <color indexed="81"/>
            <rFont val="Tahoma"/>
            <family val="2"/>
          </rPr>
          <t xml:space="preserve">
Se ajustaron los elementos básicos pedidos en el manual se encuentra en color rojo</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<sst xmlns="http://schemas.openxmlformats.org/spreadsheetml/2006/main" count="3875" uniqueCount="2491">
  <si>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</si>
  <si>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</si>
  <si>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</si>
  <si>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</si>
  <si>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</si>
  <si>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</si>
  <si>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</si>
  <si>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</si>
  <si>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</si>
  <si>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</si>
  <si>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</si>
  <si>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</si>
  <si>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</si>
  <si>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</si>
  <si>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</si>
  <si>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</si>
  <si>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</si>
  <si>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</si>
  <si>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</si>
  <si>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</si>
  <si>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</si>
  <si>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</si>
  <si>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</si>
  <si>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</si>
  <si>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</si>
  <si>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</si>
  <si>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</si>
  <si>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</si>
  <si>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</si>
  <si>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</si>
  <si>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</si>
  <si>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</si>
  <si>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</si>
  <si>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</si>
  <si>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</si>
  <si>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</si>
  <si>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</si>
  <si>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</si>
  <si>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</si>
  <si>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</si>
  <si>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</si>
  <si>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</si>
  <si>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</si>
  <si>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</si>
  <si>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</si>
  <si>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</si>
  <si>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</si>
  <si>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</si>
  <si>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</si>
  <si>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</si>
  <si>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</si>
  <si>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</si>
  <si>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</si>
  <si>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</si>
  <si>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</si>
  <si>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</si>
  <si>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</si>
  <si>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</si>
  <si>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</si>
  <si>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</si>
  <si>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</si>
  <si>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</si>
  <si>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</si>
  <si>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</si>
  <si>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</si>
  <si>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</si>
  <si>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</si>
  <si>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</si>
  <si>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</si>
  <si>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</si>
  <si>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</si>
  <si>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</si>
  <si>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</si>
  <si>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</si>
  <si>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</si>
  <si>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</si>
  <si>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</si>
  <si>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</si>
  <si>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</si>
  <si>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</si>
  <si>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</si>
  <si>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</si>
  <si>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</si>
  <si>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</si>
  <si>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</si>
  <si>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</si>
  <si>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</si>
  <si>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</si>
  <si>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</si>
  <si>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</si>
  <si>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</si>
  <si>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</si>
  <si>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</si>
  <si>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</si>
  <si>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</si>
  <si>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</si>
  <si>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</si>
  <si>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</si>
  <si>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</si>
  <si>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</si>
  <si>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</si>
  <si>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</si>
  <si>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</si>
  <si>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</si>
  <si>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</si>
  <si>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</si>
  <si>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</si>
  <si>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</si>
  <si>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</si>
  <si>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</si>
  <si>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</si>
  <si>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</si>
  <si>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</si>
  <si>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</si>
  <si>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</si>
  <si>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</si>
  <si>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</si>
  <si>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</si>
  <si>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</si>
  <si>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</si>
  <si>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</si>
  <si>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</si>
  <si>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</si>
  <si>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</si>
  <si>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</si>
  <si>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</si>
  <si>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</si>
  <si>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</si>
  <si>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</si>
  <si>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</si>
  <si>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</si>
  <si>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</si>
  <si>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</si>
  <si>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</si>
  <si>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</si>
  <si>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</si>
  <si>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</si>
  <si>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</si>
  <si>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</si>
  <si>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</si>
  <si>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</si>
  <si>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</si>
  <si>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</si>
  <si>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</si>
  <si>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</si>
  <si>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</si>
  <si>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</si>
  <si>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</si>
  <si>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</si>
  <si>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</si>
  <si>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</si>
  <si>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</si>
  <si>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</si>
  <si>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</si>
  <si>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</si>
  <si>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</si>
  <si>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</si>
  <si>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</si>
  <si>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</si>
  <si>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</si>
  <si>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</si>
  <si>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</si>
  <si>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</si>
  <si>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</si>
  <si>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</si>
  <si>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</si>
  <si>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</si>
  <si>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</si>
  <si>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</si>
  <si>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</si>
  <si>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</si>
  <si>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</si>
  <si>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</si>
  <si>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</si>
  <si>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</si>
  <si>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AULAS</t>
  </si>
  <si>
    <t>TALLERES</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</si>
  <si>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</si>
  <si>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</si>
  <si>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</si>
  <si>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</si>
  <si>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</si>
  <si>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</si>
  <si>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</si>
  <si>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</si>
  <si>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</si>
  <si>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</si>
  <si>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</si>
  <si>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</si>
  <si>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</si>
  <si>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</si>
  <si>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</si>
  <si>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</si>
  <si>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</si>
  <si>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</si>
  <si>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</si>
  <si>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</si>
  <si>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</si>
  <si>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</si>
  <si>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</si>
  <si>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</si>
  <si>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</si>
  <si>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</si>
  <si>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</si>
  <si>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</si>
  <si>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</si>
  <si>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</si>
  <si>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</si>
  <si>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</si>
  <si>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</si>
  <si>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</si>
  <si>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</si>
  <si>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</si>
  <si>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</si>
  <si>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</si>
  <si>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</si>
  <si>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</si>
  <si>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</si>
  <si>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</si>
  <si>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</si>
  <si>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</si>
  <si>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</si>
  <si>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</si>
  <si>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</si>
  <si>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</si>
  <si>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</si>
  <si>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</si>
  <si>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</si>
  <si>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</si>
  <si>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</si>
  <si>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</si>
  <si>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</si>
  <si>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</si>
  <si>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</si>
  <si>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</si>
  <si>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</si>
  <si>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</si>
  <si>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</si>
  <si>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</si>
  <si>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</si>
  <si>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</si>
  <si>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</si>
  <si>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</si>
  <si>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</si>
  <si>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</si>
  <si>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</si>
  <si>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</si>
  <si>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</si>
  <si>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</si>
  <si>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</si>
  <si>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</si>
  <si>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</si>
  <si>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</si>
  <si>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</si>
  <si>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</si>
  <si>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</si>
  <si>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</si>
  <si>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</si>
  <si>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</si>
  <si>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</si>
  <si>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</si>
  <si>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</si>
  <si>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</si>
  <si>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</si>
  <si>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</si>
  <si>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</si>
  <si>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</si>
  <si>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</si>
  <si>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</si>
  <si>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</si>
  <si>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</si>
  <si>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</si>
  <si>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</si>
  <si>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</si>
  <si>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</si>
  <si>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</si>
  <si>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</si>
  <si>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</si>
  <si>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</si>
  <si>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</si>
  <si>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</si>
  <si>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</si>
  <si>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</si>
  <si>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</si>
  <si>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</si>
  <si>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</si>
  <si>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</si>
  <si>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</si>
  <si>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</si>
  <si>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</si>
  <si>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</si>
  <si>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</si>
  <si>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</si>
  <si>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</si>
  <si>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</si>
  <si>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</si>
  <si>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</si>
  <si>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</si>
  <si>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</si>
  <si>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</si>
  <si>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</si>
  <si>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</si>
  <si>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</si>
  <si>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</si>
  <si>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</si>
  <si>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</si>
  <si>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</si>
  <si>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</si>
  <si>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</si>
  <si>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</si>
  <si>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</si>
  <si>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</si>
  <si>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</si>
  <si>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</si>
  <si>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</si>
  <si>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</si>
  <si>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</si>
  <si>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</si>
  <si>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</si>
  <si>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</si>
  <si>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</si>
  <si>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</si>
  <si>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</si>
  <si>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</si>
  <si>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</si>
  <si>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</si>
  <si>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</si>
  <si>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</si>
  <si>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</si>
  <si>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</si>
  <si>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</si>
  <si>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</si>
  <si>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</si>
  <si>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</si>
  <si>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</si>
  <si>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</si>
  <si>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</si>
  <si>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</si>
  <si>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</si>
  <si>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</si>
  <si>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</si>
  <si>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</si>
  <si>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</si>
  <si>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</si>
  <si>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</si>
  <si>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</si>
  <si>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</si>
  <si>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</si>
  <si>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</si>
  <si>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</si>
  <si>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</si>
  <si>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</si>
  <si>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</si>
  <si>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</si>
  <si>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</si>
  <si>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</si>
  <si>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</si>
  <si>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</si>
  <si>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</si>
  <si>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</si>
  <si>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</si>
  <si>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</si>
  <si>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</si>
  <si>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</si>
  <si>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</si>
  <si>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</si>
  <si>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</si>
  <si>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</si>
  <si>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</si>
  <si>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</si>
  <si>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</si>
  <si>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</si>
  <si>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</si>
  <si>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</si>
  <si>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</si>
  <si>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</si>
  <si>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</si>
  <si>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</si>
  <si>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</si>
  <si>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</si>
  <si>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</si>
  <si>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</si>
  <si>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</si>
  <si>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</si>
  <si>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</si>
  <si>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</si>
  <si>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</si>
  <si>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</si>
  <si>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</si>
  <si>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</si>
  <si>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</si>
  <si>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</si>
  <si>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</si>
  <si>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</si>
  <si>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</si>
  <si>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</si>
  <si>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</si>
  <si>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</si>
  <si>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</si>
  <si>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</si>
  <si>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</si>
  <si>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</si>
  <si>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</si>
  <si>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</si>
  <si>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</si>
  <si>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</si>
  <si>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</si>
  <si>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</si>
  <si>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</si>
  <si>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</si>
  <si>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</si>
  <si>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</si>
  <si>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</si>
  <si>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</si>
  <si>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</si>
  <si>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</si>
  <si>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</si>
  <si>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</si>
  <si>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</si>
  <si>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</si>
  <si>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</si>
  <si>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</si>
  <si>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</si>
  <si>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</si>
  <si>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</si>
  <si>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</si>
  <si>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</si>
  <si>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</si>
  <si>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</si>
  <si>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</si>
  <si>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</si>
  <si>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</si>
  <si>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</si>
  <si>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</si>
  <si>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</si>
  <si>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</si>
  <si>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</si>
  <si>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</si>
  <si>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</si>
  <si>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</si>
  <si>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</si>
  <si>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</si>
  <si>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</si>
  <si>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</si>
  <si>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</si>
  <si>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</si>
  <si>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</si>
  <si>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</si>
  <si>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</si>
  <si>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</si>
  <si>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</si>
  <si>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</si>
  <si>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</si>
  <si>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</si>
  <si>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</si>
  <si>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</si>
  <si>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</si>
  <si>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</si>
  <si>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</si>
  <si>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</si>
  <si>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</si>
  <si>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</si>
  <si>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</si>
  <si>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</si>
  <si>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</si>
  <si>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</si>
  <si>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</si>
  <si>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</si>
  <si>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</si>
  <si>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</si>
  <si>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</si>
  <si>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</si>
  <si>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</si>
  <si>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</si>
  <si>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</si>
  <si>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</si>
  <si>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</si>
  <si>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</si>
  <si>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</si>
  <si>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</si>
  <si>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</si>
  <si>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</si>
  <si>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</si>
  <si>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</si>
  <si>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</si>
  <si>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</si>
  <si>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</si>
  <si>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</si>
  <si>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</si>
  <si>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</si>
  <si>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</si>
  <si>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</si>
  <si>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</si>
  <si>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</si>
  <si>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</si>
  <si>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</si>
  <si>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</si>
  <si>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</si>
  <si>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</si>
  <si>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</si>
  <si>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</si>
  <si>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</si>
  <si>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</si>
  <si>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</si>
  <si>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</si>
  <si>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</si>
  <si>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</si>
  <si>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</si>
  <si>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</si>
  <si>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</si>
  <si>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</si>
  <si>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</si>
  <si>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</si>
  <si>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</si>
  <si>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</si>
  <si>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</si>
  <si>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</si>
  <si>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</si>
  <si>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</si>
  <si>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</si>
  <si>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</si>
  <si>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</si>
  <si>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</si>
  <si>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</si>
  <si>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</si>
  <si>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</si>
  <si>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</si>
  <si>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</si>
  <si>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</si>
  <si>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</si>
  <si>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</si>
  <si>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</si>
  <si>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</si>
  <si>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</si>
  <si>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</si>
  <si>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</si>
  <si>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</si>
  <si>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</si>
  <si>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</si>
  <si>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</si>
  <si>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</si>
  <si>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</si>
  <si>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</si>
  <si>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</si>
  <si>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</si>
  <si>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</si>
  <si>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</si>
  <si>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</si>
  <si>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</si>
  <si>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</si>
  <si>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</si>
  <si>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</si>
  <si>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</si>
  <si>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</si>
  <si>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</si>
  <si>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</si>
  <si>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</si>
  <si>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</si>
  <si>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</si>
  <si>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</si>
  <si>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</si>
  <si>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</si>
  <si>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</si>
  <si>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</si>
  <si>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</si>
  <si>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</si>
  <si>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</si>
  <si>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</si>
  <si>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</si>
  <si>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</si>
  <si>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</si>
  <si>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</si>
  <si>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</si>
  <si>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</si>
  <si>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</si>
  <si>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</si>
  <si>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</si>
  <si>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</si>
  <si>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</si>
  <si>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</si>
  <si>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</si>
  <si>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</si>
  <si>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</si>
  <si>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</si>
  <si>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</si>
  <si>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</si>
  <si>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</si>
  <si>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</si>
  <si>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</si>
  <si>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</si>
  <si>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</si>
  <si>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</si>
  <si>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</si>
  <si>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</si>
  <si>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</si>
  <si>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</si>
  <si>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</si>
  <si>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</si>
  <si>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</si>
  <si>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</si>
  <si>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</si>
  <si>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</si>
  <si>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</si>
  <si>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</si>
  <si>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</si>
  <si>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</si>
  <si>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</si>
  <si>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</si>
  <si>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</si>
  <si>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</si>
  <si>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</si>
  <si>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</si>
  <si>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</si>
  <si>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</si>
  <si>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</si>
  <si>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</si>
  <si>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</si>
  <si>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</si>
  <si>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</si>
  <si>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</si>
  <si>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</si>
  <si>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</si>
  <si>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</si>
  <si>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</si>
  <si>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</si>
  <si>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</si>
  <si>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</si>
  <si>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</si>
  <si>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</si>
  <si>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</si>
  <si>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</si>
  <si>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</si>
  <si>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</si>
  <si>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</si>
  <si>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</si>
  <si>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</si>
  <si>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</si>
  <si>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</si>
  <si>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</si>
  <si>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</si>
  <si>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</si>
  <si>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</si>
  <si>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</si>
  <si>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</si>
  <si>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</si>
  <si>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</si>
  <si>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</si>
  <si>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</si>
  <si>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</si>
  <si>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</si>
  <si>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</si>
  <si>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</si>
  <si>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</si>
  <si>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</si>
  <si>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</si>
  <si>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</si>
  <si>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</si>
  <si>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</si>
  <si>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</si>
  <si>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</si>
  <si>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</si>
  <si>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</si>
  <si>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</si>
  <si>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</si>
  <si>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</si>
  <si>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</si>
  <si>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</si>
  <si>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</si>
  <si>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</si>
  <si>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</si>
  <si>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</si>
  <si>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</si>
  <si>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</si>
  <si>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</si>
  <si>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</si>
  <si>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</si>
  <si>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</si>
  <si>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</si>
  <si>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</si>
  <si>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</si>
  <si>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</si>
  <si>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</si>
  <si>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</si>
  <si>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</si>
  <si>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</si>
  <si>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</si>
  <si>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</si>
  <si>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</si>
  <si>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</si>
  <si>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</si>
  <si>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</si>
  <si>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</si>
  <si>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</si>
  <si>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</si>
  <si>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</si>
  <si>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</si>
  <si>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</si>
  <si>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</si>
  <si>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</si>
  <si>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</si>
  <si>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</si>
  <si>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</si>
  <si>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</si>
  <si>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</si>
  <si>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</si>
  <si>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</si>
  <si>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</si>
  <si>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</si>
  <si>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</si>
  <si>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</si>
  <si>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</si>
  <si>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</si>
  <si>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</si>
  <si>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</si>
  <si>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</si>
  <si>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</si>
  <si>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</si>
  <si>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</si>
  <si>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</si>
  <si>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</si>
  <si>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</si>
  <si>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</si>
  <si>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</si>
  <si>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</si>
  <si>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</si>
  <si>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</si>
  <si>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</si>
  <si>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</si>
  <si>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</si>
  <si>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</si>
  <si>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</si>
  <si>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</si>
  <si>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</si>
  <si>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</si>
  <si>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</si>
  <si>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</si>
  <si>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</si>
  <si>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</si>
  <si>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</si>
  <si>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</si>
  <si>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</si>
  <si>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</si>
  <si>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</si>
  <si>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</si>
  <si>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</si>
  <si>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</si>
  <si>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</si>
  <si>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</si>
  <si>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</si>
  <si>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</si>
  <si>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</si>
  <si>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</si>
  <si>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</si>
  <si>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</si>
  <si>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</si>
  <si>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</si>
  <si>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</si>
  <si>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</si>
  <si>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</si>
  <si>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</si>
  <si>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</si>
  <si>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</si>
  <si>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</si>
  <si>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</si>
  <si>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</si>
  <si>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</si>
  <si>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</si>
  <si>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</si>
  <si>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</si>
  <si>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</si>
  <si>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</si>
  <si>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</si>
  <si>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</si>
  <si>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</si>
  <si>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</si>
  <si>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</si>
  <si>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</si>
  <si>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</si>
  <si>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</si>
  <si>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</si>
  <si>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</si>
  <si>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</si>
  <si>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</si>
  <si>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</si>
  <si>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</si>
  <si>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</si>
  <si>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</si>
  <si>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</si>
  <si>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</si>
  <si>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</si>
  <si>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</si>
  <si>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</si>
  <si>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</si>
  <si>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</si>
  <si>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</si>
  <si>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</si>
  <si>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</si>
  <si>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</si>
  <si>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</si>
  <si>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</si>
  <si>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</si>
  <si>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</si>
  <si>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</si>
  <si>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</si>
  <si>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</si>
  <si>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</si>
  <si>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</si>
  <si>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</si>
  <si>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</si>
  <si>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</si>
  <si>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</si>
  <si>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</si>
  <si>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</si>
  <si>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</si>
  <si>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</si>
  <si>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</si>
  <si>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</si>
  <si>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</si>
  <si>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</si>
  <si>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</si>
  <si>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</si>
  <si>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</si>
  <si>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</si>
  <si>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</si>
  <si>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</si>
  <si>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</si>
  <si>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</si>
  <si>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</si>
  <si>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</si>
  <si>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</si>
  <si>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</si>
  <si>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</si>
  <si>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</si>
  <si>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</si>
  <si>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</si>
  <si>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</si>
  <si>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</si>
  <si>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</si>
  <si>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</si>
  <si>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</si>
  <si>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</si>
  <si>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</si>
  <si>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</si>
  <si>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</si>
  <si>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</si>
  <si>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</si>
  <si>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</si>
  <si>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</si>
  <si>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</si>
  <si>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</si>
  <si>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</si>
  <si>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</si>
  <si>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</si>
  <si>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</si>
  <si>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</si>
  <si>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</si>
  <si>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</si>
  <si>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</si>
  <si>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</si>
  <si>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</si>
  <si>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</si>
  <si>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</si>
  <si>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</si>
  <si>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</si>
  <si>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</si>
  <si>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</si>
  <si>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</si>
  <si>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</si>
  <si>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</si>
  <si>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</si>
  <si>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</si>
  <si>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</si>
  <si>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</si>
  <si>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</si>
  <si>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</si>
  <si>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</si>
  <si>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</si>
  <si>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</si>
  <si>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</si>
  <si>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</si>
  <si>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</si>
  <si>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</si>
  <si>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</si>
  <si>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</si>
  <si>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</si>
  <si>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</si>
  <si>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</si>
  <si>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</si>
  <si>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</si>
  <si>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</si>
  <si>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</si>
  <si>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</si>
  <si>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</si>
  <si>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</si>
  <si>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</si>
  <si>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</si>
  <si>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</si>
  <si>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</si>
  <si>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</si>
  <si>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</si>
  <si>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</si>
  <si>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</si>
  <si>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</si>
  <si>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</si>
  <si>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</si>
  <si>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</si>
  <si>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</si>
  <si>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</si>
  <si>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</si>
  <si>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</si>
  <si>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</si>
  <si>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</si>
  <si>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</si>
  <si>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</si>
  <si>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</si>
  <si>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</si>
  <si>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</si>
  <si>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</si>
  <si>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</si>
  <si>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</si>
  <si>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</si>
  <si>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</si>
  <si>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</si>
  <si>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</si>
  <si>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</si>
  <si>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</si>
  <si>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</si>
  <si>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</si>
  <si>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</si>
  <si>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</si>
  <si>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</si>
  <si>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</si>
  <si>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</si>
  <si>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</si>
  <si>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</si>
  <si>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</si>
  <si>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</si>
  <si>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</si>
  <si>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</si>
  <si>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</si>
  <si>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</si>
  <si>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</si>
  <si>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</si>
  <si>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</si>
  <si>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</si>
  <si>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</si>
  <si>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</si>
  <si>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</si>
  <si>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</si>
  <si>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</si>
  <si>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</si>
  <si>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</si>
  <si>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</si>
  <si>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</si>
  <si>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</si>
  <si>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</si>
  <si>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</si>
  <si>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</si>
  <si>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</si>
  <si>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</si>
  <si>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</si>
  <si>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</si>
  <si>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</si>
  <si>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</si>
  <si>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</si>
  <si>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</si>
  <si>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</si>
  <si>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</si>
  <si>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</si>
  <si>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</si>
  <si>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</si>
  <si>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</si>
  <si>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</si>
  <si>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</si>
  <si>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</si>
  <si>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</si>
  <si>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</si>
  <si>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</si>
  <si>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</si>
  <si>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</si>
  <si>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</si>
  <si>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</si>
  <si>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</si>
  <si>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</si>
  <si>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</si>
  <si>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</si>
  <si>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</si>
  <si>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</si>
  <si>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</si>
  <si>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</si>
  <si>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</si>
  <si>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</si>
  <si>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</si>
  <si>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</si>
  <si>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</si>
  <si>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</si>
  <si>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</si>
  <si>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</si>
  <si>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</si>
  <si>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</si>
  <si>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</si>
  <si>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</si>
  <si>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</si>
  <si>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</si>
  <si>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</si>
  <si>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</si>
  <si>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</si>
  <si>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</si>
  <si>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</si>
  <si>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</si>
  <si>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</si>
  <si>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</si>
  <si>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</si>
  <si>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</si>
  <si>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</si>
  <si>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</si>
  <si>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</si>
  <si>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</si>
  <si>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</si>
  <si>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</si>
  <si>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</si>
  <si>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</si>
  <si>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</si>
  <si>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</si>
  <si>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</si>
  <si>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</si>
  <si>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</si>
  <si>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</si>
  <si>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</si>
  <si>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</si>
  <si>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</si>
  <si>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</si>
  <si>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</si>
  <si>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</si>
  <si>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</si>
  <si>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</si>
  <si>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</si>
  <si>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</si>
  <si>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</si>
  <si>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</si>
  <si>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</si>
  <si>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</si>
  <si>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</si>
  <si>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</si>
  <si>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</si>
  <si>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</si>
  <si>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</si>
  <si>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</si>
  <si>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</si>
  <si>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</si>
  <si>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</si>
  <si>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</si>
  <si>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</si>
  <si>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</si>
  <si>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</si>
  <si>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</si>
  <si>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</si>
  <si>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</si>
  <si>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</si>
  <si>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</si>
  <si>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</si>
  <si>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</si>
  <si>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</si>
  <si>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</si>
  <si>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</si>
  <si>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</si>
  <si>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</si>
  <si>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</si>
  <si>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</si>
  <si>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</si>
  <si>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</si>
  <si>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</si>
  <si>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</si>
  <si>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</si>
  <si>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</si>
  <si>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</si>
  <si>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</si>
  <si>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</si>
  <si>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</si>
  <si>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</si>
  <si>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</si>
  <si>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</si>
  <si>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</si>
  <si>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</si>
  <si>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</si>
  <si>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</si>
  <si>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</si>
  <si>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</si>
  <si>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</si>
  <si>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</si>
  <si>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</si>
  <si>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</si>
  <si>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</si>
  <si>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</si>
  <si>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</si>
  <si>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</si>
  <si>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</si>
  <si>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</si>
  <si>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</si>
  <si>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</si>
  <si>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</si>
  <si>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</si>
  <si>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</si>
  <si>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</si>
  <si>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</si>
  <si>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</si>
  <si>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</si>
  <si>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</si>
  <si>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</si>
  <si>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</si>
  <si>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</si>
  <si>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</si>
  <si>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</si>
  <si>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</si>
  <si>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</si>
  <si>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</si>
  <si>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</si>
  <si>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</si>
  <si>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</si>
  <si>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</si>
  <si>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</si>
  <si>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</si>
  <si>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</si>
  <si>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</si>
  <si>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</si>
  <si>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</si>
  <si>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</si>
  <si>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</si>
  <si>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</si>
  <si>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</si>
  <si>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</si>
  <si>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</si>
  <si>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</si>
  <si>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</si>
  <si>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</si>
  <si>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</si>
  <si>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</si>
  <si>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</si>
  <si>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</si>
  <si>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</si>
  <si>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</si>
  <si>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</si>
  <si>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</si>
  <si>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</si>
  <si>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</si>
  <si>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</si>
  <si>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</si>
  <si>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</si>
  <si>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</si>
  <si>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</si>
  <si>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</si>
  <si>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</si>
  <si>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</si>
  <si>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</si>
  <si>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</si>
  <si>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</si>
  <si>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</si>
  <si>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</si>
  <si>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</si>
  <si>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</si>
  <si>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</si>
  <si>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</si>
  <si>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</si>
  <si>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</si>
  <si>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</si>
  <si>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</si>
  <si>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</si>
  <si>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</si>
  <si>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</si>
  <si>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</si>
  <si>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</si>
  <si>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</si>
  <si>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</si>
  <si>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</si>
  <si>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</si>
  <si>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</si>
  <si>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</si>
  <si>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</si>
  <si>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</si>
  <si>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</si>
  <si>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</si>
  <si>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</si>
  <si>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</si>
  <si>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</si>
  <si>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</si>
  <si>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</si>
  <si>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</si>
  <si>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</si>
  <si>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</si>
  <si>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</si>
  <si>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</si>
  <si>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</si>
  <si>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</si>
  <si>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</si>
  <si>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</si>
  <si>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</si>
  <si>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</si>
  <si>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</si>
  <si>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</si>
  <si>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</si>
  <si>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</si>
  <si>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</si>
  <si>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</si>
  <si>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</si>
  <si>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</si>
  <si>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</si>
  <si>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</si>
  <si>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</si>
  <si>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</si>
  <si>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</si>
  <si>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</si>
  <si>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</si>
  <si>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</si>
  <si>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</si>
  <si>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</si>
  <si>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</si>
  <si>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</si>
  <si>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</si>
  <si>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</si>
  <si>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</si>
  <si>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</si>
  <si>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</si>
  <si>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</si>
  <si>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</si>
  <si>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</si>
  <si>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</si>
  <si>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</si>
  <si>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</si>
  <si>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</si>
  <si>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</si>
  <si>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</si>
  <si>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</si>
  <si>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</si>
  <si>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</si>
  <si>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</si>
  <si>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</si>
  <si>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</si>
  <si>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</si>
  <si>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</si>
  <si>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</si>
  <si>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</si>
  <si>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</si>
  <si>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</si>
  <si>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</si>
  <si>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</si>
  <si>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</si>
  <si>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</si>
  <si>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</si>
  <si>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</si>
  <si>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</si>
  <si>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</si>
  <si>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</si>
  <si>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</si>
  <si>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</si>
  <si>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</si>
  <si>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</si>
  <si>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</si>
  <si>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</si>
  <si>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</si>
  <si>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</si>
  <si>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</si>
  <si>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</si>
  <si>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</si>
  <si>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</si>
  <si>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</si>
  <si>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</si>
  <si>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</si>
  <si>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</si>
  <si>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</si>
  <si>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</si>
  <si>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</si>
  <si>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</si>
  <si>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</si>
  <si>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</si>
  <si>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</si>
  <si>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</si>
  <si>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</si>
  <si>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</si>
  <si>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</si>
  <si>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</si>
  <si>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</si>
  <si>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</si>
  <si>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</si>
  <si>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</si>
  <si>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</si>
  <si>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</si>
  <si>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</si>
  <si>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</si>
  <si>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</si>
  <si>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</si>
  <si>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</si>
  <si>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</si>
  <si>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</si>
  <si>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</si>
  <si>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</si>
  <si>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</si>
  <si>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</si>
  <si>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</si>
  <si>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</si>
  <si>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</si>
  <si>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</si>
  <si>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</si>
  <si>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</si>
  <si>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</si>
  <si>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</si>
  <si>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</si>
  <si>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</si>
  <si>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</si>
  <si>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</si>
  <si>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</si>
  <si>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</si>
  <si>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</si>
  <si>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</si>
  <si>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</si>
  <si>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</si>
  <si>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</si>
  <si>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</si>
  <si>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</si>
  <si>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</si>
  <si>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</si>
  <si>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</si>
  <si>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</si>
  <si>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</si>
  <si>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</si>
  <si>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</si>
  <si>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</si>
  <si>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</si>
  <si>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</si>
  <si>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</si>
  <si>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</si>
  <si>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</si>
  <si>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</si>
  <si>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</si>
  <si>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</si>
  <si>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</si>
  <si>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</si>
  <si>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</si>
  <si>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</si>
  <si>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</si>
  <si>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</si>
  <si>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</si>
  <si>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</si>
  <si>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</si>
  <si>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</si>
  <si>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</si>
  <si>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</si>
  <si>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</si>
  <si>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</si>
  <si>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</si>
  <si>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</si>
  <si>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</si>
  <si>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</si>
  <si>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</si>
  <si>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</si>
  <si>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</si>
  <si>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</si>
  <si>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</si>
  <si>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</si>
  <si>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</si>
  <si>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</si>
  <si>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</si>
  <si>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</si>
  <si>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</si>
  <si>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</si>
  <si>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</si>
  <si>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</si>
  <si>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</si>
  <si>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</si>
  <si>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</si>
  <si>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</si>
  <si>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</si>
  <si>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</si>
  <si>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</si>
  <si>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</si>
  <si>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</si>
  <si>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</si>
  <si>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</si>
  <si>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</si>
  <si>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</si>
  <si>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</si>
  <si>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</si>
  <si>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</si>
  <si>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</si>
  <si>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</si>
  <si>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</si>
  <si>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</si>
  <si>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</si>
  <si>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</si>
  <si>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</si>
  <si>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</si>
  <si>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</si>
  <si>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</si>
  <si>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</si>
  <si>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</si>
  <si>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</si>
  <si>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</si>
  <si>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</si>
  <si>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</si>
  <si>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</si>
  <si>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</si>
  <si>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</si>
  <si>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</si>
  <si>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</si>
  <si>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</si>
  <si>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</si>
  <si>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</si>
  <si>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</si>
  <si>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</si>
  <si>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</si>
  <si>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</si>
  <si>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</si>
  <si>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</si>
  <si>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</si>
  <si>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</si>
  <si>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</si>
  <si>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</si>
  <si>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</si>
  <si>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</si>
  <si>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</si>
  <si>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</si>
  <si>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</si>
  <si>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</si>
  <si>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</si>
  <si>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</si>
  <si>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</si>
  <si>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</si>
  <si>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</si>
  <si>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</si>
  <si>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</si>
  <si>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</si>
  <si>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</si>
  <si>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</si>
  <si>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</si>
  <si>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</si>
  <si>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</si>
  <si>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</si>
  <si>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</si>
  <si>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</si>
  <si>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</si>
  <si>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</si>
  <si>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</si>
  <si>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</si>
  <si>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</si>
  <si>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</si>
  <si>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</si>
  <si>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</si>
  <si>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</si>
  <si>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</si>
  <si>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</si>
  <si>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</si>
  <si>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</si>
  <si>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</si>
  <si>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</si>
  <si>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</si>
  <si>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</si>
  <si>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</si>
  <si>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</si>
  <si>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</si>
  <si>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</si>
  <si>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</si>
  <si>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</si>
  <si>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</si>
  <si>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</si>
  <si>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</si>
  <si>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</si>
  <si>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</si>
  <si>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</si>
  <si>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</si>
  <si>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</si>
  <si>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</si>
  <si>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</si>
  <si>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</si>
  <si>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</si>
  <si>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</si>
  <si>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</si>
  <si>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</si>
  <si>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</si>
  <si>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</si>
  <si>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</si>
  <si>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</si>
  <si>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PROCESO DE INSPECCIÓN, VIGILANCIA Y CONTROL
FORMATO INSTRUMENTO IV
APOYO PSICOLOGICO ESPECIALIZADO</t>
  </si>
  <si>
    <t>INSTRUCTIVO PARA DILIGENCIAR EL INSTRUMENTO DE VERIFICACION DE LAS CONDICIONES DE PRESTACION DEL SERVICIO - APOYO PSICOLOGICO ESPECIALIZADO</t>
  </si>
  <si>
    <t>ÍTEM</t>
  </si>
  <si>
    <t>DESCRIPCIÓN</t>
  </si>
  <si>
    <t>DILIGENCIAMIENTO 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</si>
  <si>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</si>
  <si>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</si>
  <si>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</si>
  <si>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</si>
  <si>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</si>
  <si>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</si>
  <si>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</si>
  <si>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</si>
  <si>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celular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</si>
  <si>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</si>
  <si>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</si>
  <si>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</si>
  <si>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</si>
  <si>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</si>
  <si>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</si>
  <si>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</si>
  <si>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</si>
  <si>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</si>
  <si>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</si>
  <si>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</si>
  <si>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</si>
  <si>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</si>
  <si>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</si>
  <si>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</si>
  <si>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</si>
  <si>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</si>
  <si>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</si>
  <si>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</si>
  <si>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</si>
  <si>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t>
  </si>
  <si>
    <t xml:space="preserve">1.1. SEDE / UNIDAD OPERATIVA </t>
  </si>
  <si>
    <t xml:space="preserve">Cambie la X por el número de Unidad Operativa asignada de acuerdo a la designación realizada por el o la coordinador (a) o el o la líder del Grupo de Inspección y Vigilancia. </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</si>
  <si>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</si>
  <si>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</si>
  <si>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</si>
  <si>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</si>
  <si>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</si>
  <si>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</si>
  <si>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</si>
  <si>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</si>
  <si>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</si>
  <si>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celular que el representante legal indica como número de contacto de la unidad operativa.</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</si>
  <si>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</si>
  <si>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</si>
  <si>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</si>
  <si>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inmueble indique personas naturales o jurídicas que participan. Ejemplo: en el comodato participa la Institución y la Gobernación de Cundinamarca, cuando se trate del Instituto Colombiano de Bienestar Familiar solo coloque ICBF.</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</si>
  <si>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</si>
  <si>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</si>
  <si>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</si>
  <si>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</si>
  <si>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</si>
  <si>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</si>
  <si>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</si>
  <si>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</si>
  <si>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</si>
  <si>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 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</si>
  <si>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</si>
  <si>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</si>
  <si>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</si>
  <si>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</si>
  <si>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</si>
  <si>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</si>
  <si>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</si>
  <si>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</si>
  <si>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</si>
  <si>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</si>
  <si>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</si>
  <si>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</si>
  <si>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</si>
  <si>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</si>
  <si>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</si>
  <si>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</si>
  <si>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</si>
  <si>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</si>
  <si>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</si>
  <si>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</si>
  <si>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</si>
  <si>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</si>
  <si>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</si>
  <si>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</si>
  <si>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</si>
  <si>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</si>
  <si>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</si>
  <si>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</si>
  <si>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</si>
  <si>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</si>
  <si>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</si>
  <si>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</si>
  <si>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</si>
  <si>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</si>
  <si>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</si>
  <si>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</si>
  <si>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</si>
  <si>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</si>
  <si>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</si>
  <si>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</si>
  <si>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</si>
  <si>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</si>
  <si>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</si>
  <si>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</si>
  <si>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</si>
  <si>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</si>
  <si>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</si>
  <si>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</si>
  <si>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DILIGENCIAMIENTO DE LOS COMPONENTES</t>
  </si>
  <si>
    <t>Responsable del Registro</t>
  </si>
  <si>
    <t>Rol responsable del diligenciamiento del verificable:</t>
  </si>
  <si>
    <t>ING / ARQ: Ingeniero (a) o Arquitecto (a)</t>
  </si>
  <si>
    <t>ND / ING AL: Nutricionista Dietista o Ingeniero (a) de Alimentos</t>
  </si>
  <si>
    <t>PSIC / TS: Psicólogo (a) o Trabajador (a) Social</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</si>
  <si>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</si>
  <si>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</si>
  <si>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</si>
  <si>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</si>
  <si>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</si>
  <si>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</si>
  <si>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</si>
  <si>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Diligenciamiento Componente Alimentación y Nutrición</t>
  </si>
  <si>
    <t>Diligenciamiento Componente 4. Modelo de Atención</t>
  </si>
  <si>
    <t xml:space="preserve">En observación de la atención, diálogos con las niñas, niños, adolescentes, jóvenes, familias, el talento humano y contrastado con el anexo de historia de atención se evidencia que:
</t>
  </si>
  <si>
    <r>
      <t xml:space="preserve">Este enunciado tiene  los siguientes propósitos generales y aplica para el componente del Modelo de Atención, </t>
    </r>
    <r>
      <rPr>
        <sz val="11"/>
        <rFont val="Aptos Narrow"/>
        <family val="2"/>
        <scheme val="minor"/>
      </rPr>
      <t xml:space="preserve"> Anexo 4. </t>
    </r>
    <r>
      <rPr>
        <sz val="11"/>
        <color theme="1"/>
        <rFont val="Aptos Narrow"/>
        <family val="2"/>
        <scheme val="minor"/>
      </rPr>
      <t xml:space="preserve"> de Situaciones de Riesgo y  los Anexos: Violencia, Discapacidad y Gestantes:
a. Escuchar y tener en cuenta la voz de las niñas, niños, adolescentes y jóvenes acorde con el enfoque diferencial, características, realidades, recursos y curso de vida.
b. Escuchar y tener en cuenta la voz de las familias y/o red vincular.
c. Identificar que las niñas, niños, adolescentes, jóvenes, familias y/o red vincular conocen el propósito del servicio en el cual se encuentran.
d. Identificar la gestión y/o articulación con la autoridad administrativa y con el SNBF.
e. Identificar la trazabilidad del proceso de atención. (Que la información corresponde al niño, niña, adolescente o joven, su familia o red vincular, con su proceso, que las actuaciones se realizan en los tiempos establecidos, que se realiza el registro ordenado en el anexo de la historia de atención, entre otros).
f. Abordar situaciones que dieron origen al PARD, así como a las particularidades del niño, niña, adolescente o joven, su familia o red vincular.
g. Incluir demás situaciones que el niño, niña, adolescente o joven, su familia o red vincular y el talento humano manifieste en los diálogos.
</t>
    </r>
    <r>
      <rPr>
        <b/>
        <sz val="11"/>
        <color theme="1"/>
        <rFont val="Aptos Narrow"/>
        <family val="2"/>
        <scheme val="minor"/>
      </rPr>
      <t xml:space="preserve">ESTOS ASPECTOS DEBERÁN INCORPORARSE DE FORMA INTRÍNSECA EN EL DESARROLLO DE LA EVALUACIÓN DEL COMPONENTE Y LOS ANEXOS ENUNCIADOS. 
</t>
    </r>
  </si>
  <si>
    <t>4.1.2. 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</si>
  <si>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Se entenderá que la Propuesta de Implementación y Cualificación -PIYC  es pertinente y coherente cuando coincida: lo observado, lo manifestado por las niñas, niños, adolescentes, familias o red vincular y talento humano, los soportes de implementación presentados por el operador, con la población atendida al momento de la acción de inspección y vigilancia.</t>
  </si>
  <si>
    <t>4.1.3.a. Son implementadas con enfoques de derechos, diferenciales, con gestión basada en resultados, desarrollo de capacidades y ecológico.</t>
  </si>
  <si>
    <t>Se entenderá que las acciones de ejecución de la Propuesta de Implementación y Cualificación -PIYC responden a los enfoques de derechos, diferencial, gestión basada en resultados, desarrollo de capacidades y ecológico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Enfoque Derechos: acciones en las que los niños, las niñas, y los adolescentes son sujetos de la atención, titulares de sus derechos y por ende promueven su desarrollo integral, se previenen vulneraciones y garantizan el restablecimiento de sus derechos. Esto incluye la participación en escenarios de actividad física (45 minutos), deporte, recreación, cultural, arte, así como la articulación con escenarios de participación ciudadana.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Enfoque de Gestión basada en resultados: articulando los actores para favorecer la toma de decisiones en el proceso administrativo de restablecimiento de derechos de las niñas, niños, adolescentes, jóvenes y sus familias y/o redes vinculares de apoyo, y comunidades a las que pertenecen.
Enfoque Desarrollo de capacidades: posibilitan el desarrollo de las niñas, niños, adolescentes, jóvenes y sus familias y/o redes vinculares de apoyo y comunidades a las que pertenecen desde sus recursos y potencialidades.
Enfoque Ecológico: redefiniendo sus interacciones en cada uno de los niveles de atención (microsistema, mesosistema, exosistema), de manera contextual, dinámica, holística y adaptativa con las niñas, niños, adolescentes, jóvenes y sus familias y/o redes vinculares de apoyo y comunidades a las que pertenecen.</t>
  </si>
  <si>
    <t>4.1.3.b. Responden al propósito del modelo de atención (desarrollo integral y fortalecimiento familiar)</t>
  </si>
  <si>
    <t>Se entenderá que las acciones de ejecución de la Propuesta de Implementación y Cualificación -PIYC responde al modelo de intención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Desarrollo integral comprende: 
(i).Resignificación de eventos adversos en la historia de vida: acciones para el abordaje de eventos adversos de la historia de vida.
(ii). Resiliencia: acciones dirigidas al desarrollo de estrategias de afrontamiento para sobreponerse a la adversidad. (Ver Cartilla Desarrollo Integral ICBF 2021 o el documento que lo sustituya o actualice).
(iii). Realizaciones: acciones dirigidas al desarrollo integral del niño, niña, adolescente o jóvenes, materializando las realizaciones (se sienten acogidos, están saludables y nutridos, desarrollan sus capacidades, construyen su identidad libremente, desarrollan su creatividad, son escuchados y tenidos en cuenta, crecen en entornos protectores y construyen libremente su sexualidad) según el curso de vida. (Ver Cartilla Desarrollo Integral ICBF 2021 o el documento que lo sustituya o actualice). 
Fortalecimiento familiar comprende: 
(i). Parentalidad positiva: acciones dirigidas para desarrollar comportamientos de padres, madres, cuidadores y cuidadoras, fundamentados en el interés superior de niños, niñas y adolescentes, que cuidan, desarrollan sus capacidades, no son violentos y ofrecen reconocimiento y orientación, incluyen el establecimiento de límites que permitan el pleno desarrollo de niñas, niños y adolescentes
(ii) Competencias parentales: acciones dirigidas para desarrollar las capacidades: reflexivas, protectoras, vinculares y formativas.
(Ver Cartilla Parentalidad Positiva ICBF 2021 o el documento que lo sustituya o actualice).</t>
  </si>
  <si>
    <t>4.1.3.c.Desarrollan herramientas de participación.</t>
  </si>
  <si>
    <r>
      <t xml:space="preserve">Se entenderá que las acciones de ejecución de la Propuesta de Implementación y Cualificación -PIYC desarrolla herramientas de participación cuando coincida lo observado, lo manifestado por las niñas, niños, adolescentes, familias o red vincular y talento humano, los soportes de implementación presentados por el operador, con la población atendida al momento de la acción de inspección y vigilancia.
</t>
    </r>
    <r>
      <rPr>
        <b/>
        <sz val="11"/>
        <color theme="1"/>
        <rFont val="Aptos Narrow"/>
        <family val="2"/>
        <scheme val="minor"/>
      </rPr>
      <t>Nota:</t>
    </r>
    <r>
      <rPr>
        <sz val="11"/>
        <color theme="1"/>
        <rFont val="Aptos Narrow"/>
        <family val="2"/>
        <scheme val="minor"/>
      </rPr>
      <t xml:space="preserve"> Para la verificación tenga en cuenta que, las herramientas de participación las desarrollará el operador de acuerdo con los instrumentos y periodos que él mismo establece para ello.</t>
    </r>
  </si>
  <si>
    <t>Para la verificación de este ítem, tenga en cuenta que los literales enunciados guarden coherencia con los resultados de la evaluación preliminar y la evaluación integradora. Igualmente, las acciones de articulación con la autoridad administrativa entidades o actores que correspondan para la gestión de activación del Sistema Nacional de Bienestar Familiar a las que haya lugar en cada caso, (trámite de documentos de identidad de acuerdo con la edad y de la libreta militar (cuando aplique), vinculación educativa, proyecto de vida, formación para el trabajo, entre otros).</t>
  </si>
  <si>
    <t xml:space="preserve">Para la verificación de este ítem se deberá identificar en la muestra seleccionada, los casos en los cuales aplique su implementación (posibles fuentes: anexo de historia, el PYIC, diálogos de talento humano o usuarios, etc.) . 
Estos casos conforman el universo de la muestra a verificar, en caso de que uno (1) de ellos no cuente con acta, se relacionará como "no cumple". </t>
  </si>
  <si>
    <t>Anexo 1 Violencias
Anexo 2. Discapacidad
Anexo 3. Gestantes y Lactantes	El diligenciamiento de estas pestañas se realizará de acuerdo con la población identificada en el servicio así como de la muestra seleccionada.</t>
  </si>
  <si>
    <t>El diligenciamiento de estas pestañas se realizará de acuerdo con la población identificada en el servicio así como de la muestra seleccionada.</t>
  </si>
  <si>
    <t>Diligenciamiento 5. Situaciones de Riesgo</t>
  </si>
  <si>
    <t>Para la verificación de este anexo tenga en cuenta:</t>
  </si>
  <si>
    <t>1. El primer criterio de selección de la muestra son las situaciones de riesgo encontradas.
2. Solicite información de los últimos seis (6) meses relacionada con la ocurrencia de situaciones identificadas.</t>
  </si>
  <si>
    <t>5.1.1. 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</si>
  <si>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Para la verificación de este ítem además de tener en cuenta lo dispuesto por el componente técnico, se debe tener presente la evaluación de:
a. Las medidas específicas de prevención de accidentes y lesiones relacionadas con infraestructura que hagan los Arquitectos o Ingenieros Civiles.
b. Las medidas de prevención de accidentes y lesiones relacionadas con medicamentos que hagan las Nutricionista Dietista o Ingeniero (a) de Alimentos.</t>
  </si>
  <si>
    <t>Diligenciamiento 6. Código de Etica</t>
  </si>
  <si>
    <t>6.1.1. La institución cuenta con el código ético de acuerdo con lo establecido por el ICBF:
a. Firmado por todos los colaboradores, consultores, voluntarios, pasantes, provisional (ocasional, permanente).</t>
  </si>
  <si>
    <t>Para la evaluación de este verificable confirme con el Contador (a) o Administrador (a) o Economista que de acuerdo con la muestra seleccionada los colaboradores, consultores, voluntarios, pasantes, provisional (ocasional, permanente) del servicio firmaron el Código de Ética.</t>
  </si>
  <si>
    <t xml:space="preserve">7.3.2. Cuenta con archivo físico y/o digital del talento humano vinculado con la hoja de vida y los soportes de identificación, formación académica de la hoja de vida, certificaciones de experiencia laboral de la hoja vida, antecedentes fiscales, disciplinarios y judiciales.
Nota: No se podrá vincular talento humano que tenga antecedentes fiscales, disciplinarios ni judiciales. Verificar cada 3 meses, durante la vinculación en la modalidad.
Nota: Solicitar la verificación de los antecedes judiciales en las páginas oficiales de la muestra seleccionada. </t>
  </si>
  <si>
    <t>En caso de encontrar situaciones de "no cumple" además de tener en cuenta lo previsto en la fila 64 de este instructivo, para este verificable tenga en cuenta, registrar en la columna denominada "SITUACIÓN ENCONTRADA DEL NO CUMPLE": el nombre de la persona contratada con la inconsistencia, su identificación, perfil, el cargo para el cual fue contratado y fecha en cual fue contratada.</t>
  </si>
  <si>
    <t xml:space="preserve">7.4.1. 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
Nota 1: No se podrá vincular a quienes se encuentren inhabilitados por delitos contra la libertad, integridad y formación sexuales contra las niñas, los niños y los adolescentes, de acuerdo con lo establecido decreto 753 del 30 de abril de 2019. </t>
  </si>
  <si>
    <t>7.4.2. Cuenta con los soportes de verificación de consulta del registro de inhabilidades por delitos sexuales cometidos contra personas menores de edad, cada cuatro (4) meses del talento humano, en cumplimiento de lo establecido en la Ley 1918 de 2018, modificada por la Ley 2375 de 2024.
Nota: Solicitar la verificación de inhabilidades por delitos sexuales cometidos contra personas menores de edad de la muestra seleccionada, en la pág. oficial.</t>
  </si>
  <si>
    <t>Diligenciamiento Componente 9 Dotación</t>
  </si>
  <si>
    <t>Previo a la evaluación de este verificable indague con el profesional del componente de modelo de atención las particularidades que se requieran acorde con lo establecido en la Propuesta de Implementación y Cualificación (PIYC)</t>
  </si>
  <si>
    <t>Diligenciamiento Tabla 2 de Talento Humano</t>
  </si>
  <si>
    <t>Cantidad de usuarios del servicio</t>
  </si>
  <si>
    <t>Registre la cantidad de usuarios que encuentra en el servicio. La tabla calculará automáticamente el personal requerido de acuerdo con el Manual Operativo.</t>
  </si>
  <si>
    <t>Diligenciamiento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</si>
  <si>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</si>
  <si>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</si>
  <si>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</si>
  <si>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</si>
  <si>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</si>
  <si>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</si>
  <si>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</si>
  <si>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</si>
  <si>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</si>
  <si>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2. SEDE / UNIDAD OPERATIVA 1</t>
  </si>
  <si>
    <t>zona urbana o rural</t>
  </si>
  <si>
    <t>Seleccione el estado de tenencia del inmueble:</t>
  </si>
  <si>
    <t>Capacidad Instalada</t>
  </si>
  <si>
    <t>3. INFORMACIÓN GENERAL DE LA VISITA</t>
  </si>
  <si>
    <t>Fecha de finalización Visita</t>
  </si>
  <si>
    <t>Número de auto de la visita</t>
  </si>
  <si>
    <t>Número de la bitácora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</si>
  <si>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</si>
  <si>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</si>
  <si>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</si>
  <si>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</si>
  <si>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</si>
  <si>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</si>
  <si>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</si>
  <si>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</si>
  <si>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</si>
  <si>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</si>
  <si>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</si>
  <si>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</si>
  <si>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</si>
  <si>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</si>
  <si>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</si>
  <si>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</si>
  <si>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</si>
  <si>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</si>
  <si>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4. INFORMACIÓN DEL CONTRATO</t>
  </si>
  <si>
    <t>Regional 1</t>
  </si>
  <si>
    <t>Regional 2</t>
  </si>
  <si>
    <t>Portada</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</si>
  <si>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</si>
  <si>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</si>
  <si>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</si>
  <si>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</si>
  <si>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</si>
  <si>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</si>
  <si>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</si>
  <si>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</si>
  <si>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</si>
  <si>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Pág. (20-21)</t>
  </si>
  <si>
    <t>ING / ARQ</t>
  </si>
  <si>
    <t>2.1.1</t>
  </si>
  <si>
    <t xml:space="preserve">Cuenta con un Plan de Emergencias documentado en función del espacio donde se presta el servicio. </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</si>
  <si>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4.2 ASPECTOS POR EVALUAR EN LOS ESPACIOS EN LOS CUALES EL OPERADOR PRESTA EL SERVICIO 
Tabla 1. Aspectos para tener en cuenta a la hora de evaluar el espacio de prestación del servicio. pág. (20 - 21)</t>
  </si>
  <si>
    <t>2.1.2</t>
  </si>
  <si>
    <r>
      <t xml:space="preserve">Cuenta con los soportes de realización de simulacros en los cuales se haga participe a toda la población de la sede operativa. 
</t>
    </r>
    <r>
      <rPr>
        <b/>
        <sz val="11"/>
        <color theme="1"/>
        <rFont val="Arial"/>
        <family val="2"/>
      </rPr>
      <t>Nota 1:</t>
    </r>
    <r>
      <rPr>
        <sz val="11"/>
        <color theme="1"/>
        <rFont val="Arial"/>
        <family val="2"/>
      </rPr>
      <t xml:space="preserve"> Verificar que cuente con al menos un simulacro.
</t>
    </r>
    <r>
      <rPr>
        <b/>
        <sz val="11"/>
        <color theme="1"/>
        <rFont val="Arial"/>
        <family val="2"/>
      </rPr>
      <t>Nota 2:</t>
    </r>
    <r>
      <rPr>
        <sz val="11"/>
        <color theme="1"/>
        <rFont val="Arial"/>
        <family val="2"/>
      </rPr>
      <t xml:space="preserve"> El registro de los simulacros podrá contener la siguiente información: el número de participantes, tiempo de respuesta ante la emergencia, resultados, plan de acción y mejora.</t>
    </r>
  </si>
  <si>
    <t>2.2</t>
  </si>
  <si>
    <t>Cuenta con el certificado del cumplimiento de las normas de seguridad de la piscina. Si el inmueble cuenta con piscina.</t>
  </si>
  <si>
    <t xml:space="preserve">Manual Operativo Modalidades y Servicio para la atención de niñas, niños y adolescentes, con Proceso Administrativo de Restablecimiento de Derechos - MO3.P - Versión 2 del 08/07/2022. Pág. 27.
</t>
  </si>
  <si>
    <t>2.2.1</t>
  </si>
  <si>
    <t>En caso de que el inmueble cuente con piscina y esta vaya a ser utilizada por los usuarios, se cuenta con el documento expedido por la autoridad competente que certifique el cumplimiento de las normas de seguridad reglamentarias.</t>
  </si>
  <si>
    <t>Manual Operativo Modalidades y Servicio para la atención de niñas, niños y adolescentes, con Proceso Administrativo de Restablecimiento de Derechos - MO3.P - Versión 2 del 08/07/2022. 
Tabla 4. Pág. 27.
Para piscinas:
Ley 1209 del 2008.
Decreto 2171 del 2009  
Resolución 4113 del 2012
Decreto 554 de 2015</t>
  </si>
  <si>
    <t>2.3</t>
  </si>
  <si>
    <t>Cuenta con el concepto sanitario favorable si el inmueble cuenta con piscina y es del uso de los usuarios.</t>
  </si>
  <si>
    <t>2.3.1</t>
  </si>
  <si>
    <t>En caso de que el inmueble cuente con piscina y esta sea utilizada por los usuarios, se cuenta con el concepto sanitario favorable expedido por la autoridad sanitaria competente.</t>
  </si>
  <si>
    <t>2.4</t>
  </si>
  <si>
    <t>Cuenta con concepto sanitario favorable del inmueble.</t>
  </si>
  <si>
    <t>Ley 9 de 1979 "Por la cual se dictan Medidas Sanitarias."</t>
  </si>
  <si>
    <t>2.4.1</t>
  </si>
  <si>
    <t>El inmueble cuenta con el concepto sanitario favorable expedido por la autoridad de salud competente.</t>
  </si>
  <si>
    <t>2.5</t>
  </si>
  <si>
    <t>Cuenta con una planta física adecuada, en buen estado, con mantenimiento permanente.</t>
  </si>
  <si>
    <t>Manual Operativo Modalidades y Servicio para la atención de niñas, niños y adolescentes, con Proceso Administrativo de Restablecimiento de Derechos. - MO3.P - Versión 2 del 08/07/2022. Pág. (25 - 26)</t>
  </si>
  <si>
    <t>2.5.1</t>
  </si>
  <si>
    <t>La infraestructura cuenta con abastecimiento de agua potable.</t>
  </si>
  <si>
    <t>Manual Operativo Modalidades y Servicio para la atención de niñas, niños y adolescentes, con Proceso Administrativo de Restablecimiento de Derechos. - MO3.P - Versión 2 del 08/07/2022.
3.1.1. Infraestructura física pág. (25 - 26)</t>
  </si>
  <si>
    <t>2.5.2</t>
  </si>
  <si>
    <t>La infraestructura cuenta con sistema de eliminación de aguas residuales.</t>
  </si>
  <si>
    <t>2.5.3</t>
  </si>
  <si>
    <t>La infraestructura cuenta con energía eléctrica.</t>
  </si>
  <si>
    <t>2.5.4</t>
  </si>
  <si>
    <t>Cuenta con sistema de comunicación (internet, telefonía fija y móvil), según oferta en el territorio.</t>
  </si>
  <si>
    <t>2.5.5</t>
  </si>
  <si>
    <t>Los espacio proporcionan los ajustes y apoyos requeridos para la atención de las niñas, los niños y los adolescentes con discapacidad según la categoría.</t>
  </si>
  <si>
    <t>2.5.6</t>
  </si>
  <si>
    <t xml:space="preserve">Los espacios promueven el desarrollo de capacidades de la población con discapacidad garantizando la accesibilidad a los espacios en el marco de la inclusión social. </t>
  </si>
  <si>
    <t>2.6</t>
  </si>
  <si>
    <t>Cuenta con las condiciones locativas adecuadas para la prestación del servicio.</t>
  </si>
  <si>
    <t>Manual Operativo Modalidades y Servicio para la atención de niñas, niños y adolescentes, con Proceso Administrativo de Restablecimiento de Derechos - MO3.P - Versión 2 del 08/07/2022. Pág. (26 - 27)</t>
  </si>
  <si>
    <t>2.6.1</t>
  </si>
  <si>
    <t>El inmueble cuenta con todos los espacios limpios y libres de residuos.</t>
  </si>
  <si>
    <t>Manual Operativo Modalidades y Servicio para la atención de niñas, niños y adolescentes, con Proceso Administrativo de Restablecimiento de Derechos - MO3.P - Versión 2 del 08/07/2022.
Tabla 4. Condiciones locativas. Pág. (26 - 27)</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</si>
  <si>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</si>
  <si>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</si>
  <si>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</si>
  <si>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</si>
  <si>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</si>
  <si>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</si>
  <si>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</si>
  <si>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</si>
  <si>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</si>
  <si>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</si>
  <si>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</si>
  <si>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seguros, no resbalosos y sin grietas.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</si>
  <si>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</si>
  <si>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</si>
  <si>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</si>
  <si>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</si>
  <si>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</si>
  <si>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</si>
  <si>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</si>
  <si>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</si>
  <si>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</si>
  <si>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r>
      <t xml:space="preserve">Los espejos se encuentran en perfecto estado.
</t>
    </r>
    <r>
      <rPr>
        <b/>
        <sz val="11"/>
        <rFont val="Arial"/>
        <family val="2"/>
      </rPr>
      <t xml:space="preserve">Nota 1: </t>
    </r>
    <r>
      <rPr>
        <sz val="11"/>
        <rFont val="Arial"/>
        <family val="2"/>
      </rPr>
      <t>libres de fisuras, manchas, deformaciones, sin bordes cortantes y con película de seguridad para proteger a los usuarios de los efectos causados por su rompimiento.</t>
    </r>
    <r>
      <rPr>
        <b/>
        <sz val="11"/>
        <rFont val="Arial"/>
        <family val="2"/>
      </rPr>
      <t xml:space="preserve">
Nota 2:</t>
    </r>
    <r>
      <rPr>
        <sz val="11"/>
        <rFont val="Arial"/>
        <family val="2"/>
      </rPr>
      <t xml:space="preserve"> Pueden omitirse cuando por las características de la población, este elemento represente un riesgo para la integridad de las niñas, los niños y los adolescentes. </t>
    </r>
  </si>
  <si>
    <t>2.6.13</t>
  </si>
  <si>
    <t>Todos los bombillos son ahorradores de energía.</t>
  </si>
  <si>
    <t>2.6.14</t>
  </si>
  <si>
    <t>El inmueble cuenta con señalización de acuerdo con la normatividad vigente.</t>
  </si>
  <si>
    <t>2.6.15</t>
  </si>
  <si>
    <t>Las escaleras cuentan con pasamanos o barandas no escalables.</t>
  </si>
  <si>
    <t>2.6.16</t>
  </si>
  <si>
    <t>Si el inmueble presenta balcones estos cuentan con protección.</t>
  </si>
  <si>
    <t>2.6.17</t>
  </si>
  <si>
    <t>Si el inmueble cuenta con aljibes, albercas y depósitos de agua o piscina cuentan con protección.</t>
  </si>
  <si>
    <t xml:space="preserve">Manual Operativo Modalidades y Servicio para la atención de niñas, niños y adolescentes, con Proceso Administrativo de Restablecimiento de Derechos - MO3.P - Versión 2 del 08/07/2022.
Tabla 4. Condiciones locativas. Pág. (26 - 27)
Para piscinas:
Ley 1209 del 2008.
Decreto 2171 del 2009  
Resolución 4113 del 2012
Decreto 554 de 2015 </t>
  </si>
  <si>
    <t>2.6.18</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</si>
  <si>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Certificado de cumplimiento de las normas de seguridad de piscinas expedido por la autoridad competente.
• Contar con cubiertas anti entrampamientos.</t>
  </si>
  <si>
    <t xml:space="preserve">Manual Operativo Modalidades y Servicio para la atención de niñas, niños y adolescentes, con Proceso Administrativo de Restablecimiento de Derechos - MO3.P - Versión 2 del 08/07/2022.
Tabla 4. Condiciones locativas. Pág. (26 - 27)
Para piscinas:
Ley 1209 del 2008.
Decreto 2171 del 2009  
Resolución 4113 del 2012
Decreto 554 de 2015
</t>
  </si>
  <si>
    <t>2.6.19</t>
  </si>
  <si>
    <t>El inmueble cuenta con cables cubiertos.</t>
  </si>
  <si>
    <t>2.6.20</t>
  </si>
  <si>
    <r>
      <t xml:space="preserve">Los techos son seguros y sin riesgos.
</t>
    </r>
    <r>
      <rPr>
        <b/>
        <sz val="11"/>
        <rFont val="Arial"/>
        <family val="2"/>
      </rPr>
      <t>Nota:</t>
    </r>
    <r>
      <rPr>
        <sz val="11"/>
        <rFont val="Arial"/>
        <family val="2"/>
      </rPr>
      <t xml:space="preserve"> sin pandeo, fisuras, roturas, desprendimientos, sin riesgo de colapso o caída.</t>
    </r>
  </si>
  <si>
    <t>2.6.21</t>
  </si>
  <si>
    <t>Las sustancias tóxicas y medicamentos están fuera del alcance de los usuarios.</t>
  </si>
  <si>
    <t>2.6.22</t>
  </si>
  <si>
    <t>Los extintores cuentan con carga vigente y están ubicados conforme a la normatividad vigente.</t>
  </si>
  <si>
    <t>2.6.23</t>
  </si>
  <si>
    <t xml:space="preserve">Las tomas eléctricas cuentan con tapas protectoras, cableado fijado adecuadamente, sin enchufes o tornillos sueltos, sin cables pelados o expuestos al calor o la humedad. </t>
  </si>
  <si>
    <t>Cuentan con ambientación o decoración agradable y cálida para la acogida y atención de las niñas, los niños, los adolescentes y sus familias.</t>
  </si>
  <si>
    <t>2.6.24</t>
  </si>
  <si>
    <t xml:space="preserve">Manual Operativo Modalidades y Servicio para la atención de niñas, niños y adolescentes, con Proceso Administrativo de Restablecimiento de Derechos - MO3.P - Versión 2 del 08/07/2022.
Tabla 4. Condiciones locativas. Pág. (26 - 27)
Para el no uso de cámaras en espacios de atención:
Concepto Jurídico 29 de 2017 de la Oficina Asesora Jurídica del ICBF. Concepto Jurídico 29 de 2017 de la Oficina Asesora Jurídica del ICBF. Memorando Radicado No. 202020000000112093 </t>
  </si>
  <si>
    <t>2.6.25</t>
  </si>
  <si>
    <t>Cuenta con aviso de atención que indique la prestación del Servicio Público de Bienestar Familiar. El aviso no debe hacer referencia a modalidad.</t>
  </si>
  <si>
    <t>2.6.26</t>
  </si>
  <si>
    <t>El inmueble cuenta con un espacio para el almacenamiento de sustancias químicas usadas durante las actividades de mantenimiento, limpieza y desinfección.</t>
  </si>
  <si>
    <t xml:space="preserve"> Se cumple en el inmueble con las áreas, espacios y elementos de dotación para la atención.</t>
  </si>
  <si>
    <t>Manual Operativo Modalidades y Servicio para la atención de niñas, niños y adolescentes, con Proceso Administrativo de Restablecimiento de Derechos. MO3.P V2. 08/07/2022
ANEXO 1. pág. (86 - 89)</t>
  </si>
  <si>
    <t>El inmueble cuenta con un espacio para el coordinador y auxiliar administrativo.</t>
  </si>
  <si>
    <t>El inmueble cuenta con un espacio para la atención o consultorio para un psicólogo por cada 36 cupos.</t>
  </si>
  <si>
    <t>El espacio para la atención o consultorio cuenta con la dotación requerida:
a. Un escritorio.
b. Sillas.
c. Un archivo para los anexos de historias de atención.
d. Un computador.
e. Una impresora.
f. Un botiquín.</t>
  </si>
  <si>
    <t xml:space="preserve">Se cuenta con un baño dentro o fuera del espacio para la atención o consultorio. </t>
  </si>
  <si>
    <t>Cantidad de Condiciones que NO CUMPLE CONDICIÓN</t>
  </si>
  <si>
    <t>Cantidad de Condiciones que NO APLICA</t>
  </si>
  <si>
    <t xml:space="preserve">4. COMPONENTE MODELO DE ATENCIÓN </t>
  </si>
  <si>
    <t>4.1.</t>
  </si>
  <si>
    <t>Cuenta y desarrolla la Propuesta de Implementación y Cualificación - PIYC</t>
  </si>
  <si>
    <t>Lineamiento técnico para la implementación del modelo de atención, dirigido a los niños, las niñas, y los adolescentes en las modalidades de restablecimiento de derechos, versión 1 del 27/07/2021. Págs. 48 y 49 y Anexo 3 Págs. 61, 62 y 63. 
4.8.3. Técnicas específicas del MAC. Técnicas del MAC para la Micro Gestión. Tabla 1. Técnicas para la Micro Gestión. Pág.42.
4.8.3. Técnicas Específicas del MAC. Técnicas del MAC para la Macro Gestión. Tabla 2. Técnicas para la Macrogestión.Págs.43 Y 44.
Manual operativo modalidades y servicio para la atención de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t>
  </si>
  <si>
    <t>PSIC / TS</t>
  </si>
  <si>
    <t>4.1.1.</t>
  </si>
  <si>
    <t>La Institución cuenta con la Propuesta de Implementación y Cualificación -PIYC  digital o física y aprobada.</t>
  </si>
  <si>
    <t xml:space="preserve">Lineamiento técnico para la implementación del modelo de atención, dirigido a los niños, las niñas, y los adolescentes en las modalidades de restablecimiento de derechos, versión1 del 27/07/2021.
-Numeral 5.2 Propuesta de Implementación y Cualificación – PIYC, Págs. 48 y 49,
-Anexo 3 : Estructura de propuesta de implementación y cualificación -PIYC. Página 61,62 y 63. </t>
  </si>
  <si>
    <t>4.1.2</t>
  </si>
  <si>
    <t>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</si>
  <si>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4.1.3.</t>
  </si>
  <si>
    <t>En observación de la atención, diálogos con las niñas, niños, adolescentes, jóvenes, familias o red vincular de apoyo, el talento humano y registros documentales se evidencia que las acciones desarrolladas por la Institución en desarrollo de la Propuesta de Implementación y Cualificación – PIYC:  
a. Son implementadas con enfoques de derechos, diferenciales, con gestión basada en resultados, desarrollo de capacidades y ecológico.
b. Responden al propósito del modelo de atención (desarrollo integral y fortalecimiento familiar)
c.Desarrollan herramientas de participación.
d.Documentan e implementan estrategias para la prevención de situaciones de riesgo.</t>
  </si>
  <si>
    <t>Lineamiento técnico para la implementación del modelo de atención, dirigido a los niños, las niñas, y los adolescentes en las modalidades de restablecimiento de derechos, versión 1 del 27/07/2021. 
-Numeral 4.5. Enfoques del modelo de atención, Págs.24 a 27,
-Numeral 5.2 Propuesta de implementación y cualificación – PIYC, Págs. 48 y 49,
-Anexo 3 : Estructura de Propuesta de Implementación y Cualificación -PIYC. Págs. 61,62 y 63. 
Manual operativo modalidades y servicio para la atención de niñas, los niños y los adolescentes, con proceso administrativo de restablecimiento de derechos, versión 2 del 08/07/2022.  
- Introducción. Pág.4
Guía de Orientaciones para la prevención y manejo de Situaciones de Riesgo de las Niñas, Niños y Adolescentes en las Modalidades y Servicio de Restablecimiento de Derechos. Versión 7 del 06/06/2023.
- 4.1 Interacción y  Participación de Niños, Niñas y Adolescentes. Págs.18 y 19.
Lineamiento Técnico para la Atención de Niños, Niñas y Adolescentes con Discapacidad con Derechos Amenazados y/o Vulnerados, Versión 2 del 3/12/2019.
1) Ajustes Razonables al Componente Técnico. Pág.77.</t>
  </si>
  <si>
    <t>4.2.</t>
  </si>
  <si>
    <t>Cuenta e implementa con las herramientas de monitoreo del proceso de atención acorde con los criterios establecidos en los documentos técnicos.</t>
  </si>
  <si>
    <t>LLineamiento técnico para la implementación del modelo de atención, dirigido a los niños, las niñas, y los adolescentes en las modalidades de restablecimiento de derechos, versión 1 del 27/07/2021. 
-Numeral 4.5. Enfoques del modelo de atención, Págs. 24 a 27.
-Numeral 4.8.3. Técnicas específicas del MAC. Técnicas del MAC para la Micro Gestión. Tabla 1. Técnicas para la Micro Gestión. Pág.42.
-Numeral 4.8.3. Técnicas específicas del MAC. Técnicas del MAC para la Macro Gestión. Tabla 2. Técnicas para la Macrogestión.Pág. 43 y 44.
-Nuemeral 5.1. Herramientas de monitoreo del proceso de atención. Pág.45 y 46. Pie de pág, 75.
-Numeral 5.2 Propuesta de implementación y cualificación – PIYC, Págs. 48 y 49.
-Anexo 3 : Estructura de propuesta de implementación y cualificación -PIYC. Págs. 61,62 y 63.
Manual operativo modalidades y servicio para la atención de niñas, niños y adolescentes, con proceso administrativo de restablecimiento de derechos, versión 2 del 08/07/2022.
- Anexo 1. Apoyo psicológico especializado. Págs. 87 y 88.</t>
  </si>
  <si>
    <t>En observación de la atención, diálogos con las niñas, niños, adolescentes, jóvenes, familias, el talento humano y contrastado con el anexo de historia de atención se evidencia que:</t>
  </si>
  <si>
    <t/>
  </si>
  <si>
    <t>Manual operativo modalidades y servicio para la atención de niñas, niños y adolescentes, con proceso administrativo de restablecimiento de derechos, versión 2 del 08/07/2022.
- Anexo 1. Apoyo psicológico especializado. Pág. 87</t>
  </si>
  <si>
    <r>
      <t xml:space="preserve">Se realiza valoración inicial la cual tiene en cuenta la entrevista realizada por parte del equipo interdisciplinario de la autoridad administrativa adscrita al CAIVAS
</t>
    </r>
    <r>
      <rPr>
        <b/>
        <sz val="12"/>
        <rFont val="Arial"/>
        <family val="2"/>
      </rPr>
      <t>Nota</t>
    </r>
    <r>
      <rPr>
        <sz val="12"/>
        <rFont val="Arial"/>
        <family val="2"/>
      </rPr>
      <t>: solicitud de valoraciones iniciales a las autoridades cuando estas no han sido allegadas.</t>
    </r>
  </si>
  <si>
    <t>Manual operativo modalidades y servicio para la atención de niñas, niños y adolescentes, con proceso administrativo de restablecimiento de derechos, versión 2 del 08/07/2022.
- Anexo 1. Apoyo psicológico especializado. Pág. 87.</t>
  </si>
  <si>
    <t>Lineamiento técnico para la implementación del modelo de atención, dirigido a los niños, las niñas, y los adolescentes en las modalidades de restablecimiento de derechos, versión 1 del 27/07/2021. 
-5.1. Herramientas de monitoreo del proceso de atención. Pág.45 y 46. Pie de pág. 75.</t>
  </si>
  <si>
    <t>Manual operativo modalidades y servicio para la atención de niñas, niños y adolescentes, con proceso administrativo de restablecimiento de derechos, versión 2 del 08/07/2022.
- Anexo 1. Apoyo psicológico especializado. Págs. 87 y 88.</t>
  </si>
  <si>
    <t>Se realizan recomendaciones para los niños, niñas, adolescentes se encuentren ubicados en otra modalidad de restablecimiento de derechos frente al manejo y aspectos a tener en cuenta en la atención.</t>
  </si>
  <si>
    <t>Manual operativo modalidades y servicio para la atención de niñas, niños y adolescentes, con proceso administrativo de restablecimiento de derechos, versión 2 del 08/07/2022.
- Anexo 1. Apoyo psicológico especializado. Pág. 88.</t>
  </si>
  <si>
    <t>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</si>
  <si>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Lineamiento Técnico para la Implementación del Modelo de Atención, dirigido a los Niños, las Niñas, y los Adolescentes en las Modalidades de Restablecimiento de Derechos, Versión1 del 27/07/2021. 
4.8.3. Técnicas Específicas del Mac. Técnicas del MAC para la Micro Gestión. Tabla 1. Técnicas para la Micro Gestión. Pág.42.
4.8.3. Técnicas Específicas del Mac. Técnicas del MAC para la Macro Gestión. Tabla 2. Técnicas para la Macrogestión.Págs.43 y 44.</t>
  </si>
  <si>
    <t>Manual operativo modalidades y servicio para la atención de niñas, niños y adolescentes, con proceso administrativo de restablecimiento de derechos, versión 2 del 08/07/2022
- Anexo 1. Apoyo psicológico especializado. Pág. 87.</t>
  </si>
  <si>
    <t>Cantidad de Condiciones que CUMPLE</t>
  </si>
  <si>
    <t>5. SITUACIONES DE RIESGO</t>
  </si>
  <si>
    <t xml:space="preserve">No </t>
  </si>
  <si>
    <t>SITUACIONES A VERIFICAR</t>
  </si>
  <si>
    <t>NORMATIVIDAD</t>
  </si>
  <si>
    <t>5.1</t>
  </si>
  <si>
    <t>Implementa las actividades establecidas en la guía de orientaciones para la prevención y manejo de situaciones de riesgo de acuerdo con los eventos presentados y las características de la población atendida.</t>
  </si>
  <si>
    <t xml:space="preserve">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 06, 07 y 08
-Numeral 4.1 Interacción y participación de niños, niñas y adolescentes. Págs.  18  y 19.
</t>
  </si>
  <si>
    <t>5.1.1</t>
  </si>
  <si>
    <t>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</si>
  <si>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Manual operativo modalidades y servicio para la atención de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-Aspectos prioritarios para tener en cuenta. Págs. 06, 07 y 08
-Numeral 4.1 Interacción y participación de Niños, Niñas y Adolescentes. Págs. 18 y 19.</t>
  </si>
  <si>
    <t>5.2</t>
  </si>
  <si>
    <t>Implementa  acciones de prevención y manejo para las salidas deportivas, pedagógicas, recreativas o culturales.</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</si>
  <si>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 06,07 y 08.</t>
  </si>
  <si>
    <t>En observación de la atención y diálogo con el niño, niña, adolescente, joven, familias y/o colaboradores así como en los documentos aportados se evidencia:</t>
  </si>
  <si>
    <t>5.2.1</t>
  </si>
  <si>
    <t>La solicitud de autorización a la autoridad administrativa  con mínimo ocho (8) días de antelación para garantizar la participación de todos los usuarios.</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</si>
  <si>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-Aspectos prioritarios para tener en cuenta Págs.07 y 08.</t>
  </si>
  <si>
    <t>5.2.2</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</si>
  <si>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-Aspectos prioritarios para tener en cuenta Pág. 08.</t>
  </si>
  <si>
    <t>5.2.3</t>
  </si>
  <si>
    <t xml:space="preserve">Acciones para salvaguardar su vida e integridad e informa de manera inmediata a la autoridad administrativa y al supervisor de contrato, si durante la salida se presenta una situación de desastre natural o riesgo a la integridad física, mental, emocional y sexual de los niños, niñas y adolescentes </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</si>
  <si>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-Aspectos prioritarios para tener en cuenta Pág 08.</t>
  </si>
  <si>
    <t>5.3</t>
  </si>
  <si>
    <t xml:space="preserve">Implementa acciones de prevención y manejo de accidentes o lesiones. </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</si>
  <si>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  23, 29 y 30.</t>
  </si>
  <si>
    <t>5.3.1</t>
  </si>
  <si>
    <t>Comunicación con la autoridad administrativa y representante legal en caso de accidentes, dolencias o dolencias leves como vómito, diarrea, gripe, tos, entre otros cuando requiere traslado a servicio médico.</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</si>
  <si>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4.3.1 Accidentes y lesiones Pág. 23.</t>
  </si>
  <si>
    <t>5.3.2</t>
  </si>
  <si>
    <t>Realiza la separación del grupo al niño, bajo supervisión permanente, consignando en la bitácora la actividad respectiva, comunicando a la autoridad administrativa para que a su vez se informe a la familia, red vincular o autoridad tradicional, ante la ocurrencia de accidentes graves que impliquen riesgo vital o secuelas funcionales.</t>
  </si>
  <si>
    <t>Manual Operativo Modalidades y Servicio para la Atención de Niñas,los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4.3.1 Accidentes y lesiones Pág.  23.</t>
  </si>
  <si>
    <t>5.3.3</t>
  </si>
  <si>
    <t>Comunica a la autoridad administrativa del traslado a urgencias del usuario, cuenta con la epicrisis y deja evidencia escrita de la situación en el anexo de historia de atención.</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</si>
  <si>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4.3.1 Accidentes y lesiones Pág.  29.</t>
  </si>
  <si>
    <t>5.3.4</t>
  </si>
  <si>
    <t>Reporta la situación al/la profesional delegada de la Regional del ICBF con copia a quien supervisa el contrato de aporte en el formato  F1.G17.P establecido.</t>
  </si>
  <si>
    <t>5.3.5</t>
  </si>
  <si>
    <t>Registra y adelanta los procedimientos establecidos ante la ocurrencia de lesiones diferentes expuestas en la guía de orientaciones.</t>
  </si>
  <si>
    <t>5.3.6</t>
  </si>
  <si>
    <t>Presenta a la autoridad administrativa el informe sobre aspectos relacionados con la atención del niño, niña o adolescente, al día siguiente del ingreso a la atención en la entidad de salud.</t>
  </si>
  <si>
    <t>5.4</t>
  </si>
  <si>
    <t xml:space="preserve">Implementa acciones de prevención y manejo conducta suicida: ideación e intento suicida y suicidio consumado. </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</si>
  <si>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06/06/2023.Págs.  31, 33, 34, 35, 36 y 37.</t>
  </si>
  <si>
    <t>5.4.1</t>
  </si>
  <si>
    <t>Identifican los factores de riesgo y se despliegan acciones para el  niño, niña o adolescente que presenta riesgo frente a conducta suicida</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</si>
  <si>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31</t>
  </si>
  <si>
    <t>5.4.2</t>
  </si>
  <si>
    <t>Desarrollan competencias para la atención de conductas suicidas en niños, niñas, adolescentes extranjeros con diferencias socioculturales de acuerdo con sus costumbres, particularidades y necesidades específicas.</t>
  </si>
  <si>
    <t>5.4.3</t>
  </si>
  <si>
    <t>El anexo de historia de atención registra acciones que contribuyen a la solución de problemas y promuevan una convivencia saludable.</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</si>
  <si>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consumado.Págs. 33 y 34.</t>
  </si>
  <si>
    <t>5.4.4</t>
  </si>
  <si>
    <t xml:space="preserve">En la evaluación preliminar se identificaron factores de riesgo de ideación, amenaza e intento de suicidio y se determinó hasta qué punto estas ideas pueden llegar a materializarse.
</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</si>
  <si>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consumado.Págs. 33 y 35.</t>
  </si>
  <si>
    <t>5.4.5</t>
  </si>
  <si>
    <t>5.4.6</t>
  </si>
  <si>
    <t>El anexo de historia de atención cuenta con el informe de situación o novedad y correo electrónico enviado a la autoridad administrativa por el medio más expedito.</t>
  </si>
  <si>
    <t>5.4.7</t>
  </si>
  <si>
    <t>El anexo de historia de atención cuenta con el informe de seguimiento de la situación y/o conducta, mediante correo electrónico enviado a la autoridad administrativa y supervisión de contrato máximo a los cinco (5) días calendario.</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</si>
  <si>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consumado.Pág. 36.</t>
  </si>
  <si>
    <t>5.4.8</t>
  </si>
  <si>
    <t>Cuenta con acta de reunión de caso posterior al evento de intento suicida, estableciendo acciones de prevención y reducción del riesgo a implementar con toda la población atendida y familias.</t>
  </si>
  <si>
    <t>5.4.9</t>
  </si>
  <si>
    <t>En el anexo de historia de atención identifique si en las herramientas de monitoreo y evaluación se evidencia seguimiento al cumplimiento de las actividades propuestas en la reunión de caso.</t>
  </si>
  <si>
    <t>5.4.10</t>
  </si>
  <si>
    <t>Reporta la situación al/la profesional delegada de la Regional del ICBF en el formato  F1.G17.P establecido.</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</si>
  <si>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consumado.Pág. 37.</t>
  </si>
  <si>
    <t>5.4.11</t>
  </si>
  <si>
    <t>Para los casos donde se presente el suicidio se llevan a cabo las acciones planteadas para fallecimiento.</t>
  </si>
  <si>
    <t>5.5</t>
  </si>
  <si>
    <t xml:space="preserve">Implementa acciones de prevención y manejo ante situaciones de violencia. </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</si>
  <si>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Pág.44, 45, 46, 47, 51, 52, 53, 54 y 55.</t>
  </si>
  <si>
    <t>5.5.1</t>
  </si>
  <si>
    <t>Realiza de manera periódica (mínimo una vez al mes) acciones de sensibilización, promoción y prevención que estén dirigidas al talento humano, lo que incluye a voluntarios(as), pasantes, y practicantes.</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</si>
  <si>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prevención.Pág.44.</t>
  </si>
  <si>
    <t>5.5.2</t>
  </si>
  <si>
    <t>Acta de reunión de las metodologías participativas con  los niños, niñas y adolescentes sobre la identificación y reporte de posibles situaciones de violencia física, psicológica, sexual, omisión y/o negligencia al interior de la modalidad.</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</si>
  <si>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Págs.45 y 46.</t>
  </si>
  <si>
    <t>5.5.3</t>
  </si>
  <si>
    <t>Acciones de seguimiento a nivel individual y grupal, así como estrategias de mitigación a estos comportamientos, en los casos de niños, niñas y adolescentes que presenten conductas y comportamientos sexuales que requieren de intervención profesional</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</si>
  <si>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Pág.47.</t>
  </si>
  <si>
    <t>5.5.4</t>
  </si>
  <si>
    <t>Informa de manera inmediata la situación de violencia o negligencia al coordinador de la modalidad.</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</si>
  <si>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4.3.3.2 Acciones de detección y atención de violencias.  Actividad  Nº 1 Pág.50.</t>
  </si>
  <si>
    <t>5.5.5</t>
  </si>
  <si>
    <t>Realiza un informe a la autoridad administrativa para la comunicación a la familia y activación de ruta, describiendo claramente los hechos (fecha, hora, lugar), circunstancias en las cuales fue identificada la situación de violencia, identificación del niño, niña, adolescente afectado y de la presunta persona agresora.</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</si>
  <si>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4.3.3.2 Acciones de detección y atención de violencias.Pág.51.</t>
  </si>
  <si>
    <t>5.5.6</t>
  </si>
  <si>
    <t>Comunicación a la Junta Directiva en los casos en que la presunta persona agresora es el (la) coordinadora de la modalidad .</t>
  </si>
  <si>
    <t>5.5.7</t>
  </si>
  <si>
    <t>Separar de manera inmediata, a la presunta persona agresora de la atención directa e indirecta de los niños, niñas y adolescentes, en atención a la solicitud elevada por el (la) supervisor(a) de contrato.</t>
  </si>
  <si>
    <t>5.5.8</t>
  </si>
  <si>
    <t>En los casos de violencia entre usuarios se realiza la separación del presunto agresor.</t>
  </si>
  <si>
    <t>5.5.9</t>
  </si>
  <si>
    <t>Generan estrategias de mayor vigilancia y control sobre la situación por parte de la institución, para los casos en que el traslado de usuarios no es efectivo de manera inmediata.</t>
  </si>
  <si>
    <t>5.5.10</t>
  </si>
  <si>
    <t>Informa de manera inmediata la situación presentada a la autoridad administrativa y quien supervisa el contrato.</t>
  </si>
  <si>
    <t>5.5.11</t>
  </si>
  <si>
    <t>Identifica si requiere atención por el sector salud y cuenta con epicrisis.</t>
  </si>
  <si>
    <t>5.5.12</t>
  </si>
  <si>
    <t>Cuenta con remisión para valoración médica tanto a la víctima como a la presunta ofensora o agresora, En casos de violencia sexual ocurrido entre usuarios.</t>
  </si>
  <si>
    <t>5.5.13</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</si>
  <si>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4.3.3.2 Acciones de detección y atención de violencias.Pág.52.</t>
  </si>
  <si>
    <t>5.5.14</t>
  </si>
  <si>
    <t>5.5.15</t>
  </si>
  <si>
    <t xml:space="preserve">Traslada de manera inmediata al servicio de salud más cercano, en caso de violencia sexual.
</t>
  </si>
  <si>
    <t>5.5.16</t>
  </si>
  <si>
    <t>Se registra en la bitácora de la institución y en el anexo de historia de atención el evento presentado con los criterios de información establecidos en la guía.</t>
  </si>
  <si>
    <t>5.5.17</t>
  </si>
  <si>
    <t>Indaga con el niño, niña o adolescente sobre la situación presentada y remite el acta de reunión a/ a la coordinadora de la modalidad con los criterios de información establecidos en la guía.</t>
  </si>
  <si>
    <t>5.5.18</t>
  </si>
  <si>
    <t>Identifica y entrevista a los demás niños, niñas y adolescentes que estaban a su cargo, en caso que el presunto agresor sea un cuidador.</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</si>
  <si>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4.3.3.2 Acciones de detección y atención de violencias.Pág.53.</t>
  </si>
  <si>
    <t>5.5.19</t>
  </si>
  <si>
    <t>Cuenta con informe elaborado con los criterios de información establecidos en la guía y remitido a través de comunicación oficial a la autoridad administrativa, supervisor de contrato y Dirección Regional máximo al día hábil siguiente de conocerse el evento.</t>
  </si>
  <si>
    <t>5.5.20</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</si>
  <si>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4.3.3.2 Acciones de detección y atención de violencias.Pág.54.</t>
  </si>
  <si>
    <t>5.5.21</t>
  </si>
  <si>
    <t>Reporta la situación al/la profesional delegada de la Regional del ICBF con copia a la supervisión de contrato en el formato  F1.G17.P establecido.</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</si>
  <si>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4.3.3 Prevención y atención de situaciones de violencia. 4.3.3.2 Acciones de detección y atención de violencias.Págs.54 y 55.</t>
  </si>
  <si>
    <t>5.6</t>
  </si>
  <si>
    <t xml:space="preserve">Implementa acciones de prevención y manejo ante situaciones de fallecimiento </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</si>
  <si>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Págs.57, 58 y 59.</t>
  </si>
  <si>
    <t>5.6.1</t>
  </si>
  <si>
    <t>Evalúan  con la autoridad administrativa la necesidad y pertinencia de las intervenciones y acompañamientos que deban darse a la familia red vincular o comunidad indígena en el proceso de duelo.</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</si>
  <si>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4.3.4 Fallecimiento de niños, niñas y adolescentes. Pág.57</t>
  </si>
  <si>
    <t>5.6.2</t>
  </si>
  <si>
    <t>Realizan acciones individuales y grupales con los niños, niñas y adolescentes para el manejo del duelo frente a la pérdida de un(a) compañero(a), ya sea que ésta ocurra por muerte natural, accidente o suicidio</t>
  </si>
  <si>
    <t>5.6.3</t>
  </si>
  <si>
    <t>Cuenta con documento que registra la identificación del lugar y contexto del fallecimiento.</t>
  </si>
  <si>
    <t>5.6.4</t>
  </si>
  <si>
    <t>Cuenta con documento que registra la comunicación de manera inmediata a la estación de policía y/o línea de emergencia los datos mínimos de nombre del niño, niña o adolescente, fecha y hora en que realiza la llamada y persona que la recibe.</t>
  </si>
  <si>
    <t>5.6.5</t>
  </si>
  <si>
    <t>En el anexo de historia de atención se identifica correo electrónico y registro de llamada con la autoridad administrativa y a quien supervisa el contrato informando el fallecimiento.</t>
  </si>
  <si>
    <t>5.6.6</t>
  </si>
  <si>
    <t>Elabora y entrega  el informe de acciones adelantadas a la autoridad administrativa, a quien supervisa el contrato  y a la Coordinación del Centro Zonal del ICBF, al día hábil siguiente al fallecimiento, acorde con los criterios establecidos en la guía.</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</si>
  <si>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4.3.4 Fallecimiento de niños, niñas y adolescentes. Págs.58 y 59.</t>
  </si>
  <si>
    <t>5.7</t>
  </si>
  <si>
    <t>Implementa acciones de prevención y manejo  ante situaciones complejas a nivel de convivencia</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</si>
  <si>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Pág.60</t>
  </si>
  <si>
    <t>5.7.1</t>
  </si>
  <si>
    <t>Generan espacios de análisis participativos sobre las situaciones de convivencia, evaluando aquellas donde el bienestar pueda verse comprometido por gravedad o  derive a situaciones de crisis que desestabilicen la cotidianidad, dando relevancia  a las acciones de protección hacia los usuarios como al talento humano.</t>
  </si>
  <si>
    <t>Manual operativo modalidades y servicio para la atención de niñas, los niños y los adolescentes, con proceso administrativo de restablecimiento de derechos, versión 2 del 08/07/2022.Pág.4.
Guía de orientaciones para la prevención y manejo de situaciones de riesgo de las niñas, niños y adolescentes en las modalidades y servicio de restablecimiento de derechos, versión 7 del 06/06/2023. 
4.3.5 Acciones orientadoras en posibles situaciones complejas a nivel de convivencia (Situaciones de crisis personal, riñas y peleas y desordenes disciplinarios). Pág.60</t>
  </si>
  <si>
    <t>5.8</t>
  </si>
  <si>
    <t>Cuenta con los soportes y gestiones ante situaciones de crisis personal</t>
  </si>
  <si>
    <t xml:space="preserve">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06/06/2023.Págs. 63 y 64. </t>
  </si>
  <si>
    <t>5.8.1</t>
  </si>
  <si>
    <t>En el anexo de historia de atención se identifica la intervención individual del niño, niña o adolescente para favorecer su estabilidad emocional y manejo asertivo de la situación.</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</si>
  <si>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personal.Pág. 63.</t>
  </si>
  <si>
    <t>5.8.2</t>
  </si>
  <si>
    <t>En el anexo de historia de atención se identifica el acompañamiento realizado para que el niño, niña o adolescente, identifique y fortalezca los recursos para hacer frente a la situación que ha generado la crisis.</t>
  </si>
  <si>
    <t>5.8.3</t>
  </si>
  <si>
    <t>En el anexo de historia de atención se identifica el medio más expedito a través del cual se informó de la situación de crisis a la Autoridad administrativa, coordinadora del Centro Zonal ICBF y supervisor de contrato.</t>
  </si>
  <si>
    <t>5.8.4</t>
  </si>
  <si>
    <t>En el anexo de historia de atención se identifica la solicitud efectuada a la autoridad administrativa para poner en conocimiento de la familia, red vincular y/o autoridad tradicional indígena de la comunidad étnica, la situación; y, evaluar, si lo considera pertinente, que un referente afectivo positivo pueda ayudar en la regulación emocional, previa consulta con el niño, niña y adolescente.</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</si>
  <si>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personal.Pág. 64.</t>
  </si>
  <si>
    <t>5.8.5</t>
  </si>
  <si>
    <t>En el anexo de historia de atención se identifica la atención en salud para el niño, niña o adolescente en caso que la situación no haya podido ser controlada y tiene implicaciones en la convivencia y en su bienestar físico y mental.</t>
  </si>
  <si>
    <t>5.8.6</t>
  </si>
  <si>
    <t>En el anexo de historia de atención se encuentra el informe enviado a la autoridad administrativa máximo al día (1) hábil siguiente de presentado el evento conforme los criterios de información establecidos en la guía.</t>
  </si>
  <si>
    <t>5.8.7</t>
  </si>
  <si>
    <t>En el anexo de historia de atención se encuentra el seguimiento a las acciones propuestas para la intervención y prevención de situaciones de crisis que se presentaron en la modalidad.</t>
  </si>
  <si>
    <t>5.8.8</t>
  </si>
  <si>
    <t>En el anexo de historia de atención se encuentra el seguimiento y acompañamiento del sector salud, en caso de no haber superado la crisis.</t>
  </si>
  <si>
    <t>5.8.9</t>
  </si>
  <si>
    <t>Desarrollan acciones para prevenir el evento que originó la crisis para que esta no vuelva a ocurrir, implementando estrategias como: reunión/análisis de caso, acompañamiento psicosocial a los(as) demás niños, niñas o adolescentes ubicados(as) en la modalidad; y, a la familia o red vincular de apoyo.</t>
  </si>
  <si>
    <t>5.9</t>
  </si>
  <si>
    <t xml:space="preserve">Implementa acciones de prevención y manejo ante situaciones de riñas. </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</si>
  <si>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Págs.65 y 66.</t>
  </si>
  <si>
    <t>5.9.1</t>
  </si>
  <si>
    <t>En el anexo de historia de atención se identifica el abordaje a los niños, niñas, adolescentes implicados en la situación de agresión.</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</si>
  <si>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Riñas.Pág.65</t>
  </si>
  <si>
    <t>5.9.2</t>
  </si>
  <si>
    <t>En el anexo de historia de atención se identifica el traslado al servicio de urgencias en salud y solicitud de epicrisis en caso que los niños, niñas, adolescentes implicados presenten afectación física.</t>
  </si>
  <si>
    <t>5.9.3</t>
  </si>
  <si>
    <t>Generan un espacio de reflexión y establecimiento de compromisos con
los niños, niñas y adolescentes involucrados(as).</t>
  </si>
  <si>
    <t>5.9.4</t>
  </si>
  <si>
    <t>En el anexo de historia de atención se encuentra el análisis de caso efectuado para considerar los factores que dieron origen a la situación.</t>
  </si>
  <si>
    <t>5.9.5</t>
  </si>
  <si>
    <t>Cuentan con acta de reunión del encuentro grupal efectuado con los niños, niñas o adolescentes que participaron indirectamente o fueron testigos de la agresión,  de acuerdo a las herramientas de participación o resolución de conflictos propuestas en la propuesta de implementación y cualificación - PIYC.</t>
  </si>
  <si>
    <t>5.9.6</t>
  </si>
  <si>
    <t>En el anexo de historia de atención se identifica  un informe que contiene los aspectos relevantes de la situación, el manejo dado por la institución, y remitido a la autoridad administrativa y a quien supervisa el contrato, máximo a los tres (3) días calendario después de presentado el evento.</t>
  </si>
  <si>
    <t>5.9.7</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</si>
  <si>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Riñas.Pág.66</t>
  </si>
  <si>
    <t>5.10</t>
  </si>
  <si>
    <t xml:space="preserve">Implementa acciones de prevención y manejo ante situaciones de desordenes disciplinarios. </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</si>
  <si>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Págs.66 y 67.</t>
  </si>
  <si>
    <t>5.10.1</t>
  </si>
  <si>
    <t>Se informa de manera inmediata a la Policía de Infancia y Adolescencia definiendo el alcance de su intervención, a la autoridad administrativa y quien supervisa el contrato de la situación del desorden Disciplinario.</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</si>
  <si>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Pág.66</t>
  </si>
  <si>
    <t>5.10.2</t>
  </si>
  <si>
    <t>Se informa a otras entidades de prevención y atención de riesgos en caso de incendio o inundación.</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</si>
  <si>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Pág.66.</t>
  </si>
  <si>
    <t>5.10.3</t>
  </si>
  <si>
    <t>Se identifica en el anexo de historia de atención la información suministrada a la familia o representante legal del niño, niña o adolescente, sobre la situación de desorden disciplinario.</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</si>
  <si>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Págs.66 y 67.</t>
  </si>
  <si>
    <t>5.10.4</t>
  </si>
  <si>
    <t>Se identifica la generación de espacios de diálogo con los niños, niñas, adolescentes que dieron origen o movilizaron la situación de desorden disciplinario.</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</si>
  <si>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Pág.67.</t>
  </si>
  <si>
    <t>5.10.5</t>
  </si>
  <si>
    <t>5.10.6</t>
  </si>
  <si>
    <t>En el anexo de historia de atención se identifica acta de reunión de caso con la autoridad administrativa, analizando los factores que dieron origen al desorden disciplinario y la generación de estrategias para mitigar estas posibles situaciones.</t>
  </si>
  <si>
    <t>5.11</t>
  </si>
  <si>
    <t xml:space="preserve">Implementa acciones de prevención y manejo  ante situaciones para el manejo del componente afectivo en el marco del cambio de medida, modalidad de atención, o traslado entre instituciones. </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</si>
  <si>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06/06/2023.Pág.70</t>
  </si>
  <si>
    <t>5.11.1</t>
  </si>
  <si>
    <t>El anexo de historia de atención cuenta con la comunicación efectuada por parte del operador saliente, con la familia o red vincular y/o referentes afectivos, informando el lugar donde va a estar ubicado el niño, niña o adolescente.</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</si>
  <si>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</si>
  <si>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5.11.2</t>
  </si>
  <si>
    <t>El anexo de historia de atención cuenta con la solicitud efectuada por parte del nuevo operador dirigida a la autoridad administrativa, solicitando encuentros familiares.</t>
  </si>
  <si>
    <t>5.11.3</t>
  </si>
  <si>
    <t>El anexo de historia de atención registra el contacto telefónico del niño, niña, adolescente con su familia o red vincular de apoyo, antes y después de ser ubicados.</t>
  </si>
  <si>
    <t>5.11.4</t>
  </si>
  <si>
    <t>El anexo de historia de atención registra la preparación efectuada a los usuarios para el proceso de traslado o cambio de medida, acorde con los criterios establecidos en la guía.</t>
  </si>
  <si>
    <t>5.11.5</t>
  </si>
  <si>
    <t>Cuenta con el acta de entrega por parte del operador saliente, del traslado del niño, niña, adolescente así como la entrega del anexo de historia de atención a la coordinación del nuevo operador, el mismo día de la ubicación del usuario.</t>
  </si>
  <si>
    <t>5.11.6</t>
  </si>
  <si>
    <t>El anexo de historia de atención evidencia el proceso de acogida y seguimiento a la adaptación y vinculación emocional del niño, niña o adolescente.</t>
  </si>
  <si>
    <t>5.12</t>
  </si>
  <si>
    <t>Implementa acciones de prevención y manejo frente al abandono y/o desistimiento irregular por parte del niño, niña o adolescente de la modalidad o servicio de restablecimiento de derechos.</t>
  </si>
  <si>
    <t>Manual operativo modalidades y servicio para la atención de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Págs.71, 72 y 73.
Lineamiento técnico del programa especializado para la atención a adolescentes y mujeres mayores de 18 años, gestantes o en periodo de lactancia, con sus derechos inobservados, amenazados o vulnerados, versión 1 del 14/09/2016. Pág.27.</t>
  </si>
  <si>
    <t>5.12.1</t>
  </si>
  <si>
    <t>El anexo de historia de atención cuenta con el aviso previo efectuado por la vía más expedita a la autoridad administrativa y las acciones de búsqueda activa inmediata.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</si>
  <si>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pág.72.</t>
  </si>
  <si>
    <t>5.12.2</t>
  </si>
  <si>
    <t>El anexo de historia de atención cuenta con la comunicación efectuada a la Fiscalía General de la Nación y/o Policía Nacional de la desaparición del niño, niña o adolescente.</t>
  </si>
  <si>
    <t>5.12.3</t>
  </si>
  <si>
    <t>El anexo de historia de atención cuenta con el informe enviado a la autoridad administrativa y supervisión de contrato con los soportes de las acciones adelantadas para la búsqueda.</t>
  </si>
  <si>
    <t>5.12.4</t>
  </si>
  <si>
    <t>Cuenta con acta de análisis de caso cuando el niño, niña o adolescente retorne voluntariamente o sea puesto a disposición, considerando además la pertinencia de realizar reunión de caso.</t>
  </si>
  <si>
    <t>5.12.5</t>
  </si>
  <si>
    <t>En el Sistema de Información Misional -SIM se registra la novedad o confirmación de egreso del usuario.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</si>
  <si>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pág.73.</t>
  </si>
  <si>
    <t>5.12.6</t>
  </si>
  <si>
    <t>Realizan un trabajo pedagógico y de reflexión con el usuario a partir de su retorno a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</si>
  <si>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
Lineamiento técnico del programa especializado para la atención a adolescentes y mujeres mayores de 18 años, gestantes o en periodo de lactancia, con sus derechos inobservados, amenazados o vulnerados, versión 1 del 14/09/2016.
4.2.3. Consideraciones en reingreso al programa. Pág.27</t>
  </si>
  <si>
    <t>5.12.7</t>
  </si>
  <si>
    <t>Cuenta con reunión de caso efectuada con la autoridad administrativa para adoptar las decisiones a que haya lugar con aquellos usuarios que presentan una comprobada tendencia al abandono o desistimiento irregular.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</si>
  <si>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t>
  </si>
  <si>
    <t>6. CODIGO DE ETICA</t>
  </si>
  <si>
    <t>6.1.</t>
  </si>
  <si>
    <t>Cuenta, conoce e implementa el código ético del ICBF, estableciendo condiciones y garantías para propiciar el pleno desarrollo, en atención al principio del interés superior de las niñas, niños, adolescentes, jóvenes durante su atención en la modalidad.</t>
  </si>
  <si>
    <t>Lineamiento técnico para la implementación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73.</t>
  </si>
  <si>
    <t>6.1.1</t>
  </si>
  <si>
    <t>La institución cuenta con el código ético de acuerdo con lo establecido por el ICBF:
a. Firmado por todos los colaboradores, consultores, voluntarios, pasantes, provisional (ocasional, permanente)
b. Publicado en un lugar visible de la sede operativa
c. Socializado con los niños, las niñas y los adolescentes, los(as) profesionales, familiares, redes de apoyo y comunidades étnicas (Este último cuando aplique)</t>
  </si>
  <si>
    <t>CONT / ADM / ECON</t>
  </si>
  <si>
    <t>6.1.2</t>
  </si>
  <si>
    <t>En observación de la atención y diálogo con el niño, niña, adolescente, joven, familias y/o talento humano y contrastado con los soportes presentados por el operador se evidencia que:</t>
  </si>
  <si>
    <t>6.1.3</t>
  </si>
  <si>
    <t>El reconocimiento de la diversidad  y se previene la discriminación por:
a.Etnia
b.Sexo
c.Género
d.Estrato social
e.Religión
f. Orientación sexual
g.Discapacidad
h.Nacionalidad
i. Afiliación política;
* Por cualquier otra condición.</t>
  </si>
  <si>
    <t>6.1.4</t>
  </si>
  <si>
    <t>Que no se imponen o usan sanciones o castigos que atenten contra la integridad física o mental y el desarrollo de su personalidad, especialmente aquellas que: 
a. Constituyan tortura o tratos crueles, inhumanos o degradantes.
b. Medidas de aislamiento, 
c. Cualquier otra forma de violencia física o psicológica que puedan poner en peligro la salud física o mental de conformidad con las normas internacionales de derechos humanos.</t>
  </si>
  <si>
    <t>6.1.5</t>
  </si>
  <si>
    <t>Que no se excluye a los niños, niñas o adolescentes de las estrategias de formación académica, de capacitación o recreación, por razones de raza, género, orientación sexual, discapacidad o cualquier otra situación de discriminación.</t>
  </si>
  <si>
    <t>6.1.6</t>
  </si>
  <si>
    <t>Que permite el derecho a las visitas o a la comunicación de los niños, las niñas y los adolescentes, con la familia o red vincular de apoyo, autoridades tradicionales, excepto en casos en los cuales la autoridad administrativa competente lo haya determinado de manera justificada</t>
  </si>
  <si>
    <t>6.1.7</t>
  </si>
  <si>
    <t>Que no hay permisividad ni tolerancia frente a actos de acoso y/o violencia entre los niños, las niñas y los adolescentes, que interactúan en la modalidad o servicio.</t>
  </si>
  <si>
    <t>6.1.8</t>
  </si>
  <si>
    <t xml:space="preserve">Que presuntamente no se ejerce violencia sexual en su contra de manera física o virtual. </t>
  </si>
  <si>
    <t>6.1.9</t>
  </si>
  <si>
    <t>Que presuntamente no se sostienen relaciones afectivas y/o sexuales con las y los adolescentes mayores de 14 años dentro o fuera de la modalidad o servicio.</t>
  </si>
  <si>
    <t>6.1.10</t>
  </si>
  <si>
    <t xml:space="preserve">Que no se ofrece dinero, empleo, productos o servicios a cambio de relaciones sexuales, incluidos relaciones o actividades de tipo sexual u otras formas de comportamiento humillante, explotador o degradante. </t>
  </si>
  <si>
    <t>6.1.11</t>
  </si>
  <si>
    <t>Que no se obtiene, distribuye o utiliza materiales pornográficos dentro o fuera del hogar sustituto o institución, lo que incluye la visita de sitios web pornográficos, así como el envío de mensajes pornográficos vía virtual o telefónica. (sexting y groming)</t>
  </si>
  <si>
    <t>6.1.12</t>
  </si>
  <si>
    <t>Que se identifique y se denuncia o comunica los actos de violencia y se realizan acciones para su protección frente a vulneraciones de derechos.</t>
  </si>
  <si>
    <t>6.1.13</t>
  </si>
  <si>
    <t>Que no se utilizan a los niños, las niñas o adolescentes con fines de explotación económica o en trabajos que atenten contra su salud física y emocional o su integridad personal</t>
  </si>
  <si>
    <t>6.1.14</t>
  </si>
  <si>
    <t>Que no se tolera, ni se tienen comportamientos ilegales o peligrosos con niños, niñas o adolescentes, entre otras, consumo de sustancias psicoactivas, fumar, beber alcohol.</t>
  </si>
  <si>
    <t>6.1.15</t>
  </si>
  <si>
    <t>Que no se da egreso del proceso de atención, ni se suspende la atención sin la autorización de la autoridad administrativa encargada del caso.</t>
  </si>
  <si>
    <t>6.1.16</t>
  </si>
  <si>
    <t>Que no se oculta, demora o entrega parcialmente al ICBF la información de los usuarios, específicamente la que da lugar a un cambio de medida o toma de decisiones importantes en el marco del proceso de atención.</t>
  </si>
  <si>
    <t>6.1.17</t>
  </si>
  <si>
    <t>Que se asume un rol de consideración y respeto como sujetos de derechos y se exige de igual manera a quienes estén en interacción con ellos y ellas.</t>
  </si>
  <si>
    <t>6.1.18</t>
  </si>
  <si>
    <t>Que se respeta la privacidad y el derecho a la intimidad.</t>
  </si>
  <si>
    <t>6.1.19</t>
  </si>
  <si>
    <t>Las personas que atienden y cuidan o trabajan directa o indirectamente, o que realiza actividades permanentes o temporales con las niñas, niños, adolescentes, jóvenes cumplen con:
* Garantizar la atención y cuidados necesarios para el desarrollo integral, tanto físico como cognitivo, relacional, emocional, espiritual y ético de las niñas, niños, adolescentes, jóvenes acuerdo con el proceso de atención establecido para la modalidad.
*Prevenir la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hacia ellos.
* Velar por la identificación oportuna de situaciones que pongan en riesgo la vida e integridad física, mental, emocional y sexual de los niños, las niñas y adolescentes a su cargo, durante el tiempo que estén bajo su cuidado y responsabilidad, poniendo en conocimiento inmediato de las mismas para adelantar prontas intervenciones.
*Compartir con los niños, las niñas o adolescentes, familias, actividades en el marco del respeto, la confianza, la empatía y el buen trato.</t>
  </si>
  <si>
    <t>6.1.20</t>
  </si>
  <si>
    <t>Se tiene mecanismos de prevención de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de los niños, las niñas y los adolescentes.</t>
  </si>
  <si>
    <t>6.1.21</t>
  </si>
  <si>
    <t xml:space="preserve">Que se cuida directamente a los niños, las niñas y los adolescentes, sin delegarlo, o dejándolos a cargo de personas que no hagan parte de la modalidad o servicio de atención, a menos que esté debidamente autorizado(a) por la autoridad administrativa a cargo del caso. </t>
  </si>
  <si>
    <t>ND / ING AL</t>
  </si>
  <si>
    <t>6.1.22</t>
  </si>
  <si>
    <t>Que no se administra, o administra parcialmente, modifica las dosis, vía y horarios de los medicamentos que han sido ordenados por el médico tratante al niño, niña o adolescente. Que se suministra medicamentos vencidos o que no hayan sido formulados por un médico autorizado para el ejercicio de la profesión.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</si>
  <si>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</si>
  <si>
    <t>6.1.23</t>
  </si>
  <si>
    <t xml:space="preserve">Que no realiza las gestiones necesarias y pertinentes en la prestación oportuna del servicio de salud cuando lo requiera un niño, una niña o un adolescente bajo su responsabilidad o cuidado. </t>
  </si>
  <si>
    <t>6.1.24</t>
  </si>
  <si>
    <t>Que se provee la dotación personal (cama, colchón, ropa de cama, vestuario, elementos de aseo, material pedagógico o lúdico deportivo, o dotación de acuerdo con las prácticas culturales de los grupos étnicos) a los niños, las niñas o adolescentes bajo su responsabilidad o cuidado; o, suministrar dotación inadecuada o en malas condiciones para su uso.</t>
  </si>
  <si>
    <t>6.1.25</t>
  </si>
  <si>
    <t>Que no se identifica el uso de la fuerza o medidas de coerción de cualquier tipo o actos de violencia física, verbal, psicológica, sexual o negligencia en su cuidado.</t>
  </si>
  <si>
    <t>6.1.26</t>
  </si>
  <si>
    <t>Que se denuncia o comunica los actos de violencia y se realizan acciones para su protección frente a vulneraciones de derechos.</t>
  </si>
  <si>
    <t>6.1.27</t>
  </si>
  <si>
    <t xml:space="preserve">Que se cumplen las normas de seguridad y prevención de desastres o de cualquier riesgo para la salud y la integridad de los niños, las niñas o los adolescentes. </t>
  </si>
  <si>
    <t>6.1.28</t>
  </si>
  <si>
    <t>El talento humano de la institución usa lenguaje respetuoso, tiene disposición a la escucha y demuestra actitud empática, en sus interacciones con los usuarios y sus compañeros. 
Nota: En observación del personal se evidencia que utilizan lenguaje verbal respetuoso (sin sarcasmos, gritos o descalificaciones), mantienen un tono de voz adecuado y cordial, escuchan activamente sin interrumpir a las otras personas, dan respuestas claras, respetuosas y oportunas, muestran disposición para ayudar o resolver inquietudes con amabilidad, mantienen contacto visual y lenguaje corporal que denota atención y respeto, evita actitudes discriminatorias, indiferentes o humillantes, se dirige a las personas por su nombre y con fórmulas de cortesía, respeta los turnos de atención y evita tratos preferenciales injustificados.</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</si>
  <si>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73.</t>
  </si>
  <si>
    <t>7. COMPONENTE TALENTO HUMANO</t>
  </si>
  <si>
    <t>7.1.</t>
  </si>
  <si>
    <t>Cumple con el personal de talento humano requerido de acuerdo con el manual operativo de la modalidad y cupos contratados, aprobada por la supervisión de contrato</t>
  </si>
  <si>
    <t>Manual Operativo Modalidades Y Servicio Para La Atención De Las Niñas, Los Niños Y  Los Adolescentes, Con Proceso Administrativo De  Restablecimiento De Derechos. Versión 2 Del 8 De Julio De 2022. Pag. 52.</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</si>
  <si>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</si>
  <si>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</si>
  <si>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Manual Operativo Modalidades Y Servicio Para La Atención De Las Niñas, Los Niños Y  Los Adolescentes, Con Proceso Administrativo De  Restablecimiento De Derechos. Versión 2 Del 8 De Julio De 2022.
Numeral 3.3. Talento Humano. Pág. 88 y 89</t>
  </si>
  <si>
    <t>7.2.</t>
  </si>
  <si>
    <t>Cuenta con un manual de funciones que permita identificar las funciones u obligaciones de cada uno de los perfiles establecidos para la modalidad.</t>
  </si>
  <si>
    <t>Manual Operativo Modalidades Y Servicio Para La Atención De Las Niñas, Los Niños Y  Los Adolescentes, Con Proceso Administrativo De  Restablecimiento De Derechos. Versión 2 Del 8 De Julio De 2022.Pág. 48</t>
  </si>
  <si>
    <t>7.2.1.</t>
  </si>
  <si>
    <t>Cuenta con un manual que contenga las obligaciones y funciones de los perfiles del talento humano vinculado para la modalidad o servicio</t>
  </si>
  <si>
    <t>Manual Operativo Modalidades Y Servicio Para La Atención De Las Niñas, Los Niños Y  Los Adolescentes, Con Proceso Administrativo De  Restablecimiento De Derechos. Versión 2 Del 8 De Julio De 2022.
Numeral 3.3. Talento Humano. Pág. 48</t>
  </si>
  <si>
    <t>7.2.2.</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</si>
  <si>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</si>
  <si>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7.2.3.</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</si>
  <si>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</si>
  <si>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7.3.</t>
  </si>
  <si>
    <t>Cuenta e implementa con un proceso de selección del talento humano, basado en criterios de idoneidad profesional, evaluación de competencias y verificación de antecedentes.</t>
  </si>
  <si>
    <t>Manual Operativo Modalidades Y Servicio Para La Atención De Las Niñas, Los Niños Y  Los Adolescentes, Con Proceso Administrativo De  Restablecimiento De Derechos. Versión 2 Del 8 De Julio De 2022. Págs. 45-48.</t>
  </si>
  <si>
    <t>7.3.1</t>
  </si>
  <si>
    <t>Cuenta con un proceso documentado para la selección del talento humano</t>
  </si>
  <si>
    <t>Manual Operativo Modalidades Y Servicio Para La Atención De Las Niñas, Los Niños Y  Los Adolescentes, Con Proceso Administrativo De  Restablecimiento De Derechos. Versión 2 Del 8 De Julio De 2022.
Numeral 3.3. Talento Humano. Pág. 47</t>
  </si>
  <si>
    <t>7.3.2</t>
  </si>
  <si>
    <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y medidas correctivas.
</t>
    </r>
    <r>
      <rPr>
        <b/>
        <sz val="11"/>
        <rFont val="Arial"/>
        <family val="2"/>
      </rPr>
      <t xml:space="preserve"> 
Nota 1:</t>
    </r>
    <r>
      <rPr>
        <sz val="11"/>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rFont val="Arial"/>
        <family val="2"/>
      </rPr>
      <t>Nota 2:</t>
    </r>
    <r>
      <rPr>
        <sz val="11"/>
        <rFont val="Arial"/>
        <family val="2"/>
      </rPr>
      <t xml:space="preserve"> Verificar que la institución haya realizado la validación de antecedentes del talento humano, como requisito previo a su incorporación.
</t>
    </r>
    <r>
      <rPr>
        <b/>
        <sz val="11"/>
        <rFont val="Arial"/>
        <family val="2"/>
      </rPr>
      <t>Nota 3:</t>
    </r>
    <r>
      <rPr>
        <sz val="11"/>
        <rFont val="Arial"/>
        <family val="2"/>
      </rPr>
      <t xml:space="preserve"> Solicitar la verificación de los antecedes judiciales en las páginas oficiales de la muestra seleccionada.</t>
    </r>
  </si>
  <si>
    <t xml:space="preserve">Manual Operativo Modalidades Y Servicio Para La Atención De Las Niñas, Los Niños Y  Los Adolescentes, Con Proceso Administrativo De  Restablecimiento De Derechos. Versión 2 Del 8 De Julio De 2022.
Numeral 3.3. Talento Humano. Págs. 45-48.
</t>
  </si>
  <si>
    <t>7.3.3</t>
  </si>
  <si>
    <t>Se cuenta con los soportes documentales de los resultados de la evaluación de los requisitos establecidos para la selección del talento humano, en concordancia con el perfil del cargo.</t>
  </si>
  <si>
    <t>7.4.</t>
  </si>
  <si>
    <t>Cumple con la verificación del cumplimiento de lo establecido en la Ley 1918 de 2018, modificada por la Ley 2375 de 2024, referente a la consulta del registro de inhabilidades por delitos sexuales cometidos contra personas menores de edad.</t>
  </si>
  <si>
    <t>Manual Operativo Modalidades Y Servicio Para La Atención De Las Niñas, Los Niños Y  Los Adolescentes, Con Proceso Administrativo De  Restablecimiento De Derechos. Versión 2 Del 8 De Julio De 2022. Pág. 45.</t>
  </si>
  <si>
    <t>7.4.1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</si>
  <si>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</si>
  <si>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Manual Operativo Modalidades Y Servicio Para La Atención De Las Niñas, Los Niños Y  Los Adolescentes, Con Proceso Administrativo De  Restablecimiento De Derechos. Versión 2 Del 8 De Julio De 2022.
Numeral 3.3. Talento Humano. Pág. 45</t>
  </si>
  <si>
    <t>7.4.2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</si>
  <si>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</si>
  <si>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7.5.</t>
  </si>
  <si>
    <t>Documenta e implementa un proceso de inducción, formación y capacitación continua del talento humano.</t>
  </si>
  <si>
    <t>7.5.1</t>
  </si>
  <si>
    <t>Cuenta con un plan de inducción, formación y cualificación dirigido al talento humano, que incorpora las temáticas definidas en los lineamientos, manuales operativos y guías del ICBF para los servicios de atención a niños, niñas y adolescentes con PARD.</t>
  </si>
  <si>
    <t>7.5.2</t>
  </si>
  <si>
    <t>Cuenta con los soportes que evidencian la implementación del plan de inducción, formación y cualificación que incluyen: cronograma de actividades, actas de socialización con listado de asistencia, registros audiovisuales (fotográficos y/o fílmicos), y demás documentos que certifiquen la capacitación del personal.</t>
  </si>
  <si>
    <t>Manual Operativo Modalidades Y Servicio Para La Atención De Las Niñas, Los Niños Y  Los Adolescentes, Con Proceso Administrativo De  Restablecimiento De Derechos. Versión 2 Del 8 De Julio De 2022.
Numeral 3.3. Talento Humano. Pág. 47.</t>
  </si>
  <si>
    <t>7.5.3</t>
  </si>
  <si>
    <t>Lleva la contabilidad conforme a las Normas de Información Financiera (NIIF) y demás normas contables vigentes en Colombia.</t>
  </si>
  <si>
    <t>Cuenta con un Manual de Políticas  Contables.</t>
  </si>
  <si>
    <t>Cuenta con el reconocimiento contable de los ingresos, gastos, activos y pasivos en los estados financieros se realiza de conformidad con sus políticas contables alineadas a las Normas de Información Financiera vigentes en Colombia.</t>
  </si>
  <si>
    <t>Lleva la contabilidad desagregada por centro de costos.</t>
  </si>
  <si>
    <t>Cuenta con un balance de prueba por centro de costos.</t>
  </si>
  <si>
    <t>9. COMPONENTE DOTACIÓN</t>
  </si>
  <si>
    <t>Cuenta con la dotación de aseo e higiene personal requerida.</t>
  </si>
  <si>
    <t>Manual Operativo Modalidades y Servicio para la atención de niñas, niños y adolescentes, con Proceso Administrativo de Restablecimiento de Derechos. - MO3.P - Versión 2 del 08/07/2022. Pág. (35 - 37)</t>
  </si>
  <si>
    <t>9.2.1</t>
  </si>
  <si>
    <t xml:space="preserve">Manual Operativo Modalidades y Servicio para la atención de niñas, niños y adolescentes, con Proceso Administrativo de Restablecimiento de Derechos. - MO3.P - Versión 2 del 08/07/2022. 
3.2.4. Dotación de aseo e higiene personal. Pág. (35 - 37)
Tabla 10. Dotación de higiene y aseo personal para las modalidades de ubicación inicial y acogimiento </t>
  </si>
  <si>
    <t>Cuenta con la dotación lúdico – deportiva</t>
  </si>
  <si>
    <t>Manual Operativo Modalidades Y Servicio Para La Atención De Niñas, Niños Y Adolescentes, Con Proceso Administrativo De Restablecimiento De Derechos. - Mo3.P - Versión 2 Del 08/07/2022. Pág. 37.</t>
  </si>
  <si>
    <t>La institución cuenta con elementos lúdico deportivos de acuerdo con la edad de la población, que permita dar cumplimiento a lo establecido en la Propuesta de Implementación y Cualificación (PIYC).</t>
  </si>
  <si>
    <t>Manual operativo modalidades y servicio para la atención de las niñas, los niños y los adolescentes, con proceso administrativo de restablecimiento de derechos, versión 2 del 08/07/2022.  
3.2. Dotación.
3.2.5. Dotación Lúdico - deportiva Pág. 37.</t>
  </si>
  <si>
    <t>Cuenta con dotación escolar-material pedagógico</t>
  </si>
  <si>
    <t>ANEXO 1 VIOLENCIAS</t>
  </si>
  <si>
    <t>A1</t>
  </si>
  <si>
    <t>Cuenta e Implementa las acciones diferenciales para la atención de víctimas de violencia sexual dentro y fuera del conflicto armado y/o víctimas de trata:</t>
  </si>
  <si>
    <t>Lineamiento Técnico Para La Atención A Niños, Niñas Y Adolescentes, Con Derechos Amenazados O Vulnerados, Víctimas De Violencia Sexual, Versión 2 Del 04/07/2018 Págs.108 , 126, 130, 131, 134 ,135, 136 y  137.</t>
  </si>
  <si>
    <t>En observación de la atención y diálogo con el niño, niña o adolescente victima de violencia sexual y su familia o red vincular, talento humano y contrastado con el contenido de los soportes presentados por el operador se evidencia que:</t>
  </si>
  <si>
    <t>A1.1</t>
  </si>
  <si>
    <t>Cuenta con registro de reporte a la autoridad administrativa, en caso que el grupo familiar no haya declarado ante el Ministerio Público el hecho victimizante específico de violencia sexual en el marco del conflicto armado.</t>
  </si>
  <si>
    <t>A1.2</t>
  </si>
  <si>
    <t>Cuenta con registro del seguimiento a las atenciones y acompañamiento a los servicios que incluye el protocolo de atención para víctimas de violencia sexual, de acuerdo a la Resolución 459 de 2012 del sector salud. De no ser así, evidencia de la solicitud de la remisión a la Autoridad Administrativa.</t>
  </si>
  <si>
    <t>A1.3</t>
  </si>
  <si>
    <t>Cuenta con soporte de gestiones para la articulación con la autoridad administrativa para la gestión y acompañamiento frente al acceso a las medidas  reparación integral: Rehabilitación, Indemnización, Garantías de no Repetición, Restitución y Medidas de Satisfacción.</t>
  </si>
  <si>
    <t>A1.4</t>
  </si>
  <si>
    <t>Cuenta con actas, registros fotográficos, etc., que evidencien acciones de sensibilización para los niños, niñas y adolescente frente al uso debido de redes sociales y otros medios tecnológicos, o entornos virtuales, que los exponga a situaciones de vulnerabilidad.</t>
  </si>
  <si>
    <t>A1.5</t>
  </si>
  <si>
    <t>Cuenta con registro de la información actualizada sobre las rutas de atención integral a niños, niñas y adolescentes víctimas de violencia sexual.</t>
  </si>
  <si>
    <t>ANEXO 2. ENFOQUE DIFERENCIAL POBLACION CON DISCAPACIDAD</t>
  </si>
  <si>
    <t>A2.1.</t>
  </si>
  <si>
    <t>Cuenta e Implementa las acciones diferenciales para la atención de población con discapacidad:</t>
  </si>
  <si>
    <t>A2.1.1</t>
  </si>
  <si>
    <t>Cuenta con los soportes de la gestión o Certificado de:
- Discapacidad
- Registro de Localización y Caracterización de Personas con Discapacidad
- Registro único de Víctimas - RUV</t>
  </si>
  <si>
    <t>A2.1.2</t>
  </si>
  <si>
    <r>
      <t xml:space="preserve">Cumple con lo establecido en la Guía técnica del componente de alimentación y nutrición para las personas con discapacidad, en el marco de los procesos de atención del ICBF frente a las modificaciones de texturas que lleguen a requerirse.
</t>
    </r>
    <r>
      <rPr>
        <b/>
        <u/>
        <sz val="11"/>
        <rFont val="Arial"/>
        <family val="2"/>
      </rPr>
      <t xml:space="preserve">Nota:
</t>
    </r>
    <r>
      <rPr>
        <sz val="11"/>
        <rFont val="Arial"/>
        <family val="2"/>
      </rPr>
      <t xml:space="preserve">-Cuando la persona usuaria con discapacidad, enfermedad crónica no trasmisible, enfermedad catastrófica u otra similar requiera atención diferencial de alimentación y nutrición se modifica la alimentación a suministrar. 
-La derivación alimentaria se realiza de manera individual y es acorde con las necesidades nutricionales, los ajustes razonables y las instrucciones del médico tratante de la EAPB. </t>
    </r>
  </si>
  <si>
    <t>A2.1.5</t>
  </si>
  <si>
    <t>Desarrolla actividades en las cuales los niños, niñas, adolescentes y mayores de 18 años con mayor dependencia funcional y restricciones en la participación, puedan tener contacto con la naturaleza.</t>
  </si>
  <si>
    <t>Lineamiento Técnico Para La Atención De Niños, Niñas Y Adolescentes Con Discapacidad Con Derechos Amenazados Y/O Vulnerados, Versión 2 Del 3/12/2019.
I) Ubicación De Niños, Niñas Y Adolescentes Con Discapacidad En Casa Hogar E Internado-Vulneración. Pág.42
Cuadro 12 Acciones Diferenciales Para La Atención De Población Con Discapacidad. Pag.51,52
1) Ajustes Razonables Al Componente Técnico. Pág.72
Anexo 2. Acciones Diferenciales Para Personas Con Discapacidad Con Mayor Dependencia Funcional Y Restricciòn En La Participación. Pág.74</t>
  </si>
  <si>
    <t>A2.1.6</t>
  </si>
  <si>
    <t>Implementa sistemas de comunicación aumentativa y alternativa para incorporar la percepción del niño, niña o adolescente con discapacidad.</t>
  </si>
  <si>
    <t>Lineamiento Técnico Para La Implementacion Del Modelo De Atención, Dirigido A Los Niños, Las Niñas, Y Los Adolescentes En Las Modalidades De Restablecimiento De Derechos, Versión1 Del 27/07/2021.
4.7.1. Hito 1: Prospectiva De Caso. Momento 1 Evaluación Integradora. Págs.32
Lineamiento Técnico Para La Atención De Niños, Niñas Y Adolescentes Con Discapacidad Con Derechos Amenazados Y/O Vulnerados, Versión 2 Del 3/12/2019.
1.2.1. Enfoque Diferencial En Discapacidad Pág.31
1.7 Acciones Diferenciales Para La Atención De Población Con Discapacidad. Pág. 49
Acciones Transversales A Las Tres Fases. Pág. 59
Anexo 2. Acciones Diferenciales Para Personas Con Discapacidad Con Mayor Dependencia Funcional Y Restricciòn En La Participación. Pág.74</t>
  </si>
  <si>
    <t>A2.1.7</t>
  </si>
  <si>
    <t>El cronograma de actividades está organizado por curso de vida teniendo en cuenta la categoría de discapacidad, el nivel de dificultad en el desempeño y el perfil de funcionamiento del niño, niña, adolescente y mayor de 18 años.</t>
  </si>
  <si>
    <t>Lineamiento Técnico Para La Atención De Niños, Niñas Y Adolescentes Con Discapacidad Con Derechos Amenazados Y/O Vulnerados, Versión 2 Del 3/12/2019.
Para Tener En Cuenta. Pag.65</t>
  </si>
  <si>
    <t>A2.1.8</t>
  </si>
  <si>
    <t>Cuenta con los soportes de la gestión para la vinculación al sistema educativo con la Secretaria de Educación o Entidad territorial y brinda el apoyo pedagógico requerido por el niño, niña, adolescente en la preparación para la educación inclusiva.</t>
  </si>
  <si>
    <t>Lineamiento Técnico Para La Atención De Niños, Niñas Y Adolescentes Con Discapacidad Con Derechos Amenazados Y/O Vulnerados, Versión 2 Del 3/12/2019.
Cuadro 12 Acciones Diferenciales Para La Atención De Población Con Discapacidad. Pag.52</t>
  </si>
  <si>
    <t>A2.1.9</t>
  </si>
  <si>
    <t>Registro de acciones  para  la  inclusión laboral de los mayores de 18 años con discapacidad y  la construcción de unidades productivas autosostenibles para los jóvenes o mayores de 18 años con discapacidad que tengan restricción para participación en espacios laborales formales</t>
  </si>
  <si>
    <t>Lineamiento Técnico Para La Atención De Niños, Niñas Y Adolescentes Con Discapacidad Con Derechos Amenazados Y/O Vulnerados, Versión 2 Del 3/12/2019.
Cuadro 12 Acciones Diferenciales Para La Atención De Población Con Discapacidad. Pag.55</t>
  </si>
  <si>
    <t>A2.1.10</t>
  </si>
  <si>
    <r>
      <t xml:space="preserve">Soportes de registro de acciones para la implementación de elementos de Rehabilitación Basada en la Comunidad y posibilitar el desarrollo de competencias personales, sociales y comunitarias en el proceso de atención de los usuarios y las familias.
</t>
    </r>
    <r>
      <rPr>
        <b/>
        <sz val="11"/>
        <rFont val="Arial"/>
        <family val="2"/>
      </rPr>
      <t xml:space="preserve">Nota: </t>
    </r>
    <r>
      <rPr>
        <sz val="11"/>
        <rFont val="Arial"/>
        <family val="2"/>
      </rPr>
      <t>Por registro se entenderá actas de participación, solicitudes para la Secretarías de Salud, fotografías, videos, documentos, etc, que puedan evidenciar la implementación de elementos de Rehabilitación Basada en la Comunidad y posibilitar el desarrollo de competencias personales, sociales y comunitarias en el proceso de atención de los usuarios y las familias.</t>
    </r>
  </si>
  <si>
    <t>Lineamiento Técnico Para La Atención De Niños, Niñas Y Adolescentes Con Discapacidad Con Derechos Amenazados Y/O Vulnerados, Versión 2 Del 3/12/2019.
Cuadro 12 Acciones Diferenciales Para La Atención De Población Con Discapacidad. Pag.63</t>
  </si>
  <si>
    <t>A2.1.11</t>
  </si>
  <si>
    <t>Cuenta con el registro de actividades psicoeducativas con las familias y/o cuidadores responsables del niño, niña o adolescente con discapacidad: "cuidado al cuidador".</t>
  </si>
  <si>
    <t>Lineamiento Técnico Para La Atención De Niños, Niñas Y Adolescentes Con Discapacidad Con Derechos Amenazados Y/O Vulnerados, Versión 2 Del 3/12/2019.
Cuadro 12 Acciones Diferenciales Para La Atención De Población Con Discapacidad. Pag.56</t>
  </si>
  <si>
    <t>CONT / ADM</t>
  </si>
  <si>
    <t>A2.1.12</t>
  </si>
  <si>
    <t>Entrena a su talento humano en prevención de la agitación psicomotora, a través de la adopción de medidas ambientales favorables, identificación temprana de factores psicológicos e individuales de la persona con discapacidad, factores de riesgo y desencadenantes.</t>
  </si>
  <si>
    <t>Lineamiento Técnico Para La Atención De Niños, Niñas Y Adolescentes Con Discapacidad Con Derechos Amenazados Y/O Vulnerados, Versión 2 Del 3/12/2019.
Cuadro 12 Acciones Diferenciales Para La Atención De Población Con Discapacidad. Pag.78</t>
  </si>
  <si>
    <t>A2.2.</t>
  </si>
  <si>
    <t>Cumple con los criterios de metrología para los equipos de prestación del servicio.</t>
  </si>
  <si>
    <t>Guía Técnica Para La Metrología Aplicable A Los Programas De Los Procesos Misionales Del Icbf.  G8.Pp.  Versión 8 Del 5/03/2025.
Pág.  30.</t>
  </si>
  <si>
    <t>A2.2.1.</t>
  </si>
  <si>
    <t>Cuenta con la documentación de la cinta métrica antropométrica, en los casos en los que aplique (discapacidad): 
-Hoja de vida (con la totalidad de criterios establecidos en la norma)
-Certificado de calibración.</t>
  </si>
  <si>
    <t>A2.2.2.</t>
  </si>
  <si>
    <t>En observación de la atención que los equipos de metrología se encuentran en buen estado.</t>
  </si>
  <si>
    <t>A2.3.</t>
  </si>
  <si>
    <t>El inmueble cumple con las condiciones generales para desarrollar el proceso de atención.</t>
  </si>
  <si>
    <t>Manual Operativo Modalidades Y Servicio Para La Atención De Niñas, Niños Y Adolescentes, Con Proceso Administrativo De Restablecimiento De Derechos. - Mo3.P - Versión 2 Del 08/07/2022.
3.1.1. Infraestructura Física Pág. 25 - 26</t>
  </si>
  <si>
    <t>A2.3.1.</t>
  </si>
  <si>
    <t>Manual Operativo Modalidades Y Servicio Para La Atención De Niñas, Niños Y Adolescentes, Con Proceso Administrativo De Restablecimiento De Derechos. - Mo3.P - Versión 2 Del 08/07/2022.
3.1.1. Infraestructura Física Pág. 26</t>
  </si>
  <si>
    <t>A2.3.2.</t>
  </si>
  <si>
    <t>A2.4.</t>
  </si>
  <si>
    <t xml:space="preserve">Cuenta el inmueble con la capacidad instalada de los espacios, en proporción a los usuarios atendidos en la modalidad. </t>
  </si>
  <si>
    <t>Manual Operativo Modalidades Y Servicio Para La Atención De Niñas, Niños Y Adolescentes, Con Proceso Administrativo De Restablecimiento De Derechos. - Mo3.P - Versión 2 Del 08/07/2022.
Tabla 5. Proporcionalidad De Los Espacios. Página 28.</t>
  </si>
  <si>
    <t>A2.4.1.</t>
  </si>
  <si>
    <t>Los camarotes no deben ser utilizados para la población con discapacidad.</t>
  </si>
  <si>
    <t>ANEXO 3-POBLACIÓN GESTANTES Y LACTANTES</t>
  </si>
  <si>
    <t>A3.1.</t>
  </si>
  <si>
    <t>Cuenta e Implementa las acciones diferenciales para la atención de  la atención de  mujeres y personas en gestación y/o lactantes:</t>
  </si>
  <si>
    <t>Lineamiento Técnico Del Programa Especializado Para La Atención A Adolescentes Y Mujeres Mayores De 18 Años, Gestantes O En Periodo De Lactancia, Con Sus Derechos Inobservados, Amenazados O Vulnerados, Versión 1 Del 14/09/2016 Págs.26,27,29,30,31, 34, 35, 37, 42
Guía Para El Impulso A La Soberanía Alimentaria Por El Derecho Humano A La Alimentación Adecuada En Las Modalidades Y Servicios Del ICBF. G33.Pp. Versión 1 Del 04/12/2024. Pág. 42, 45, 49, 50 y 53.</t>
  </si>
  <si>
    <t>En observación de la atención y diálogo con la persona o mujer gestante y/o lactante, su familia y/o red vincular, talento humano y contrastado con el contenido de los soportes presentados por el operador se evidencia que:</t>
  </si>
  <si>
    <t>A3.1.1</t>
  </si>
  <si>
    <t>Cuenta con el reporte a la autoridad administrativa  para verificación de derechos, los casos de mujeres o personas que ingresan al programa con hijos/as menores de edad.</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</si>
  <si>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t>
  </si>
  <si>
    <t>A3.1.2</t>
  </si>
  <si>
    <t>Cuenta con el reporte a la autoridad administrativa del nacimiento de un bebé, para realizar la verificación de garantía de  derechos.</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</si>
  <si>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
Cuadro 4. Acciones Especializadas Para El Proceso De Atención. Pág.31</t>
  </si>
  <si>
    <t>A3.1.3</t>
  </si>
  <si>
    <t>Cuenta con el certificado de nacido vivo, registro civil de los niños, niñas recién nacidos.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</si>
  <si>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Pág.29</t>
  </si>
  <si>
    <t>A3.1.4</t>
  </si>
  <si>
    <t>Cuenta con el registro de acciones para la vinculación afectiva de la madre con su hijo o hija recién nacido o por nacer y la comunicación e integración con su red psico-afectiva, familiar y social.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</si>
  <si>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Y 37</t>
  </si>
  <si>
    <t>A3.1.5</t>
  </si>
  <si>
    <t>Cuenta con los soportes de gestiones para la movilización del sector educativo para la inclusión de las personas o mujeres menores de edad, mayores de 18 años y los hijos e hijas de cuidado temporal.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</si>
  <si>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35 Y 42</t>
  </si>
  <si>
    <t>A3.1.6</t>
  </si>
  <si>
    <t>Cuenta con los soportes de gestiones para la articulación con el Sistema Nacional de Bienestar Familiar - SNBF para la atención de problemáticas asociadas como situación de vida en calle, consumo de sustancias psicoactivas, discapacidad, violencia sexual, entre otras.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</si>
  <si>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Pág.30</t>
  </si>
  <si>
    <t>A3.1.7</t>
  </si>
  <si>
    <t>Cuenta con los soportes de gestiones para la  articulación con la autoridad administrativa para los permisos o salidas de las adolescentes y personas mayores de 18 años, gestantes o en periodo de lactancia.</t>
  </si>
  <si>
    <t>A3.1.10</t>
  </si>
  <si>
    <t xml:space="preserve">Registro de acciones para la generación de conocimientos y habilidades sobre las responsabilidades hacia sus hijos e hijas, para promover la corresponsabilidad, el autocuidado y la garantía de derechos. </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</si>
  <si>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t>
  </si>
  <si>
    <t>A3.1.11</t>
  </si>
  <si>
    <t xml:space="preserve">Registro de acciones de preparación vocacional y formación para la vida, educación formal y no formal cuando se requiera, orientación pre laboral y desarrollo de actividades productivas, así como la articulación con entidades del SNBF para la vinculación a los diferentes programas. </t>
  </si>
  <si>
    <t>A3.1.12</t>
  </si>
  <si>
    <t>En observación de la atención y diálogo con la persona o mujer gestante y/o lactante se evidencia que no se realiza la separación de los hijos recién nacidos de sus madres excepto cuando haya expresado por escrito su voluntad de no permanecer con el bebé.</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</si>
  <si>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Pág.27</t>
  </si>
  <si>
    <t>A3.1.13</t>
  </si>
  <si>
    <t>En observación de la atención y diálogo con la persona o mujer gestante y/o lactante, familia y/o colaborador se evidencia que no se ofrece retribución de dinero o especie ni realiza cobros para que la madre otorgue el consentimiento para la adopción o por los servicios prestados.</t>
  </si>
  <si>
    <t>A3.3.</t>
  </si>
  <si>
    <t>Manual Operativo Modalidades Y Servicio Para La Atención De Niñas, Niños Y Adolescentes, Con Proceso Administrativo De Restablecimiento De Derechos. - Mo3.P - Versión 2 Del 08/07/2022. Pág 28.</t>
  </si>
  <si>
    <t xml:space="preserve">El dormitorio cumple con los 3.0 m² adicionales para cada uno de los usuarios: la mujer gestante, el niño recién nacido y el hijo e hija acompañante. </t>
  </si>
  <si>
    <t>Los camarotes no deben ser utilizados para la población de mujeres gestantes y en periodo de lactancia.</t>
  </si>
  <si>
    <t>Cumple la infraestructura con las áreas, espacios y elementos para la modalidad de atención.</t>
  </si>
  <si>
    <t>Manual Operativo Modalidades Y Servicio Para La Atención De Niñas, Niños Y Adolescentes, Con Proceso Administrativo De Restablecimiento De Derechos. - Mo3.P - Versión 2 Del 08/07/2022. Pág 29.</t>
  </si>
  <si>
    <t xml:space="preserve">La infraestructura cuenta con sala amiga de la lactancia materna, si atiende a niñas y niños menores de 2 años de edad, mujeres gestantes o en periodo de lactancia. </t>
  </si>
  <si>
    <t xml:space="preserve">Manual Operativo Modalidades Y Servicio Para La Atención De Niñas, Niños Y Adolescentes, Con Proceso Administrativo De Restablecimiento De Derechos. - Mo3.P - Versión 2 Del 08/07/2022
Tabla 6. Dotación Institucional De Áreas Y Elementos. Página 29 </t>
  </si>
  <si>
    <t>EVIDENCIA NO CUMPLIMIENTO MODELO DE ATENCIÓN</t>
  </si>
  <si>
    <t>Nombres y apellidos</t>
  </si>
  <si>
    <t>Fecha de ingreso</t>
  </si>
  <si>
    <t>Edad</t>
  </si>
  <si>
    <t>Boleta de ubicación</t>
  </si>
  <si>
    <t>Número Documento de identidad</t>
  </si>
  <si>
    <t>Libreta militar</t>
  </si>
  <si>
    <t>Género con el que se identifica</t>
  </si>
  <si>
    <t>Discapacidad</t>
  </si>
  <si>
    <t>Pertenencia étnica</t>
  </si>
  <si>
    <t>Migrante</t>
  </si>
  <si>
    <t>Vinculado al sistema educativo</t>
  </si>
  <si>
    <r>
      <t xml:space="preserve">Evaluación </t>
    </r>
    <r>
      <rPr>
        <b/>
        <sz val="11"/>
        <rFont val="Aptos Narrow"/>
        <family val="2"/>
        <scheme val="minor"/>
      </rPr>
      <t xml:space="preserve">preliminar 
</t>
    </r>
    <r>
      <rPr>
        <sz val="7"/>
        <rFont val="Aptos Narrow"/>
        <family val="2"/>
        <scheme val="minor"/>
      </rPr>
      <t>(a los 5 días hábiles del ingreso)</t>
    </r>
  </si>
  <si>
    <r>
      <t xml:space="preserve">Evaluación integradora
</t>
    </r>
    <r>
      <rPr>
        <sz val="7"/>
        <rFont val="Aptos Narrow"/>
        <family val="2"/>
        <scheme val="minor"/>
      </rPr>
      <t>(antes de los 30 días calendario del ingreso</t>
    </r>
    <r>
      <rPr>
        <sz val="11"/>
        <rFont val="Aptos Narrow"/>
        <family val="2"/>
        <scheme val="minor"/>
      </rPr>
      <t>)</t>
    </r>
  </si>
  <si>
    <t>Plan de caso</t>
  </si>
  <si>
    <t>Seguimiento al plan de caso
(cada 3 meses - registrar los dos últimos)</t>
  </si>
  <si>
    <t xml:space="preserve">Intervenciones por áreas </t>
  </si>
  <si>
    <r>
      <t xml:space="preserve"> Método de Administración de Caso – M.A.C.
</t>
    </r>
    <r>
      <rPr>
        <b/>
        <sz val="11"/>
        <color theme="1" tint="0.249977111117893"/>
        <rFont val="Aptos Narrow"/>
        <family val="2"/>
        <scheme val="minor"/>
      </rPr>
      <t>Registrar última fecha o N/A</t>
    </r>
  </si>
  <si>
    <t>Informe de superación de situaciones que generaron el ingreso al PARD</t>
  </si>
  <si>
    <t>Observaciones</t>
  </si>
  <si>
    <t>Si/No</t>
  </si>
  <si>
    <t>Fecha</t>
  </si>
  <si>
    <t>Define la frecuencia del seguimiento de acuerdo con el nivel de riesgo y complejidad.</t>
  </si>
  <si>
    <t>Realiza el seguimiento acorde a la frecuencia indicada
Si/No</t>
  </si>
  <si>
    <r>
      <t xml:space="preserve">Fecha de elaboración </t>
    </r>
    <r>
      <rPr>
        <sz val="7"/>
        <rFont val="Aptos Narrow"/>
        <family val="2"/>
        <scheme val="minor"/>
      </rPr>
      <t>(antes de los 30 días calendario del ingreso</t>
    </r>
    <r>
      <rPr>
        <sz val="11"/>
        <rFont val="Aptos Narrow"/>
        <family val="2"/>
        <scheme val="minor"/>
      </rPr>
      <t>)</t>
    </r>
    <r>
      <rPr>
        <b/>
        <sz val="11"/>
        <rFont val="Aptos Narrow"/>
        <family val="2"/>
        <scheme val="minor"/>
      </rPr>
      <t xml:space="preserve">
Fecha</t>
    </r>
  </si>
  <si>
    <r>
      <t xml:space="preserve">Fecha de Entrega 
</t>
    </r>
    <r>
      <rPr>
        <sz val="7"/>
        <rFont val="Aptos Narrow"/>
        <family val="2"/>
        <scheme val="minor"/>
      </rPr>
      <t>(5 días calendario después de la fecha de elaboración)</t>
    </r>
    <r>
      <rPr>
        <sz val="11"/>
        <rFont val="Aptos Narrow"/>
        <family val="2"/>
        <scheme val="minor"/>
      </rPr>
      <t xml:space="preserve">
</t>
    </r>
    <r>
      <rPr>
        <b/>
        <sz val="11"/>
        <rFont val="Aptos Narrow"/>
        <family val="2"/>
        <scheme val="minor"/>
      </rPr>
      <t>Fecha</t>
    </r>
  </si>
  <si>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</si>
  <si>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 xml:space="preserve">Fecha de elaboración
Fecha </t>
  </si>
  <si>
    <r>
      <t xml:space="preserve">Fecha de Entrega 
</t>
    </r>
    <r>
      <rPr>
        <sz val="7"/>
        <rFont val="Aptos Narrow"/>
        <family val="2"/>
        <scheme val="minor"/>
      </rPr>
      <t>(5 días calendario después de la fecha de elaboración)</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</si>
  <si>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</si>
  <si>
    <t xml:space="preserve">Fecha de elaboración </t>
  </si>
  <si>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</si>
  <si>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Análisis de caso</t>
  </si>
  <si>
    <t>Reunión de caso</t>
  </si>
  <si>
    <t>Conferencia de caso</t>
  </si>
  <si>
    <r>
      <t xml:space="preserve">Fecha de elaboración 
</t>
    </r>
    <r>
      <rPr>
        <sz val="7"/>
        <rFont val="Aptos Narrow"/>
        <family val="2"/>
        <scheme val="minor"/>
      </rPr>
      <t>(a partir de la comunicación y hasta el día del egreso definitivo)</t>
    </r>
  </si>
  <si>
    <r>
      <t xml:space="preserve">Fecha de </t>
    </r>
    <r>
      <rPr>
        <b/>
        <sz val="11"/>
        <rFont val="Aptos Narrow"/>
        <family val="2"/>
        <scheme val="minor"/>
      </rPr>
      <t xml:space="preserve">Entrega 
</t>
    </r>
    <r>
      <rPr>
        <sz val="7"/>
        <rFont val="Aptos Narrow"/>
        <family val="2"/>
        <scheme val="minor"/>
      </rPr>
      <t>(al día hábil siguiente del egreso definitivo)</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</si>
  <si>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r>
      <rPr>
        <b/>
        <sz val="11"/>
        <color theme="1"/>
        <rFont val="Aptos Narrow"/>
        <family val="2"/>
        <scheme val="minor"/>
      </rPr>
      <t xml:space="preserve">
Coloque X</t>
    </r>
  </si>
  <si>
    <t>PERFIL</t>
  </si>
  <si>
    <t>PERSONAL REQUERIDO POR USUARIOS DE LA MODALIDAD</t>
  </si>
  <si>
    <t>Psicólogo</t>
  </si>
  <si>
    <t>Cantidad de usuarios del servicio
* Corresponde al # cupo atendidos al momento de la visita</t>
  </si>
  <si>
    <t>SEC</t>
  </si>
  <si>
    <t xml:space="preserve">OBSERVACIONES </t>
  </si>
  <si>
    <t>2.Ambientes Adecuados y Seguros</t>
  </si>
  <si>
    <t>2.7</t>
  </si>
  <si>
    <t>4.1</t>
  </si>
  <si>
    <t>4. Modelo de Atencion</t>
  </si>
  <si>
    <t>4.2</t>
  </si>
  <si>
    <t>6.1</t>
  </si>
  <si>
    <t>7.1</t>
  </si>
  <si>
    <t>7.2</t>
  </si>
  <si>
    <t>7.3</t>
  </si>
  <si>
    <t>7.4</t>
  </si>
  <si>
    <t>7.5</t>
  </si>
  <si>
    <t>A2.1</t>
  </si>
  <si>
    <t>Anexo 2. Discapacidad</t>
  </si>
  <si>
    <t>A2.2</t>
  </si>
  <si>
    <t>A2.3</t>
  </si>
  <si>
    <t>A2.4</t>
  </si>
  <si>
    <t>A3.1</t>
  </si>
  <si>
    <t>A3.2</t>
  </si>
  <si>
    <t>A3.3</t>
  </si>
  <si>
    <t>Click</t>
  </si>
  <si>
    <t>Ubicación</t>
  </si>
  <si>
    <t>Aula</t>
  </si>
  <si>
    <t>Área (m²)</t>
  </si>
  <si>
    <r>
      <t>Índice
(m</t>
    </r>
    <r>
      <rPr>
        <b/>
        <sz val="11"/>
        <rFont val="Aptos Narrow"/>
        <family val="2"/>
      </rPr>
      <t>²</t>
    </r>
    <r>
      <rPr>
        <b/>
        <sz val="11"/>
        <rFont val="Aptos Narrow"/>
        <family val="2"/>
        <scheme val="minor"/>
      </rPr>
      <t>/persona)</t>
    </r>
  </si>
  <si>
    <t>Capacidad máxima 
(Área / Índice)</t>
  </si>
  <si>
    <t>Cumple - No cumple - No aplica</t>
  </si>
  <si>
    <t>observaciones</t>
  </si>
  <si>
    <r>
      <rPr>
        <b/>
        <sz val="11"/>
        <rFont val="Aptos Narrow"/>
        <family val="2"/>
        <scheme val="minor"/>
      </rPr>
      <t>Nota:</t>
    </r>
    <r>
      <rPr>
        <sz val="11"/>
        <rFont val="Aptos Narrow"/>
        <family val="2"/>
        <scheme val="minor"/>
      </rPr>
      <t xml:space="preserve"> Adicionar las filas que se requieran en caso de ser necesario.</t>
    </r>
  </si>
  <si>
    <t>CONSOLIDADO DE LAS CONDICIONES CON NO CUMPLIMIENTO</t>
  </si>
  <si>
    <t>Numeral</t>
  </si>
  <si>
    <t>CONDICIONES DE CALIDAD CON NO CUMPLIMIENTO</t>
  </si>
  <si>
    <t>COMPONENTE</t>
  </si>
  <si>
    <t>ACTA DE CIERRE</t>
  </si>
  <si>
    <t xml:space="preserve">Siendo las __________ del dia __________del mes ____________ del _______, </t>
  </si>
  <si>
    <t>COMPONENTES</t>
  </si>
  <si>
    <t>CONDICIONES</t>
  </si>
  <si>
    <t>CUMPLE</t>
  </si>
  <si>
    <t>NO CUMPLE</t>
  </si>
  <si>
    <t>NO APLICA</t>
  </si>
  <si>
    <t xml:space="preserve">TOTAL </t>
  </si>
  <si>
    <t>AMBIENTES ADECUADOS Y SEGUROS</t>
  </si>
  <si>
    <t>MODELO DE ATENCIÓN</t>
  </si>
  <si>
    <t>TALENTO HUMANO</t>
  </si>
  <si>
    <t>FINANCIERO</t>
  </si>
  <si>
    <t>DOTACIÓN</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</si>
  <si>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</si>
  <si>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</si>
  <si>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</si>
  <si>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</si>
  <si>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</si>
  <si>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</si>
  <si>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</si>
  <si>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</si>
  <si>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</si>
  <si>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</si>
  <si>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PROFESIÓN</t>
  </si>
  <si>
    <t>1. INFORMACIÓN DE LA INSTITUCIÓN</t>
  </si>
  <si>
    <t>Anexo 1. Violencias</t>
  </si>
  <si>
    <t>Anexo 3. Gestantes y Lactantes</t>
  </si>
  <si>
    <t>Fecha de Finalización Visita</t>
  </si>
  <si>
    <t>APOYO PSICOLOGICO ESPECIALIZADO</t>
  </si>
  <si>
    <t xml:space="preserve">MODALIDADES DE APOYO Y FORTALECIMIENTO A LA FAMILIA O RED VINCULAR </t>
  </si>
  <si>
    <t>RESTABLECIMIENTO DE DERECHOS</t>
  </si>
  <si>
    <t>2.6.27</t>
  </si>
  <si>
    <t>Los baños y espacios de atención están libres de cámaras de vigilancia.</t>
  </si>
  <si>
    <t>Se realiza la identificación de:
a. Afectaciones en salud mental y otras áreas de funcionamiento, 
b. Estrategias de resignificación y afrontamiento a implementar.
c. Remisión al sistema de salud en caso de considerarse necesario</t>
  </si>
  <si>
    <t>Se realiza la notificación a la autoridad administrativa en caso de:
a. Abandono
b. No continuidad de asistencia del niño, niña o adolescente 
c. Asistencia intermitente.</t>
  </si>
  <si>
    <t>Se cuenta con los elementos de uso común: papel higiénico, gel anti bacterial, jabón de dispensador para manos y toallas desechables</t>
  </si>
  <si>
    <t>Lineamiento técnico para la atención a niños, niñas y adolescentes, con derechos amenazados o vulnerados, víctimas de violencia sexual, versión 2 del 04/07/2018.
9.3. Acciones de atención especializada. Tabla 4. Acciones especializadas. Pág.108
Coordinación de acciones. Pág. 136</t>
  </si>
  <si>
    <t>Lineamiento técnico para la atención de niños, niñas y adolescentes con discapacidad con derechos amenazados y/o vulnerados, versión 2 del 3/12/2019.
Cuadro 12. Acciones diferenciales para la atención de población con discapacidad. Págs.49,50,51.</t>
  </si>
  <si>
    <t>Guía Técnica Del Componentes De Alimentación Y Nutrición Para Las Personas Con Discapacidad En El Marco De Los Procesos De Atención Del Icbf  G7Pp Versión 2 Del 8/8/2022.
8.1 Generalidades De La Alimentación Y Nutrición En Población Con Discapacidad Pág. 41.
Guía para el impulso a la soberanía alimentaria por el derecho humano a la alimentación adecuada en las modalidades y servicios del ICBF. G36.PP. Versión 2 del 30/12/2025Crónicas No Trasmisibles.  Pág. 57.</t>
  </si>
  <si>
    <t>Diligenciamiento 7. Talento Humano</t>
  </si>
  <si>
    <t>8. COMPONENTE FINANCIERO</t>
  </si>
  <si>
    <t>8.1.4</t>
  </si>
  <si>
    <t>8.2.1</t>
  </si>
  <si>
    <t>8.2.2</t>
  </si>
  <si>
    <t>8.2.3</t>
  </si>
  <si>
    <t>8.2.4</t>
  </si>
  <si>
    <t>8.2.5</t>
  </si>
  <si>
    <t>9.1</t>
  </si>
  <si>
    <t>9.1.1</t>
  </si>
  <si>
    <t>9.2</t>
  </si>
  <si>
    <t>9.2.1 La institución cuenta con elementos lúdico deportivos de acuerdo con la edad de la población, que permita dar cumplimiento a lo establecido en la Propuesta de Implementación y Cualificación (PIYC).</t>
  </si>
  <si>
    <t>Para esta modalidad y Servicio de Apoyo Psicologico Especializado NO APLICA EL COMPONENTE DE ALIMENTACIÓN Y NUTRICIÓN</t>
  </si>
  <si>
    <t>Guía de orientaciones para la prevención y manejo de situaciones de riesgo de las niñas, niños y adolescentes en las modalidades y servicio de restablecimiento de derechos.
versión 7 del 06 de junio de 2023. 4.4. sobre el código ético, pagina 75</t>
  </si>
  <si>
    <t>La institución entrega dotación escolar y material pedagógico a la niña, el niño o el adolescente de acuerdo con lo requerido por la entidad educativa
a saber:
a. Elementos escolares (incluidos los elementos de aseo solicitados por la entidad educativa) 
b. Material pedagógico, requerido para el desarrollo de tareas escolares y actividades.</t>
  </si>
  <si>
    <t>El código de ética: 
a. Se encuentra en el Reglamento Interno de Trabajo.
b. Hace parte integral del contrato de trabajo.</t>
  </si>
  <si>
    <t>8.2.6</t>
  </si>
  <si>
    <t>4.2.1</t>
  </si>
  <si>
    <t>4.2.2</t>
  </si>
  <si>
    <t>4.2.3</t>
  </si>
  <si>
    <t>4.2.4</t>
  </si>
  <si>
    <t>4.2.5</t>
  </si>
  <si>
    <t>4.2.6</t>
  </si>
  <si>
    <t>4.2.7</t>
  </si>
  <si>
    <t>4.2.8</t>
  </si>
  <si>
    <t>9.3</t>
  </si>
  <si>
    <t>9.3.1</t>
  </si>
  <si>
    <t>4.2.3. Se realiza la identificación de:
a. Afectaciones en salud mental y otras áreas de funcionamiento, 
b. Estrategias de resignificación y afrontamiento a implementar.
c. Remisión al sistema de salud en caso de considerarse necesario</t>
  </si>
  <si>
    <t>Se implementan herramientas de monitoreo acorde con lo establecido por el operador</t>
  </si>
  <si>
    <t>Cuenta con cronograma el cual debe:
a. Estar establecido en la Propuesta de Implementación y Cualificación - PIYC
b.Ser concertado con la familia y red vincular de acuerdo con el tiempo de disponibilidad de ellos y de las niñas, niños y adolescentes.</t>
  </si>
  <si>
    <t>Se realizan atenciones así:
a. Cuatro (4) sesiones al mes con una duración de 45 minutos de atención directa cada una.
b. Atenciones  a  nivel individual y familiar frente a crisis propias de las transiciones vitales personales, familiares, alteraciones emocionales y/o relacionales de acuerdo con el diagnóstico realizado.
c. Atenciones grupales, realizadas con previa aprobación por la autoridad administrativa, con un máximo de cinco (5) niños, niñas, adolescentes, y solo (1) vez al mes por cada uno, (en aquellos casos que el psicólogo lo considere pertinente).
d. Atención en crisis cuando haya lugar a ello.</t>
  </si>
  <si>
    <t>4.2.7 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</si>
  <si>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En entrevista con el talento humano de la muestra y contrastado con los soportes del verificable 7.5.2 verifique el conocimiento adquirido de acuerdo con el plan de inducción, formación y cualificación.</t>
  </si>
  <si>
    <t>8.1</t>
  </si>
  <si>
    <t>GUÍA DE REQUISITOS LEGALES Y FINANCIEROS PARAOPERADORES DE MODALIDADES DEL SISTEMA DE RESPONSABILIDAD PENAL ADOLESCENTE - SRPA  Versión 1 8 de octubre de 2020 Pag 7, 8 y 9</t>
  </si>
  <si>
    <t>8.1.1</t>
  </si>
  <si>
    <t>GUÍA DE REQUISITOS LEGALES Y FINANCIEROS PARA OPERADORES DE MODALIDADES DEL SISTEMA DE RESPONSABILIDAD PENAL ADOLESCENTE - SRPA  Versión 1 8 de octubre de 2020 Pag 7, 8 y 9</t>
  </si>
  <si>
    <t>8.1.2</t>
  </si>
  <si>
    <t>8.1.3</t>
  </si>
  <si>
    <t>Cuenta con el Registro Único Tributario - RUT.</t>
  </si>
  <si>
    <t>Estados financieros completos del último año fiscal aprobados por el órgano máximo de administración.</t>
  </si>
  <si>
    <t>8.2</t>
  </si>
  <si>
    <t>Cumple con la estructura de costos establecida para el desarrollo de la modalidad</t>
  </si>
  <si>
    <t>MANUAL OPERATIVO DE LAS MODALIDADES QUE ATIENDEN Y SANCIONES DEL PROCESO JUDICIAL - SPRA GUÍA DE REQUISITOS LEGALES Y FINANCIEROS PARA 
OPERADORES DE MODALIDADES DEL SISTEMA DE RESPONSABILIDAD PENAL ADOLESCENTE - SRPA Version 4 del 25 de julio de 2024 Pag 101  y 102
GUÍA DE REQUISITOS LEGALES Y FINANCIEROS PARA OPERADORES DE MODALIDADES DEL SISTEMA DE RESPONSABILIDAD PENAL ADOLESCENTE - SRPA  Versión 1 8 de octubre de 2020 Pag 7 y 8</t>
  </si>
  <si>
    <t>GUÍA DE REQUISITOS LEGALES Y FINANCIEROS PARA OPERADORES DE MODALIDADES DEL SISTEMA DE RESPONSABILIDAD PENAL ADOLESCENTE - SRPA  Versión 1 8 de octubre de 2020 Pag 8 y 9</t>
  </si>
  <si>
    <t xml:space="preserve">Cuenta con evidencia de que los recursos financieros han sido utilizados para garantizar la adecuada alimentación de los niños, niñas y adolescentes.
</t>
  </si>
  <si>
    <t>GUÍA DE REQUISITOS LEGALES Y FINANCIEROS PARA OPERADORES DE MODALIDADES DEL SISTEMA DE RESPONSABILIDAD PENAL ADOLESCENTE - SRPA  Versión 1 8 de octubre de 2020 Pag 10, 11, 12, 13, 14, 15, 16 y 17</t>
  </si>
  <si>
    <t xml:space="preserve">Cuenta con evidencia documentada del pago oportuno de los salarios y honorarios del talento humano, así como de los aportes realizados al Sistema General de Seguridad Social (salud, pensión, riesgos laborales y parafiscales), conforme a los términos legales.
</t>
  </si>
  <si>
    <t>GUÍA DE REQUISITOS LEGALES Y FINANCIEROS PARA OPERADORES DE MODALIDADES DEL SISTEMA DE RESPONSABILIDAD PENAL ADOLESCENTE - SRPA  Versión 1 8 de octubre de 2020 Pag 9, 10</t>
  </si>
  <si>
    <t>Cuenta con la evidencia de los recursos financieros que han sido utilizados en dotación de dormitorio, dotación personal, dotación de aseo e higiene personal, dotacion ludico y deportivo, dotación escolar, deportivo de acuerdo con la edad de la población, dotación de menaje alimentación, de emergencia y botiquin.</t>
  </si>
  <si>
    <t>GUÍA DE REQUISITOS LEGALES Y FINANCIEROS PARA OPERADORES DE MODALIDADES DEL SISTEMA DE RESPONSABILIDAD PENAL ADOLESCENTE - SRPA  Versión 1 8 de octubre de 2020 Pag 10, 11, 12, 13, 14, 15,</t>
  </si>
  <si>
    <t xml:space="preserve">Cuenta con la evidencia de los recursos financieros para el deesarrollo del Centro de interes - Artes </t>
  </si>
  <si>
    <t>GUÍA DE REQUISITOS LEGALES Y FINANCIEROS PARA OPERADORES DE MODALIDADES DEL SISTEMA DE RESPONSABILIDAD PENAL ADOLESCENTE - SRPA  Versión 1 8 de octubre de 2020 Pag 15 y 16</t>
  </si>
  <si>
    <t>el equipo de la Oficina de Inspección, Vigilancia y Control y Calidad de Servicios, realiza socialización de las situaciones encontradas durante la visita por cada uno de los componentes:  y se le informa que podrá pronunciarse frente al desarrollo de la misma.</t>
  </si>
  <si>
    <t>SITUACIONES DE RIESGO</t>
  </si>
  <si>
    <t>CÓDIGO DE ÉTICA</t>
  </si>
  <si>
    <t>ANEXO 1. VIOLENCIAS</t>
  </si>
  <si>
    <t>ANEXO 2. DISCAPACIDAD</t>
  </si>
  <si>
    <t>ANEXO 3. GESTANTES Y LACTANTES</t>
  </si>
  <si>
    <t>2.7.1</t>
  </si>
  <si>
    <t>2.7.2</t>
  </si>
  <si>
    <t>2.7.3</t>
  </si>
  <si>
    <t>2.7.4</t>
  </si>
  <si>
    <t>Soportes de la socialización a los usuarios, sobre la actividad que se realizará y da indicaciones sobre el comportamiento adecuado en los diferentes espacios que se visiten durante la salida; los puntos de encuentro antes de iniciar la actividad y las indicaciones en caso de extravío.</t>
  </si>
  <si>
    <t>El anexo de historia de atención  cuenta con registro de llamada a la línea de emergencias, la gestión de cita de atención primaria.</t>
  </si>
  <si>
    <t>Realiza traslado a centro de atención de urgencias, en caso de violencia física con riesgo vital.</t>
  </si>
  <si>
    <t>Solicita cita por psicología, en caso de violencia psicológica.</t>
  </si>
  <si>
    <t>Realiza reunión de caso máximo a los tres (3) días hábiles de conocerse el evento, convocando al equipo técnico interdisciplinario de la autoridad
administrativa, del operador y el supervisor del contrato; e incluyen un plan de acción frente a la situación presentada.
En caso de ser necesario, convocan además a la Regional ICBF y al coordinador de la modalidad.</t>
  </si>
  <si>
    <t>Cuenta con un informe escrito máximo a los (2) dos días calendario después de presentado el evento, acorde con los criterios establecidos en la guía, remitido a la autoridad administrativa y a quien supervisa el contrato</t>
  </si>
  <si>
    <t>CLICK</t>
  </si>
  <si>
    <t>A3.2.1.</t>
  </si>
  <si>
    <t>A3.2.2.</t>
  </si>
  <si>
    <t>A3.3.1</t>
  </si>
  <si>
    <t>Coordinador Tiempo completo por Departamento</t>
  </si>
  <si>
    <t>Fuente: Manual operativo modalidades y servicio para la atención de las niñas, los niños y los adolescentes, con proceso administrativo de restablecimiento de derechos, versión 2 del 08/07/2022. pág. 88 y 89.</t>
  </si>
  <si>
    <t>Auxiliar Administrativo por Departamento</t>
  </si>
  <si>
    <t>5. Situaciones de Riesgo</t>
  </si>
  <si>
    <t>6. Código de Ética</t>
  </si>
  <si>
    <t>7. Talento Humano</t>
  </si>
  <si>
    <t>A.1</t>
  </si>
  <si>
    <t>8. Financiero</t>
  </si>
  <si>
    <t>9. Dotación</t>
  </si>
  <si>
    <t>7. TALENTO HUMANO</t>
  </si>
  <si>
    <t>8. FINANCIERO</t>
  </si>
  <si>
    <t>9. DOTACIÓN</t>
  </si>
  <si>
    <t>6. Código de Etica</t>
  </si>
  <si>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</si>
  <si>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IN91.IVC
Versión 1
07/07/2026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</si>
</sst>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76" x14ac:knownFonts="1">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5"/>
      <name val="Arial"/>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i/>
      <sz val="12"/>
      <color theme="1"/>
      <name val="Arial"/>
      <family val="2"/>
    </font>
    <font>
      <sz val="11"/>
      <color theme="1"/>
      <name val="Aptos Narrow"/>
      <family val="2"/>
      <scheme val="minor"/>
    </font>
    <font>
      <sz val="8"/>
      <color theme="1"/>
      <name val="Aptos Narrow"/>
      <family val="2"/>
      <scheme val="minor"/>
    </font>
    <font>
      <sz val="11"/>
      <name val="Arial"/>
      <family val="2"/>
    </font>
    <font>
      <b/>
      <u/>
      <sz val="11"/>
      <color theme="1"/>
      <name val="Arial"/>
      <family val="2"/>
    </font>
    <font>
      <b/>
      <sz val="16"/>
      <color theme="1"/>
      <name val="Arial"/>
      <family val="2"/>
    </font>
    <font>
      <b/>
      <u/>
      <sz val="11"/>
      <name val="Arial"/>
      <family val="2"/>
    </font>
    <font>
      <sz val="8"/>
      <name val="Aptos Narrow"/>
      <family val="2"/>
      <scheme val="minor"/>
    </font>
    <font>
      <sz val="5"/>
      <color theme="1"/>
      <name val="Arial"/>
      <family val="2"/>
    </font>
    <font>
      <sz val="9"/>
      <color theme="1"/>
      <name val="Arial"/>
      <family val="2"/>
    </font>
    <font>
      <sz val="11"/>
      <name val="Aptos Narrow"/>
      <family val="2"/>
      <scheme val="minor"/>
    </font>
    <font>
      <b/>
      <sz val="5"/>
      <color theme="1"/>
      <name val="Aptos Narrow"/>
      <family val="2"/>
      <scheme val="minor"/>
    </font>
    <font>
      <b/>
      <sz val="5"/>
      <color theme="1"/>
      <name val="Arial"/>
      <family val="2"/>
    </font>
    <font>
      <sz val="10"/>
      <color theme="1"/>
      <name val="Aptos Narrow"/>
      <family val="2"/>
      <scheme val="minor"/>
    </font>
    <font>
      <sz val="11"/>
      <name val="Arial Narrow"/>
      <family val="2"/>
    </font>
    <font>
      <b/>
      <sz val="11"/>
      <name val="Aptos Narrow"/>
      <family val="2"/>
    </font>
    <font>
      <u/>
      <sz val="11"/>
      <color theme="10"/>
      <name val="Aptos Narrow"/>
      <family val="2"/>
      <scheme val="minor"/>
    </font>
    <font>
      <sz val="5"/>
      <name val="Aptos Display"/>
      <family val="2"/>
      <scheme val="major"/>
    </font>
    <font>
      <sz val="10"/>
      <color theme="1"/>
      <name val="Arial"/>
      <family val="2"/>
    </font>
    <font>
      <b/>
      <sz val="12"/>
      <color theme="1"/>
      <name val="Aptos Narrow"/>
      <family val="2"/>
      <scheme val="minor"/>
    </font>
    <font>
      <sz val="7"/>
      <name val="Aptos Narrow"/>
      <family val="2"/>
      <scheme val="minor"/>
    </font>
    <font>
      <b/>
      <sz val="10"/>
      <name val="Aptos Narrow"/>
      <family val="2"/>
      <scheme val="minor"/>
    </font>
    <font>
      <b/>
      <sz val="8"/>
      <color theme="0"/>
      <name val="Arial"/>
      <family val="2"/>
    </font>
    <font>
      <sz val="11"/>
      <color theme="1"/>
      <name val="Arial Narrow"/>
      <family val="2"/>
    </font>
    <font>
      <b/>
      <sz val="11"/>
      <color theme="1" tint="0.249977111117893"/>
      <name val="Aptos Narrow"/>
      <family val="2"/>
      <scheme val="minor"/>
    </font>
    <font>
      <b/>
      <sz val="11"/>
      <color rgb="FF000000"/>
      <name val="Aptos Narrow"/>
      <family val="2"/>
    </font>
    <font>
      <b/>
      <sz val="12"/>
      <name val="Arial"/>
      <family val="2"/>
    </font>
    <font>
      <sz val="12"/>
      <name val="Arial"/>
      <family val="2"/>
    </font>
    <font>
      <sz val="11"/>
      <color rgb="FFFF0000"/>
      <name val="Aptos Display"/>
      <family val="2"/>
      <scheme val="major"/>
    </font>
    <font>
      <b/>
      <u/>
      <sz val="11"/>
      <color theme="0"/>
      <name val="Aptos Narrow"/>
      <family val="2"/>
      <scheme val="minor"/>
    </font>
    <font>
      <sz val="5"/>
      <color rgb="FFFF0000"/>
      <name val="Aptos Display"/>
      <family val="2"/>
      <scheme val="major"/>
    </font>
    <font>
      <sz val="9"/>
      <color indexed="81"/>
      <name val="Tahoma"/>
      <family val="2"/>
    </font>
    <font>
      <b/>
      <sz val="9"/>
      <color indexed="81"/>
      <name val="Tahoma"/>
      <family val="2"/>
    </font>
    <font>
      <sz val="9"/>
      <color theme="1"/>
      <name val="Aptos Narrow"/>
      <family val="2"/>
      <scheme val="minor"/>
    </font>
    <font>
      <sz val="5"/>
      <name val="Aptos Display"/>
      <family val="2"/>
    </font>
    <font>
      <sz val="11"/>
      <color theme="5"/>
      <name val="Aptos Narrow"/>
      <family val="2"/>
      <scheme val="minor"/>
    </font>
    <font>
      <b/>
      <u/>
      <sz val="9"/>
      <color theme="0"/>
      <name val="Aptos Narrow"/>
      <family val="2"/>
      <scheme val="minor"/>
    </font>
    <font>
      <b/>
      <sz val="11"/>
      <color theme="0"/>
      <name val="Aptos Narrow"/>
      <family val="2"/>
      <scheme val="minor"/>
    </font>
    <font>
      <sz val="11"/>
      <color theme="0"/>
      <name val="Aptos Narrow"/>
      <family val="2"/>
      <scheme val="minor"/>
    </font>
    <font>
      <sz val="11"/>
      <name val="Aptos Display"/>
      <family val="2"/>
      <scheme val="major"/>
    </font>
    <font>
      <u/>
      <sz val="11"/>
      <name val="Aptos Narrow"/>
      <family val="2"/>
      <scheme val="minor"/>
    </font>
    <font>
      <b/>
      <u/>
      <sz val="11"/>
      <name val="Aptos Narrow"/>
      <family val="2"/>
      <scheme val="minor"/>
    </font>
    <font>
      <b/>
      <sz val="10"/>
      <color theme="1"/>
      <name val="Arial"/>
      <family val="2"/>
    </font>
    <font>
      <b/>
      <i/>
      <sz val="12"/>
      <color theme="1"/>
      <name val="Tempus Sans ITC"/>
    </font>
    <font>
      <b/>
      <sz val="12"/>
      <color theme="1"/>
      <name val="Tempus Sans ITC"/>
    </font>
    <font>
      <sz val="6"/>
      <color theme="1"/>
      <name val="Aptos Narrow"/>
      <family val="2"/>
      <scheme val="minor"/>
    </font>
    <font>
      <sz val="6"/>
      <color theme="1"/>
      <name val="Arial"/>
      <family val="2"/>
    </font>
  </fonts>
  <fills count="55">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C0E6F5"/>
        <bgColor indexed="64"/>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1D4FA"/>
        <bgColor indexed="64"/>
      </patternFill>
    </fill>
    <fill>
      <patternFill patternType="solid">
        <fgColor rgb="FF4DD0E1"/>
        <bgColor indexed="64"/>
      </patternFill>
    </fill>
    <fill>
      <patternFill patternType="solid">
        <fgColor rgb="FF80CBC4"/>
        <bgColor indexed="64"/>
      </patternFill>
    </fill>
    <fill>
      <patternFill patternType="solid">
        <fgColor rgb="FFB3E5FC"/>
        <bgColor indexed="64"/>
      </patternFill>
    </fill>
    <fill>
      <patternFill patternType="solid">
        <fgColor rgb="FFFFCCBC"/>
        <bgColor indexed="64"/>
      </patternFill>
    </fill>
    <fill>
      <patternFill patternType="solid">
        <fgColor rgb="FFFFE0B2"/>
        <bgColor indexed="64"/>
      </patternFill>
    </fill>
    <fill>
      <patternFill patternType="solid">
        <fgColor rgb="FFFFE0B2"/>
        <bgColor theme="4" tint="0.79998168889431442"/>
      </patternFill>
    </fill>
    <fill>
      <patternFill patternType="solid">
        <fgColor rgb="FFF8BBD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0070C0"/>
        <bgColor indexed="64"/>
      </patternFill>
    </fill>
    <fill>
      <patternFill patternType="solid">
        <fgColor theme="2" tint="-0.499984740745262"/>
        <bgColor indexed="64"/>
      </patternFill>
    </fill>
    <fill>
      <patternFill patternType="solid">
        <fgColor theme="7" tint="0.79998168889431442"/>
        <bgColor rgb="FF000000"/>
      </patternFill>
    </fill>
    <fill>
      <patternFill patternType="solid">
        <fgColor theme="6" tint="0.59999389629810485"/>
        <bgColor rgb="FF000000"/>
      </patternFill>
    </fill>
    <fill>
      <patternFill patternType="solid">
        <fgColor theme="5" tint="0.59999389629810485"/>
        <bgColor rgb="FF000000"/>
      </patternFill>
    </fill>
    <fill>
      <patternFill patternType="solid">
        <fgColor theme="3" tint="0.499984740745262"/>
        <bgColor rgb="FF000000"/>
      </patternFill>
    </fill>
    <fill>
      <patternFill patternType="solid">
        <fgColor theme="8" tint="0.79998168889431442"/>
        <bgColor rgb="FF000000"/>
      </patternFill>
    </fill>
    <fill>
      <patternFill patternType="solid">
        <fgColor theme="6" tint="0.79998168889431442"/>
        <bgColor rgb="FF000000"/>
      </patternFill>
    </fill>
    <fill>
      <patternFill patternType="solid">
        <fgColor rgb="FFC0E6F5"/>
        <bgColor rgb="FF000000"/>
      </patternFill>
    </fill>
    <fill>
      <patternFill patternType="solid">
        <fgColor rgb="FFCAEDFB"/>
        <bgColor rgb="FF000000"/>
      </patternFill>
    </fill>
    <fill>
      <patternFill patternType="solid">
        <fgColor rgb="FF99FFCC"/>
        <bgColor rgb="FF000000"/>
      </patternFill>
    </fill>
    <fill>
      <patternFill patternType="solid">
        <fgColor rgb="FFFFFFFF"/>
        <bgColor rgb="FF000000"/>
      </patternFill>
    </fill>
    <fill>
      <patternFill patternType="solid">
        <fgColor rgb="FFFFC000"/>
        <bgColor indexed="64"/>
      </patternFill>
    </fill>
    <fill>
      <patternFill patternType="solid">
        <fgColor theme="5" tint="0.39997558519241921"/>
        <bgColor indexed="64"/>
      </patternFill>
    </fill>
    <fill>
      <patternFill patternType="solid">
        <fgColor theme="9"/>
        <bgColor indexed="64"/>
      </patternFill>
    </fill>
    <fill>
      <patternFill patternType="solid">
        <fgColor theme="5" tint="-0.249977111117893"/>
        <bgColor indexed="64"/>
      </patternFill>
    </fill>
  </fills>
  <borders count="6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s>
  <cellStyleXfs count="5">
    <xf numFmtId="0" fontId="0" fillId="0" borderId="0"/>
    <xf numFmtId="0" fontId="22" fillId="0" borderId="0"/>
    <xf numFmtId="0" fontId="22" fillId="0" borderId="0"/>
    <xf numFmtId="9" fontId="30" fillId="0" borderId="0" applyFont="0" applyFill="0" applyBorder="0" applyAlignment="0" applyProtection="0"/>
    <xf numFmtId="0" fontId="45" fillId="0" borderId="0" applyNumberFormat="0" applyFill="0" applyBorder="0" applyAlignment="0" applyProtection="0"/>
  </cellStyleXfs>
  <cellXfs count="534">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10" fillId="7" borderId="2" xfId="0"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11" fillId="0" borderId="0" xfId="0" applyFont="1" applyAlignment="1">
      <alignment horizontal="justify" vertical="center" wrapText="1"/>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5" fillId="11" borderId="12" xfId="0" applyFont="1" applyFill="1" applyBorder="1" applyAlignment="1">
      <alignment horizontal="center" vertical="center" wrapText="1"/>
    </xf>
    <xf numFmtId="0" fontId="27" fillId="0" borderId="0" xfId="0" applyFont="1" applyAlignment="1">
      <alignment vertical="center"/>
    </xf>
    <xf numFmtId="0" fontId="28" fillId="0" borderId="0" xfId="0" applyFont="1"/>
    <xf numFmtId="0" fontId="28" fillId="0" borderId="0" xfId="0" applyFont="1" applyAlignment="1">
      <alignment vertical="top"/>
    </xf>
    <xf numFmtId="0" fontId="28" fillId="9" borderId="0" xfId="0" applyFont="1" applyFill="1"/>
    <xf numFmtId="0" fontId="29" fillId="9" borderId="0" xfId="0" applyFont="1" applyFill="1"/>
    <xf numFmtId="0" fontId="11" fillId="0" borderId="0" xfId="0" applyFont="1" applyAlignment="1">
      <alignment vertical="center" wrapText="1"/>
    </xf>
    <xf numFmtId="0" fontId="15" fillId="0" borderId="0" xfId="0" applyFont="1" applyAlignment="1">
      <alignment horizontal="justify" vertical="center" wrapText="1"/>
    </xf>
    <xf numFmtId="0" fontId="11" fillId="0" borderId="0" xfId="0" applyFont="1" applyAlignment="1">
      <alignment wrapText="1"/>
    </xf>
    <xf numFmtId="0" fontId="16" fillId="0" borderId="0" xfId="0" applyFont="1" applyAlignment="1">
      <alignment horizontal="justify" vertical="justify" wrapText="1"/>
    </xf>
    <xf numFmtId="0" fontId="31" fillId="0" borderId="0" xfId="0" applyFont="1"/>
    <xf numFmtId="0" fontId="19" fillId="0" borderId="7" xfId="0" applyFont="1" applyBorder="1" applyAlignment="1" applyProtection="1">
      <alignment vertical="center" wrapText="1"/>
      <protection locked="0"/>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0" borderId="38" xfId="0" applyFont="1" applyBorder="1" applyAlignment="1">
      <alignment horizontal="center" vertical="center"/>
    </xf>
    <xf numFmtId="0" fontId="4" fillId="5" borderId="11" xfId="0" applyFont="1" applyFill="1" applyBorder="1" applyAlignment="1">
      <alignment horizontal="center" vertical="center"/>
    </xf>
    <xf numFmtId="0" fontId="4" fillId="6" borderId="8" xfId="0" applyFont="1" applyFill="1" applyBorder="1" applyAlignment="1">
      <alignment vertical="center" wrapText="1"/>
    </xf>
    <xf numFmtId="0" fontId="32"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10" xfId="0" applyFont="1" applyFill="1" applyBorder="1" applyAlignment="1">
      <alignment horizontal="center" vertical="center"/>
    </xf>
    <xf numFmtId="0" fontId="4" fillId="0" borderId="14" xfId="0" applyFont="1" applyBorder="1" applyAlignment="1">
      <alignment horizontal="justify" vertical="center" wrapText="1"/>
    </xf>
    <xf numFmtId="0" fontId="4" fillId="0" borderId="8" xfId="0" applyFont="1" applyBorder="1" applyAlignment="1">
      <alignment vertical="center" wrapText="1"/>
    </xf>
    <xf numFmtId="0" fontId="32" fillId="5" borderId="8" xfId="0" applyFont="1" applyFill="1" applyBorder="1" applyAlignment="1">
      <alignment vertical="center" wrapText="1"/>
    </xf>
    <xf numFmtId="0" fontId="32" fillId="9" borderId="8" xfId="0" applyFont="1" applyFill="1" applyBorder="1" applyAlignment="1">
      <alignment horizontal="justify" vertical="center" wrapText="1"/>
    </xf>
    <xf numFmtId="0" fontId="4" fillId="5" borderId="27" xfId="0" applyFont="1" applyFill="1" applyBorder="1" applyAlignment="1">
      <alignment horizontal="center" vertical="center"/>
    </xf>
    <xf numFmtId="0" fontId="0" fillId="0" borderId="0" xfId="0" applyAlignment="1">
      <alignment vertical="center" wrapText="1"/>
    </xf>
    <xf numFmtId="0" fontId="3" fillId="5" borderId="2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7" borderId="47"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7"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5" fillId="5" borderId="32" xfId="2" applyFont="1" applyFill="1" applyBorder="1" applyAlignment="1" applyProtection="1">
      <alignment horizontal="center" vertical="center" wrapText="1"/>
      <protection locked="0"/>
    </xf>
    <xf numFmtId="0" fontId="38" fillId="0" borderId="0" xfId="0" applyFont="1"/>
    <xf numFmtId="0" fontId="38"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32" fillId="17" borderId="11" xfId="0" applyFont="1" applyFill="1" applyBorder="1" applyAlignment="1">
      <alignment horizontal="center" vertical="center"/>
    </xf>
    <xf numFmtId="0" fontId="32" fillId="17" borderId="8" xfId="0" applyFont="1" applyFill="1" applyBorder="1" applyAlignment="1">
      <alignment horizontal="justify" vertical="center" wrapText="1"/>
    </xf>
    <xf numFmtId="0" fontId="32" fillId="17" borderId="8" xfId="0" applyFont="1" applyFill="1" applyBorder="1" applyAlignment="1">
      <alignment horizontal="center" vertical="center"/>
    </xf>
    <xf numFmtId="0" fontId="32" fillId="17" borderId="27" xfId="0" applyFont="1" applyFill="1" applyBorder="1" applyAlignment="1">
      <alignment horizontal="center" vertical="center"/>
    </xf>
    <xf numFmtId="0" fontId="32" fillId="17" borderId="28" xfId="0" applyFont="1" applyFill="1" applyBorder="1" applyAlignment="1">
      <alignment horizontal="justify" vertical="center" wrapText="1"/>
    </xf>
    <xf numFmtId="0" fontId="32" fillId="0" borderId="14" xfId="0" applyFont="1" applyBorder="1" applyAlignment="1">
      <alignment horizontal="justify" vertical="center" wrapText="1"/>
    </xf>
    <xf numFmtId="0" fontId="32" fillId="5" borderId="28" xfId="0" applyFont="1" applyFill="1" applyBorder="1" applyAlignment="1">
      <alignment horizontal="justify" vertical="center" wrapText="1"/>
    </xf>
    <xf numFmtId="0" fontId="32" fillId="5" borderId="8" xfId="0" applyFont="1" applyFill="1" applyBorder="1" applyAlignment="1">
      <alignment horizontal="justify" vertical="center" wrapText="1"/>
    </xf>
    <xf numFmtId="0" fontId="32" fillId="5" borderId="17" xfId="0" applyFont="1" applyFill="1" applyBorder="1" applyAlignment="1">
      <alignment horizontal="justify" vertical="center" wrapText="1"/>
    </xf>
    <xf numFmtId="0" fontId="32" fillId="0" borderId="0" xfId="0" applyFont="1" applyAlignment="1">
      <alignment horizontal="right" vertical="center" wrapText="1"/>
    </xf>
    <xf numFmtId="0" fontId="28" fillId="0" borderId="0" xfId="0" applyFont="1" applyAlignment="1">
      <alignment horizontal="center" vertical="center"/>
    </xf>
    <xf numFmtId="0" fontId="0" fillId="0" borderId="8" xfId="0" applyBorder="1" applyAlignment="1">
      <alignment horizontal="center" vertical="center"/>
    </xf>
    <xf numFmtId="0" fontId="19" fillId="7" borderId="0" xfId="0" applyFont="1" applyFill="1" applyAlignment="1" applyProtection="1">
      <alignment horizontal="center" vertical="center" wrapText="1"/>
      <protection locked="0"/>
    </xf>
    <xf numFmtId="0" fontId="10" fillId="0" borderId="0" xfId="0" applyFont="1" applyAlignment="1">
      <alignment horizontal="justify" vertical="center" wrapText="1"/>
    </xf>
    <xf numFmtId="0" fontId="3" fillId="2" borderId="50" xfId="0" applyFont="1" applyFill="1" applyBorder="1" applyAlignment="1">
      <alignment vertical="center" wrapText="1"/>
    </xf>
    <xf numFmtId="0" fontId="5" fillId="2" borderId="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40"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40" fillId="7" borderId="45" xfId="0" applyFont="1" applyFill="1" applyBorder="1" applyAlignment="1" applyProtection="1">
      <alignment horizontal="center" vertical="center" wrapText="1"/>
      <protection locked="0"/>
    </xf>
    <xf numFmtId="0" fontId="11" fillId="13" borderId="0" xfId="0" applyFont="1" applyFill="1" applyAlignment="1">
      <alignment horizontal="center" vertical="center"/>
    </xf>
    <xf numFmtId="0" fontId="15" fillId="15" borderId="0" xfId="0" applyFont="1" applyFill="1" applyAlignment="1">
      <alignment horizontal="center" vertical="center"/>
    </xf>
    <xf numFmtId="0" fontId="15" fillId="14" borderId="0" xfId="0" applyFont="1" applyFill="1" applyAlignment="1">
      <alignment horizontal="center" vertical="center"/>
    </xf>
    <xf numFmtId="0" fontId="19" fillId="0" borderId="7" xfId="0" applyFont="1" applyBorder="1" applyAlignment="1" applyProtection="1">
      <alignment horizontal="justify" vertical="center" wrapText="1"/>
      <protection locked="0"/>
    </xf>
    <xf numFmtId="0" fontId="28" fillId="9" borderId="0" xfId="0" applyFont="1" applyFill="1" applyAlignment="1">
      <alignment horizontal="center" vertical="center"/>
    </xf>
    <xf numFmtId="0" fontId="28" fillId="9" borderId="0" xfId="0" applyFont="1" applyFill="1" applyAlignment="1">
      <alignment vertical="top"/>
    </xf>
    <xf numFmtId="0" fontId="4" fillId="0" borderId="0" xfId="0" applyFont="1"/>
    <xf numFmtId="0" fontId="4" fillId="0" borderId="0" xfId="0" applyFont="1" applyAlignment="1">
      <alignment vertical="top"/>
    </xf>
    <xf numFmtId="0" fontId="32" fillId="17" borderId="8" xfId="0" applyFont="1" applyFill="1" applyBorder="1" applyAlignment="1">
      <alignment horizontal="center" vertical="center" wrapText="1"/>
    </xf>
    <xf numFmtId="0" fontId="41" fillId="7" borderId="7"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8" xfId="0" applyFont="1" applyBorder="1" applyAlignment="1" applyProtection="1">
      <alignment horizontal="center" vertical="center"/>
      <protection locked="0"/>
    </xf>
    <xf numFmtId="0" fontId="32" fillId="9" borderId="8" xfId="0" applyFont="1" applyFill="1" applyBorder="1" applyAlignment="1" applyProtection="1">
      <alignment horizontal="center" vertical="center" wrapText="1"/>
      <protection locked="0"/>
    </xf>
    <xf numFmtId="0" fontId="32" fillId="0" borderId="8" xfId="0" applyFont="1" applyBorder="1" applyAlignment="1" applyProtection="1">
      <alignment horizontal="center" vertical="center" wrapText="1"/>
      <protection locked="0"/>
    </xf>
    <xf numFmtId="0" fontId="23" fillId="4" borderId="8" xfId="2" applyFont="1" applyFill="1" applyBorder="1" applyAlignment="1">
      <alignment horizontal="center" vertical="center" wrapText="1"/>
    </xf>
    <xf numFmtId="0" fontId="23"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50" xfId="0" applyBorder="1" applyAlignment="1">
      <alignment horizontal="left" vertical="center" wrapText="1"/>
    </xf>
    <xf numFmtId="0" fontId="0" fillId="0" borderId="40"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7" fillId="0" borderId="12" xfId="0" applyFont="1" applyBorder="1" applyAlignment="1" applyProtection="1">
      <alignment vertical="center"/>
      <protection locked="0"/>
    </xf>
    <xf numFmtId="0" fontId="27" fillId="0" borderId="15" xfId="0" applyFont="1" applyBorder="1" applyAlignment="1" applyProtection="1">
      <alignment vertical="center"/>
      <protection locked="0"/>
    </xf>
    <xf numFmtId="0" fontId="39" fillId="0" borderId="0" xfId="0" applyFont="1" applyProtection="1">
      <protection locked="0"/>
    </xf>
    <xf numFmtId="0" fontId="32" fillId="0" borderId="9" xfId="0" applyFont="1" applyBorder="1" applyAlignment="1" applyProtection="1">
      <alignment horizontal="justify" vertical="center" wrapText="1"/>
      <protection locked="0"/>
    </xf>
    <xf numFmtId="9" fontId="43" fillId="0" borderId="58" xfId="3" applyFont="1" applyFill="1" applyBorder="1" applyAlignment="1" applyProtection="1">
      <alignment horizontal="center" vertical="center" wrapText="1"/>
      <protection locked="0"/>
    </xf>
    <xf numFmtId="1" fontId="32" fillId="0" borderId="8" xfId="0" applyNumberFormat="1" applyFont="1" applyBorder="1" applyAlignment="1">
      <alignment horizontal="center" vertical="center" wrapText="1"/>
    </xf>
    <xf numFmtId="2" fontId="32" fillId="0" borderId="8" xfId="0" applyNumberFormat="1" applyFont="1" applyBorder="1" applyAlignment="1" applyProtection="1">
      <alignment horizontal="center" vertical="center" wrapText="1"/>
      <protection locked="0"/>
    </xf>
    <xf numFmtId="0" fontId="39" fillId="0" borderId="19" xfId="0" applyFont="1" applyBorder="1" applyAlignment="1" applyProtection="1">
      <alignment horizontal="center" vertical="center"/>
      <protection locked="0"/>
    </xf>
    <xf numFmtId="0" fontId="13" fillId="23" borderId="54" xfId="0" applyFont="1" applyFill="1" applyBorder="1" applyAlignment="1" applyProtection="1">
      <alignment horizontal="center" vertical="center" wrapText="1"/>
      <protection locked="0"/>
    </xf>
    <xf numFmtId="0" fontId="13" fillId="23" borderId="28" xfId="0" applyFont="1" applyFill="1" applyBorder="1" applyAlignment="1" applyProtection="1">
      <alignment horizontal="center" vertical="center" wrapText="1"/>
      <protection locked="0"/>
    </xf>
    <xf numFmtId="0" fontId="13" fillId="23" borderId="33" xfId="0" applyFont="1" applyFill="1" applyBorder="1" applyAlignment="1" applyProtection="1">
      <alignment horizontal="center" vertical="center" wrapText="1"/>
      <protection locked="0"/>
    </xf>
    <xf numFmtId="0" fontId="39" fillId="0" borderId="0" xfId="0" applyFont="1" applyAlignment="1" applyProtection="1">
      <alignment horizontal="center"/>
      <protection locked="0"/>
    </xf>
    <xf numFmtId="0" fontId="13" fillId="0" borderId="0" xfId="0" applyFont="1" applyAlignment="1" applyProtection="1">
      <alignment horizontal="center"/>
      <protection locked="0"/>
    </xf>
    <xf numFmtId="0" fontId="1" fillId="0" borderId="0" xfId="0" applyFont="1" applyAlignment="1">
      <alignment horizontal="left"/>
    </xf>
    <xf numFmtId="0" fontId="4" fillId="0" borderId="27" xfId="0" applyFont="1" applyBorder="1" applyAlignment="1">
      <alignment horizontal="center" vertical="center"/>
    </xf>
    <xf numFmtId="0" fontId="32" fillId="9" borderId="28" xfId="0" applyFont="1" applyFill="1" applyBorder="1" applyAlignment="1">
      <alignment horizontal="justify" vertical="center" wrapText="1"/>
    </xf>
    <xf numFmtId="0" fontId="32" fillId="5" borderId="23" xfId="0" applyFont="1" applyFill="1" applyBorder="1" applyAlignment="1">
      <alignment horizontal="justify" vertical="center" wrapText="1"/>
    </xf>
    <xf numFmtId="0" fontId="48" fillId="16" borderId="13" xfId="0" applyFont="1" applyFill="1" applyBorder="1" applyAlignment="1">
      <alignment horizontal="center" vertical="center" wrapText="1"/>
    </xf>
    <xf numFmtId="0" fontId="26" fillId="0" borderId="0" xfId="0" applyFont="1"/>
    <xf numFmtId="0" fontId="51" fillId="24" borderId="59" xfId="0" applyFont="1" applyFill="1" applyBorder="1" applyAlignment="1">
      <alignment horizontal="center" vertical="center"/>
    </xf>
    <xf numFmtId="0" fontId="1" fillId="25" borderId="59" xfId="0" applyFont="1" applyFill="1" applyBorder="1" applyAlignment="1">
      <alignment vertical="center"/>
    </xf>
    <xf numFmtId="0" fontId="1" fillId="0" borderId="59" xfId="0" applyFont="1" applyBorder="1" applyAlignment="1">
      <alignment vertical="center"/>
    </xf>
    <xf numFmtId="0" fontId="3" fillId="7" borderId="60" xfId="0" applyFont="1" applyFill="1" applyBorder="1" applyAlignment="1">
      <alignment horizontal="center" vertical="center"/>
    </xf>
    <xf numFmtId="0" fontId="3" fillId="7" borderId="55" xfId="0" applyFont="1" applyFill="1" applyBorder="1" applyAlignment="1" applyProtection="1">
      <alignment horizontal="center" vertical="center" wrapText="1"/>
      <protection locked="0"/>
    </xf>
    <xf numFmtId="0" fontId="3" fillId="7" borderId="61" xfId="0" applyFont="1" applyFill="1" applyBorder="1" applyAlignment="1" applyProtection="1">
      <alignment horizontal="center" vertical="center" wrapText="1"/>
      <protection locked="0"/>
    </xf>
    <xf numFmtId="0" fontId="4" fillId="5" borderId="23" xfId="0" applyFont="1" applyFill="1" applyBorder="1" applyAlignment="1">
      <alignment horizontal="justify" vertical="center" wrapText="1"/>
    </xf>
    <xf numFmtId="0" fontId="32" fillId="0" borderId="14" xfId="0" applyFont="1" applyBorder="1" applyAlignment="1" applyProtection="1">
      <alignment horizontal="center" vertical="center" wrapText="1"/>
      <protection locked="0"/>
    </xf>
    <xf numFmtId="0" fontId="10" fillId="26" borderId="23" xfId="0" applyFont="1" applyFill="1" applyBorder="1" applyAlignment="1">
      <alignment horizontal="center" vertical="center" wrapText="1"/>
    </xf>
    <xf numFmtId="0" fontId="10" fillId="26" borderId="14" xfId="0" applyFont="1" applyFill="1" applyBorder="1" applyAlignment="1">
      <alignment horizontal="center" vertical="center" wrapText="1"/>
    </xf>
    <xf numFmtId="0" fontId="13" fillId="26" borderId="14" xfId="0" applyFont="1" applyFill="1" applyBorder="1" applyAlignment="1">
      <alignment horizontal="center" vertical="center"/>
    </xf>
    <xf numFmtId="0" fontId="50" fillId="28" borderId="14" xfId="0" applyFont="1" applyFill="1" applyBorder="1" applyAlignment="1">
      <alignment horizontal="center" vertical="center" wrapText="1"/>
    </xf>
    <xf numFmtId="0" fontId="13" fillId="28" borderId="14" xfId="0" applyFont="1" applyFill="1" applyBorder="1" applyAlignment="1">
      <alignment horizontal="center" vertical="center" wrapText="1"/>
    </xf>
    <xf numFmtId="0" fontId="17" fillId="29" borderId="14" xfId="0" applyFont="1" applyFill="1" applyBorder="1" applyAlignment="1">
      <alignment horizontal="center" vertical="center" wrapText="1"/>
    </xf>
    <xf numFmtId="0" fontId="10" fillId="29" borderId="14" xfId="0" applyFont="1" applyFill="1" applyBorder="1" applyAlignment="1">
      <alignment horizontal="center" vertical="center" wrapText="1"/>
    </xf>
    <xf numFmtId="0" fontId="13" fillId="29" borderId="14" xfId="0" applyFont="1" applyFill="1" applyBorder="1" applyAlignment="1">
      <alignment horizontal="center" vertical="center" wrapText="1"/>
    </xf>
    <xf numFmtId="0" fontId="52" fillId="32" borderId="14" xfId="0" applyFont="1" applyFill="1" applyBorder="1" applyAlignment="1">
      <alignment horizontal="center" vertical="center" wrapText="1"/>
    </xf>
    <xf numFmtId="0" fontId="52" fillId="31" borderId="14" xfId="0" applyFont="1" applyFill="1" applyBorder="1" applyAlignment="1">
      <alignment horizontal="center" vertical="center" wrapText="1"/>
    </xf>
    <xf numFmtId="0" fontId="10" fillId="33" borderId="14" xfId="0" applyFont="1" applyFill="1" applyBorder="1" applyAlignment="1">
      <alignment horizontal="center" vertical="center" wrapText="1"/>
    </xf>
    <xf numFmtId="0" fontId="11" fillId="0" borderId="0" xfId="0" applyFont="1" applyAlignment="1">
      <alignment horizontal="center" vertical="center" wrapText="1"/>
    </xf>
    <xf numFmtId="0" fontId="15" fillId="14" borderId="0" xfId="0" applyFont="1" applyFill="1" applyAlignment="1">
      <alignment horizontal="center" vertical="center" wrapText="1"/>
    </xf>
    <xf numFmtId="0" fontId="46" fillId="14" borderId="0" xfId="0" applyFont="1" applyFill="1" applyAlignment="1">
      <alignment horizontal="center" vertical="center" wrapText="1"/>
    </xf>
    <xf numFmtId="0" fontId="11" fillId="0" borderId="0" xfId="0" applyFont="1" applyAlignment="1">
      <alignment horizontal="justify" vertical="center"/>
    </xf>
    <xf numFmtId="0" fontId="54" fillId="11" borderId="25" xfId="0" applyFont="1" applyFill="1" applyBorder="1" applyAlignment="1">
      <alignment horizontal="left" vertical="center" wrapText="1"/>
    </xf>
    <xf numFmtId="0" fontId="54" fillId="11" borderId="26" xfId="0" applyFont="1" applyFill="1" applyBorder="1" applyAlignment="1">
      <alignment horizontal="left" vertical="center" wrapText="1"/>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39" fillId="0" borderId="0" xfId="0" applyFont="1" applyAlignment="1">
      <alignment horizontal="justify" vertical="center"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0" fillId="0" borderId="0" xfId="0" applyAlignment="1">
      <alignment horizontal="justify" vertical="top" wrapText="1"/>
    </xf>
    <xf numFmtId="0" fontId="39" fillId="0" borderId="28" xfId="0" applyFont="1" applyBorder="1" applyAlignment="1" applyProtection="1">
      <alignment horizontal="center" vertical="center" wrapText="1"/>
      <protection locked="0"/>
    </xf>
    <xf numFmtId="0" fontId="39" fillId="0" borderId="28" xfId="0" applyFont="1" applyBorder="1" applyAlignment="1" applyProtection="1">
      <alignment vertical="center" wrapText="1"/>
      <protection locked="0"/>
    </xf>
    <xf numFmtId="14" fontId="39" fillId="0" borderId="28" xfId="0" applyNumberFormat="1" applyFont="1" applyBorder="1" applyAlignment="1" applyProtection="1">
      <alignment vertical="center" wrapText="1"/>
      <protection locked="0"/>
    </xf>
    <xf numFmtId="1" fontId="39" fillId="0" borderId="28" xfId="0" applyNumberFormat="1" applyFont="1" applyBorder="1" applyAlignment="1" applyProtection="1">
      <alignment horizontal="center" vertical="center" wrapText="1"/>
      <protection locked="0"/>
    </xf>
    <xf numFmtId="1" fontId="39" fillId="0" borderId="28" xfId="0" applyNumberFormat="1" applyFont="1" applyBorder="1" applyAlignment="1" applyProtection="1">
      <alignment vertical="center" wrapText="1"/>
      <protection locked="0"/>
    </xf>
    <xf numFmtId="0" fontId="0" fillId="0" borderId="28" xfId="0" applyBorder="1" applyAlignment="1" applyProtection="1">
      <alignment horizontal="center" vertical="center" wrapText="1"/>
      <protection locked="0"/>
    </xf>
    <xf numFmtId="14" fontId="39" fillId="0" borderId="28" xfId="0" applyNumberFormat="1" applyFont="1" applyBorder="1" applyAlignment="1" applyProtection="1">
      <alignment horizontal="center" vertical="center" wrapText="1"/>
      <protection locked="0"/>
    </xf>
    <xf numFmtId="0" fontId="39" fillId="0" borderId="28" xfId="0" applyFont="1" applyBorder="1" applyAlignment="1" applyProtection="1">
      <alignment horizontal="left" vertical="center" wrapText="1"/>
      <protection locked="0"/>
    </xf>
    <xf numFmtId="0" fontId="39" fillId="0" borderId="8" xfId="0" applyFont="1" applyBorder="1" applyAlignment="1" applyProtection="1">
      <alignment horizontal="center" vertical="center" wrapText="1"/>
      <protection locked="0"/>
    </xf>
    <xf numFmtId="0" fontId="39" fillId="0" borderId="8" xfId="0" applyFont="1" applyBorder="1" applyAlignment="1" applyProtection="1">
      <alignment vertical="center" wrapText="1"/>
      <protection locked="0"/>
    </xf>
    <xf numFmtId="14" fontId="39" fillId="0" borderId="8" xfId="0" applyNumberFormat="1" applyFont="1" applyBorder="1" applyAlignment="1" applyProtection="1">
      <alignment vertical="center" wrapText="1"/>
      <protection locked="0"/>
    </xf>
    <xf numFmtId="1" fontId="39" fillId="0" borderId="8" xfId="0" applyNumberFormat="1" applyFont="1" applyBorder="1" applyAlignment="1" applyProtection="1">
      <alignment horizontal="center" vertical="center" wrapText="1"/>
      <protection locked="0"/>
    </xf>
    <xf numFmtId="1" fontId="39" fillId="0" borderId="8" xfId="0" applyNumberFormat="1" applyFont="1" applyBorder="1" applyAlignment="1" applyProtection="1">
      <alignment vertical="center" wrapText="1"/>
      <protection locked="0"/>
    </xf>
    <xf numFmtId="0" fontId="0" fillId="0" borderId="8" xfId="0" applyBorder="1" applyAlignment="1" applyProtection="1">
      <alignment horizontal="center" vertical="center" wrapText="1"/>
      <protection locked="0"/>
    </xf>
    <xf numFmtId="14" fontId="39" fillId="0" borderId="8" xfId="0" applyNumberFormat="1" applyFont="1" applyBorder="1" applyAlignment="1" applyProtection="1">
      <alignment horizontal="center" vertical="center" wrapText="1"/>
      <protection locked="0"/>
    </xf>
    <xf numFmtId="0" fontId="39" fillId="0" borderId="8" xfId="0" applyFont="1" applyBorder="1" applyAlignment="1" applyProtection="1">
      <alignment horizontal="left" vertical="center" wrapText="1"/>
      <protection locked="0"/>
    </xf>
    <xf numFmtId="14" fontId="4" fillId="0" borderId="2" xfId="0" applyNumberFormat="1" applyFont="1" applyBorder="1" applyAlignment="1" applyProtection="1">
      <alignment horizontal="center" vertical="center" wrapText="1"/>
      <protection locked="0"/>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4" fillId="11" borderId="8" xfId="0" applyFont="1" applyFill="1" applyBorder="1" applyAlignment="1">
      <alignment horizontal="center" vertical="center" wrapText="1"/>
    </xf>
    <xf numFmtId="0" fontId="54" fillId="11"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0" borderId="0" xfId="0" applyFont="1" applyAlignment="1">
      <alignment vertical="center" wrapText="1"/>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vertical="center" wrapText="1"/>
      <protection locked="0"/>
    </xf>
    <xf numFmtId="1" fontId="4" fillId="0" borderId="2" xfId="0" applyNumberFormat="1" applyFont="1" applyBorder="1" applyAlignment="1" applyProtection="1">
      <alignment vertical="center" wrapText="1"/>
      <protection locked="0"/>
    </xf>
    <xf numFmtId="0" fontId="0" fillId="0" borderId="2" xfId="0" applyBorder="1" applyAlignment="1" applyProtection="1">
      <alignment horizontal="center" vertical="center" wrapText="1"/>
      <protection locked="0"/>
    </xf>
    <xf numFmtId="164" fontId="0" fillId="3" borderId="26" xfId="0" applyNumberFormat="1" applyFill="1" applyBorder="1" applyAlignment="1">
      <alignment horizontal="center" vertical="center" wrapText="1"/>
    </xf>
    <xf numFmtId="0" fontId="11" fillId="0" borderId="63" xfId="0" applyFont="1" applyBorder="1" applyAlignment="1">
      <alignment horizontal="justify" vertical="center" wrapText="1"/>
    </xf>
    <xf numFmtId="0" fontId="11" fillId="6" borderId="63" xfId="0" applyFont="1" applyFill="1" applyBorder="1" applyAlignment="1">
      <alignment horizontal="justify" vertical="center" wrapText="1"/>
    </xf>
    <xf numFmtId="0" fontId="47" fillId="0" borderId="28" xfId="0" applyFont="1" applyBorder="1" applyAlignment="1">
      <alignment horizontal="left" vertical="center" wrapText="1"/>
    </xf>
    <xf numFmtId="0" fontId="47" fillId="0" borderId="8" xfId="0" applyFont="1" applyBorder="1" applyAlignment="1">
      <alignment horizontal="left" vertical="center" wrapText="1"/>
    </xf>
    <xf numFmtId="2" fontId="1" fillId="0" borderId="0" xfId="0" applyNumberFormat="1" applyFont="1"/>
    <xf numFmtId="0" fontId="47" fillId="0" borderId="27" xfId="0" applyFont="1" applyBorder="1" applyAlignment="1">
      <alignment horizontal="center" vertical="center" wrapText="1"/>
    </xf>
    <xf numFmtId="0" fontId="47" fillId="0" borderId="28" xfId="0" applyFont="1" applyBorder="1" applyAlignment="1">
      <alignment horizontal="center" vertical="center" wrapText="1"/>
    </xf>
    <xf numFmtId="0" fontId="47" fillId="0" borderId="28" xfId="0" applyFont="1" applyBorder="1" applyAlignment="1">
      <alignment vertical="center" wrapText="1"/>
    </xf>
    <xf numFmtId="0" fontId="47" fillId="0" borderId="29" xfId="0" applyFont="1" applyBorder="1" applyAlignment="1">
      <alignment vertical="center" wrapText="1"/>
    </xf>
    <xf numFmtId="0" fontId="47" fillId="0" borderId="11"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8" xfId="0" applyFont="1" applyBorder="1" applyAlignment="1">
      <alignment vertical="center" wrapText="1"/>
    </xf>
    <xf numFmtId="0" fontId="47" fillId="0" borderId="12" xfId="0" applyFont="1" applyBorder="1" applyAlignment="1">
      <alignment vertical="center" wrapText="1"/>
    </xf>
    <xf numFmtId="0" fontId="0" fillId="22" borderId="47" xfId="0" applyFill="1" applyBorder="1" applyAlignment="1" applyProtection="1">
      <alignment horizontal="center" vertical="center"/>
      <protection locked="0"/>
    </xf>
    <xf numFmtId="0" fontId="10" fillId="0" borderId="0" xfId="0" applyFont="1" applyAlignment="1">
      <alignment horizontal="left" vertical="center" wrapText="1"/>
    </xf>
    <xf numFmtId="0" fontId="14" fillId="0" borderId="0" xfId="0" applyFont="1" applyAlignment="1">
      <alignment horizontal="center" vertical="center"/>
    </xf>
    <xf numFmtId="0" fontId="32" fillId="17" borderId="8" xfId="0" applyFont="1" applyFill="1" applyBorder="1" applyAlignment="1">
      <alignment vertical="center" wrapText="1"/>
    </xf>
    <xf numFmtId="0" fontId="32" fillId="0" borderId="8" xfId="0" applyFont="1" applyBorder="1" applyAlignment="1">
      <alignment vertical="center" wrapText="1"/>
    </xf>
    <xf numFmtId="0" fontId="18" fillId="0" borderId="0" xfId="0" applyFont="1" applyAlignment="1">
      <alignment wrapText="1"/>
    </xf>
    <xf numFmtId="0" fontId="32" fillId="9" borderId="8" xfId="0" applyFont="1" applyFill="1" applyBorder="1" applyAlignment="1">
      <alignment vertical="center" wrapText="1"/>
    </xf>
    <xf numFmtId="0" fontId="32" fillId="17" borderId="44" xfId="0" applyFont="1" applyFill="1" applyBorder="1" applyAlignment="1">
      <alignment horizontal="center" vertical="center"/>
    </xf>
    <xf numFmtId="0" fontId="57" fillId="0" borderId="0" xfId="0" applyFont="1" applyAlignment="1">
      <alignment vertical="center" wrapText="1"/>
    </xf>
    <xf numFmtId="0" fontId="18" fillId="0" borderId="0" xfId="0" applyFont="1" applyAlignment="1">
      <alignment horizontal="justify" vertical="center" wrapText="1"/>
    </xf>
    <xf numFmtId="0" fontId="58" fillId="39" borderId="0" xfId="4" applyFont="1" applyFill="1" applyAlignment="1">
      <alignment horizontal="center" vertical="center"/>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17" fillId="7" borderId="7" xfId="0" applyFont="1" applyFill="1" applyBorder="1" applyAlignment="1" applyProtection="1">
      <alignment horizontal="center" vertical="center" wrapText="1"/>
      <protection locked="0"/>
    </xf>
    <xf numFmtId="0" fontId="4" fillId="6" borderId="23" xfId="0" applyFont="1" applyFill="1" applyBorder="1" applyAlignment="1">
      <alignment horizontal="justify" vertical="center" wrapText="1"/>
    </xf>
    <xf numFmtId="0" fontId="37" fillId="6" borderId="62" xfId="0" applyFont="1" applyFill="1" applyBorder="1" applyAlignment="1">
      <alignment horizontal="justify" vertical="center" wrapText="1"/>
    </xf>
    <xf numFmtId="0" fontId="4" fillId="6" borderId="8" xfId="0" applyFont="1" applyFill="1" applyBorder="1" applyAlignment="1">
      <alignment horizontal="justify" vertical="center" wrapText="1"/>
    </xf>
    <xf numFmtId="0" fontId="37" fillId="6" borderId="63" xfId="0" applyFont="1" applyFill="1" applyBorder="1" applyAlignment="1">
      <alignment horizontal="justify" vertical="center" wrapText="1"/>
    </xf>
    <xf numFmtId="0" fontId="32" fillId="6" borderId="8" xfId="0" applyFont="1" applyFill="1" applyBorder="1" applyAlignment="1">
      <alignment horizontal="justify" vertical="center" wrapText="1"/>
    </xf>
    <xf numFmtId="0" fontId="4" fillId="5" borderId="38" xfId="0" applyFont="1" applyFill="1" applyBorder="1" applyAlignment="1">
      <alignment horizontal="center" vertical="center"/>
    </xf>
    <xf numFmtId="0" fontId="32" fillId="6" borderId="17" xfId="0" applyFont="1" applyFill="1" applyBorder="1" applyAlignment="1">
      <alignment horizontal="left" vertical="center" wrapText="1"/>
    </xf>
    <xf numFmtId="0" fontId="3" fillId="5" borderId="17" xfId="0" applyFont="1" applyFill="1" applyBorder="1" applyAlignment="1">
      <alignment horizontal="center" vertical="center" wrapText="1"/>
    </xf>
    <xf numFmtId="0" fontId="37" fillId="6" borderId="63" xfId="0" applyFont="1" applyFill="1" applyBorder="1" applyAlignment="1">
      <alignment horizontal="left" vertical="center" wrapText="1"/>
    </xf>
    <xf numFmtId="0" fontId="58" fillId="40" borderId="0" xfId="4" quotePrefix="1" applyFont="1" applyFill="1" applyAlignment="1" applyProtection="1">
      <alignment horizontal="center" vertical="center"/>
      <protection locked="0"/>
    </xf>
    <xf numFmtId="0" fontId="17" fillId="7" borderId="21" xfId="0" applyFont="1" applyFill="1" applyBorder="1" applyAlignment="1" applyProtection="1">
      <alignment horizontal="center" vertical="center" wrapText="1"/>
      <protection locked="0"/>
    </xf>
    <xf numFmtId="0" fontId="3" fillId="7" borderId="3" xfId="0" applyFont="1" applyFill="1" applyBorder="1" applyAlignment="1" applyProtection="1">
      <alignment horizontal="center" vertical="center" wrapText="1"/>
      <protection locked="0"/>
    </xf>
    <xf numFmtId="0" fontId="56" fillId="0" borderId="8" xfId="0" applyFont="1" applyBorder="1" applyAlignment="1">
      <alignment horizontal="justify" vertical="center" wrapText="1"/>
    </xf>
    <xf numFmtId="0" fontId="56" fillId="0" borderId="8" xfId="0" applyFont="1" applyBorder="1" applyAlignment="1">
      <alignment vertical="center" wrapText="1"/>
    </xf>
    <xf numFmtId="0" fontId="10" fillId="7" borderId="7" xfId="0" applyFont="1" applyFill="1" applyBorder="1" applyAlignment="1" applyProtection="1">
      <alignment horizontal="center" vertical="center" wrapText="1"/>
      <protection locked="0"/>
    </xf>
    <xf numFmtId="0" fontId="59" fillId="0" borderId="0" xfId="0" applyFont="1" applyAlignment="1">
      <alignment horizontal="justify" vertical="center" wrapText="1"/>
    </xf>
    <xf numFmtId="0" fontId="3" fillId="7" borderId="1" xfId="0" applyFont="1" applyFill="1" applyBorder="1" applyAlignment="1" applyProtection="1">
      <alignment horizontal="center" vertical="center" wrapText="1"/>
      <protection locked="0"/>
    </xf>
    <xf numFmtId="0" fontId="15" fillId="0" borderId="45" xfId="0" applyFont="1" applyBorder="1" applyAlignment="1">
      <alignment horizontal="justify" vertical="center" wrapText="1"/>
    </xf>
    <xf numFmtId="0" fontId="46" fillId="0" borderId="45" xfId="0" applyFont="1" applyBorder="1" applyAlignment="1">
      <alignment horizontal="justify" vertical="center" wrapText="1"/>
    </xf>
    <xf numFmtId="0" fontId="46" fillId="0" borderId="65" xfId="0" applyFont="1" applyBorder="1" applyAlignment="1">
      <alignment horizontal="justify" vertical="center" wrapText="1"/>
    </xf>
    <xf numFmtId="0" fontId="15" fillId="6" borderId="45" xfId="0" applyFont="1" applyFill="1" applyBorder="1" applyAlignment="1">
      <alignment horizontal="justify" vertical="center" wrapText="1"/>
    </xf>
    <xf numFmtId="0" fontId="46" fillId="6" borderId="45" xfId="0" applyFont="1" applyFill="1" applyBorder="1" applyAlignment="1">
      <alignment horizontal="justify" vertical="center" wrapText="1"/>
    </xf>
    <xf numFmtId="0" fontId="62" fillId="0" borderId="0" xfId="0" applyFont="1" applyAlignment="1">
      <alignment horizontal="justify" vertical="center" wrapText="1"/>
    </xf>
    <xf numFmtId="0" fontId="4" fillId="9" borderId="8" xfId="0" applyFont="1" applyFill="1" applyBorder="1" applyAlignment="1">
      <alignment horizontal="justify" vertical="center" wrapText="1"/>
    </xf>
    <xf numFmtId="0" fontId="11" fillId="9" borderId="63" xfId="0" applyFont="1" applyFill="1" applyBorder="1" applyAlignment="1">
      <alignment horizontal="justify" vertical="center" wrapText="1"/>
    </xf>
    <xf numFmtId="0" fontId="56" fillId="9" borderId="8" xfId="0" applyFont="1" applyFill="1" applyBorder="1" applyAlignment="1">
      <alignment horizontal="justify" vertical="center" wrapText="1"/>
    </xf>
    <xf numFmtId="0" fontId="56" fillId="9" borderId="14" xfId="0" applyFont="1" applyFill="1" applyBorder="1" applyAlignment="1">
      <alignment horizontal="justify" vertical="center" wrapText="1"/>
    </xf>
    <xf numFmtId="0" fontId="18" fillId="9" borderId="0" xfId="0" applyFont="1" applyFill="1"/>
    <xf numFmtId="0" fontId="4" fillId="5" borderId="8" xfId="0" applyFont="1" applyFill="1" applyBorder="1" applyAlignment="1">
      <alignment horizontal="justify" vertical="center" wrapText="1"/>
    </xf>
    <xf numFmtId="0" fontId="62" fillId="9" borderId="0" xfId="0" applyFont="1" applyFill="1" applyAlignment="1">
      <alignment horizontal="justify" vertical="center" wrapText="1"/>
    </xf>
    <xf numFmtId="0" fontId="46" fillId="0" borderId="0" xfId="0" applyFont="1" applyAlignment="1">
      <alignment horizontal="justify" vertical="center" wrapText="1"/>
    </xf>
    <xf numFmtId="0" fontId="63" fillId="0" borderId="0" xfId="0" applyFont="1" applyAlignment="1">
      <alignment horizontal="center" vertical="center"/>
    </xf>
    <xf numFmtId="0" fontId="32" fillId="47" borderId="11" xfId="0" applyFont="1" applyFill="1" applyBorder="1" applyAlignment="1">
      <alignment horizontal="center" vertical="center" wrapText="1"/>
    </xf>
    <xf numFmtId="0" fontId="32" fillId="48" borderId="8" xfId="0" applyFont="1" applyFill="1" applyBorder="1" applyAlignment="1">
      <alignment horizontal="left" vertical="center" wrapText="1"/>
    </xf>
    <xf numFmtId="0" fontId="63" fillId="0" borderId="0" xfId="0" applyFont="1" applyAlignment="1">
      <alignment wrapText="1"/>
    </xf>
    <xf numFmtId="0" fontId="64" fillId="0" borderId="0" xfId="0" applyFont="1"/>
    <xf numFmtId="0" fontId="63" fillId="49" borderId="0" xfId="0" applyFont="1" applyFill="1" applyAlignment="1">
      <alignment horizontal="center" vertical="center" wrapText="1"/>
    </xf>
    <xf numFmtId="0" fontId="32" fillId="0" borderId="13" xfId="0" applyFont="1" applyBorder="1" applyAlignment="1">
      <alignment horizontal="center" vertical="center" wrapText="1"/>
    </xf>
    <xf numFmtId="0" fontId="32" fillId="50" borderId="14" xfId="0" applyFont="1" applyFill="1" applyBorder="1" applyAlignment="1">
      <alignment horizontal="left" vertical="center" wrapText="1"/>
    </xf>
    <xf numFmtId="0" fontId="10" fillId="2" borderId="24" xfId="0" applyFont="1" applyFill="1" applyBorder="1" applyAlignment="1">
      <alignment horizontal="center" wrapText="1"/>
    </xf>
    <xf numFmtId="0" fontId="65" fillId="39" borderId="0" xfId="4" applyFont="1" applyFill="1" applyAlignment="1">
      <alignment horizontal="center" vertical="center"/>
    </xf>
    <xf numFmtId="0" fontId="3" fillId="7" borderId="55" xfId="0" applyFont="1" applyFill="1" applyBorder="1" applyAlignment="1">
      <alignment horizontal="center" vertical="center" wrapText="1"/>
    </xf>
    <xf numFmtId="0" fontId="17" fillId="7" borderId="7" xfId="0" applyFont="1" applyFill="1" applyBorder="1" applyAlignment="1" applyProtection="1">
      <alignment horizontal="justify" vertical="center" wrapText="1"/>
      <protection locked="0"/>
    </xf>
    <xf numFmtId="0" fontId="5" fillId="6" borderId="23" xfId="0" applyFont="1" applyFill="1" applyBorder="1" applyAlignment="1">
      <alignment horizontal="center" vertical="center" wrapText="1"/>
    </xf>
    <xf numFmtId="0" fontId="32" fillId="6" borderId="24" xfId="0" applyFont="1" applyFill="1" applyBorder="1" applyAlignment="1">
      <alignment horizontal="left" vertical="center" wrapText="1"/>
    </xf>
    <xf numFmtId="0" fontId="11" fillId="6" borderId="19" xfId="0" applyFont="1" applyFill="1" applyBorder="1" applyAlignment="1">
      <alignment horizontal="justify" vertical="center" wrapText="1"/>
    </xf>
    <xf numFmtId="0" fontId="15" fillId="14" borderId="9" xfId="0" applyFont="1" applyFill="1" applyBorder="1" applyAlignment="1">
      <alignment horizontal="center" vertical="center" wrapText="1"/>
    </xf>
    <xf numFmtId="0" fontId="32" fillId="0" borderId="8" xfId="0" applyFont="1" applyBorder="1" applyAlignment="1" applyProtection="1">
      <alignment horizontal="center" vertical="center"/>
      <protection locked="0"/>
    </xf>
    <xf numFmtId="0" fontId="32" fillId="0" borderId="12" xfId="0" applyFont="1" applyBorder="1" applyAlignment="1" applyProtection="1">
      <alignment horizontal="left" vertical="center" wrapText="1"/>
      <protection locked="0"/>
    </xf>
    <xf numFmtId="0" fontId="11" fillId="0" borderId="19" xfId="0" applyFont="1" applyBorder="1" applyAlignment="1">
      <alignment horizontal="justify" vertical="center" wrapText="1"/>
    </xf>
    <xf numFmtId="0" fontId="5" fillId="6" borderId="8" xfId="0" applyFont="1" applyFill="1" applyBorder="1" applyAlignment="1">
      <alignment horizontal="center" vertical="center" wrapText="1"/>
    </xf>
    <xf numFmtId="0" fontId="32" fillId="6" borderId="12" xfId="0" applyFont="1" applyFill="1" applyBorder="1" applyAlignment="1">
      <alignment horizontal="left" vertical="center" wrapText="1"/>
    </xf>
    <xf numFmtId="0" fontId="27" fillId="0" borderId="8" xfId="0" applyFont="1" applyBorder="1" applyAlignment="1">
      <alignment horizontal="justify" vertical="center" wrapText="1"/>
    </xf>
    <xf numFmtId="0" fontId="4" fillId="0" borderId="14" xfId="0" applyFont="1" applyBorder="1" applyAlignment="1">
      <alignment horizontal="left" vertical="center" wrapText="1"/>
    </xf>
    <xf numFmtId="0" fontId="32" fillId="0" borderId="14" xfId="0" applyFont="1" applyBorder="1" applyAlignment="1" applyProtection="1">
      <alignment horizontal="center" vertical="center"/>
      <protection locked="0"/>
    </xf>
    <xf numFmtId="0" fontId="32" fillId="0" borderId="15" xfId="0" applyFont="1" applyBorder="1" applyAlignment="1" applyProtection="1">
      <alignment horizontal="left" vertical="center" wrapText="1"/>
      <protection locked="0"/>
    </xf>
    <xf numFmtId="0" fontId="4" fillId="0" borderId="14" xfId="0" applyFont="1" applyBorder="1" applyAlignment="1" applyProtection="1">
      <alignment horizontal="center" vertical="center"/>
      <protection locked="0"/>
    </xf>
    <xf numFmtId="0" fontId="4" fillId="5" borderId="24"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4" fillId="0" borderId="12" xfId="0"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5" borderId="24" xfId="0" applyFont="1" applyFill="1" applyBorder="1" applyAlignment="1">
      <alignment horizontal="left" vertical="center"/>
    </xf>
    <xf numFmtId="0" fontId="4" fillId="5" borderId="12" xfId="0" applyFont="1" applyFill="1" applyBorder="1" applyAlignment="1">
      <alignment horizontal="left" vertical="center"/>
    </xf>
    <xf numFmtId="0" fontId="4" fillId="5" borderId="39" xfId="0" applyFont="1" applyFill="1" applyBorder="1" applyAlignment="1">
      <alignment horizontal="left" vertical="center"/>
    </xf>
    <xf numFmtId="0" fontId="4" fillId="0" borderId="12" xfId="0" applyFont="1" applyBorder="1" applyAlignment="1" applyProtection="1">
      <alignment horizontal="left" vertical="center"/>
      <protection locked="0"/>
    </xf>
    <xf numFmtId="0" fontId="4" fillId="9" borderId="12" xfId="0" applyFont="1" applyFill="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0" xfId="0" applyFont="1" applyAlignment="1">
      <alignment horizontal="center" vertical="center"/>
    </xf>
    <xf numFmtId="0" fontId="32" fillId="0" borderId="0" xfId="0" applyFont="1" applyAlignment="1">
      <alignment horizontal="justify" vertical="center" wrapText="1"/>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protection locked="0"/>
    </xf>
    <xf numFmtId="0" fontId="11" fillId="9" borderId="0" xfId="0" applyFont="1" applyFill="1" applyAlignment="1">
      <alignment horizontal="center" vertical="center"/>
    </xf>
    <xf numFmtId="0" fontId="4" fillId="9" borderId="8" xfId="0" applyFont="1" applyFill="1" applyBorder="1" applyAlignment="1" applyProtection="1">
      <alignment horizontal="center" vertical="center"/>
      <protection locked="0"/>
    </xf>
    <xf numFmtId="0" fontId="32" fillId="0" borderId="8" xfId="0" applyFont="1" applyBorder="1" applyAlignment="1">
      <alignment horizontal="left" vertical="center" wrapText="1"/>
    </xf>
    <xf numFmtId="0" fontId="40" fillId="7" borderId="18" xfId="0" applyFont="1" applyFill="1" applyBorder="1" applyAlignment="1" applyProtection="1">
      <alignment horizontal="center" vertical="center" wrapText="1"/>
      <protection locked="0"/>
    </xf>
    <xf numFmtId="0" fontId="32" fillId="5" borderId="28" xfId="0" applyFont="1" applyFill="1" applyBorder="1" applyAlignment="1">
      <alignment vertical="center"/>
    </xf>
    <xf numFmtId="0" fontId="32" fillId="5" borderId="29" xfId="0" applyFont="1" applyFill="1" applyBorder="1" applyAlignment="1">
      <alignment horizontal="left" vertical="center" wrapText="1"/>
    </xf>
    <xf numFmtId="0" fontId="68" fillId="0" borderId="12" xfId="0" applyFont="1" applyBorder="1" applyAlignment="1" applyProtection="1">
      <alignment horizontal="left" vertical="center" wrapText="1"/>
      <protection locked="0"/>
    </xf>
    <xf numFmtId="0" fontId="32" fillId="5" borderId="12" xfId="0" applyFont="1" applyFill="1" applyBorder="1" applyAlignment="1">
      <alignment horizontal="left" vertical="center" wrapText="1"/>
    </xf>
    <xf numFmtId="0" fontId="32" fillId="17" borderId="12" xfId="0" applyFont="1" applyFill="1" applyBorder="1" applyAlignment="1">
      <alignment horizontal="left" vertical="center" wrapText="1"/>
    </xf>
    <xf numFmtId="0" fontId="41" fillId="7" borderId="36" xfId="0" applyFont="1" applyFill="1" applyBorder="1" applyAlignment="1" applyProtection="1">
      <alignment horizontal="center" vertical="center" wrapText="1"/>
      <protection locked="0"/>
    </xf>
    <xf numFmtId="0" fontId="28" fillId="0" borderId="20" xfId="0" applyFont="1" applyBorder="1"/>
    <xf numFmtId="0" fontId="15" fillId="15" borderId="20" xfId="0" applyFont="1" applyFill="1" applyBorder="1" applyAlignment="1">
      <alignment horizontal="center" vertical="center"/>
    </xf>
    <xf numFmtId="0" fontId="28" fillId="9" borderId="20" xfId="0" applyFont="1" applyFill="1" applyBorder="1"/>
    <xf numFmtId="0" fontId="29" fillId="9" borderId="20" xfId="0" applyFont="1" applyFill="1" applyBorder="1"/>
    <xf numFmtId="0" fontId="15" fillId="15" borderId="41" xfId="0" applyFont="1" applyFill="1" applyBorder="1" applyAlignment="1">
      <alignment horizontal="center" vertical="center"/>
    </xf>
    <xf numFmtId="0" fontId="40" fillId="7" borderId="46" xfId="0" applyFont="1" applyFill="1" applyBorder="1" applyAlignment="1" applyProtection="1">
      <alignment horizontal="justify" vertical="center" wrapText="1"/>
      <protection locked="0"/>
    </xf>
    <xf numFmtId="0" fontId="21" fillId="5" borderId="45" xfId="0" applyFont="1" applyFill="1" applyBorder="1" applyAlignment="1">
      <alignment horizontal="justify" vertical="center" wrapText="1"/>
    </xf>
    <xf numFmtId="0" fontId="37" fillId="9" borderId="45" xfId="0" applyFont="1" applyFill="1" applyBorder="1" applyAlignment="1">
      <alignment horizontal="justify" vertical="center" wrapText="1"/>
    </xf>
    <xf numFmtId="0" fontId="37" fillId="0" borderId="45" xfId="0" applyFont="1" applyBorder="1" applyAlignment="1">
      <alignment horizontal="justify" vertical="center" wrapText="1"/>
    </xf>
    <xf numFmtId="0" fontId="21" fillId="0" borderId="45" xfId="0" applyFont="1" applyBorder="1" applyAlignment="1">
      <alignment horizontal="justify" vertical="center" wrapText="1"/>
    </xf>
    <xf numFmtId="0" fontId="21" fillId="6" borderId="45" xfId="0" applyFont="1" applyFill="1" applyBorder="1" applyAlignment="1">
      <alignment horizontal="justify" vertical="center" wrapText="1"/>
    </xf>
    <xf numFmtId="0" fontId="37" fillId="0" borderId="65" xfId="0" applyFont="1" applyBorder="1" applyAlignment="1">
      <alignment horizontal="justify" vertical="center" wrapText="1"/>
    </xf>
    <xf numFmtId="0" fontId="4" fillId="5" borderId="11"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32" fillId="9" borderId="12" xfId="0" applyFont="1" applyFill="1" applyBorder="1" applyAlignment="1" applyProtection="1">
      <alignment horizontal="left" vertical="center" wrapText="1"/>
      <protection locked="0"/>
    </xf>
    <xf numFmtId="0" fontId="32" fillId="17" borderId="11"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3" fillId="7" borderId="55" xfId="0" applyFont="1" applyFill="1" applyBorder="1" applyAlignment="1">
      <alignment horizontal="center" vertical="center"/>
    </xf>
    <xf numFmtId="0" fontId="4" fillId="5" borderId="22" xfId="0" applyFont="1" applyFill="1" applyBorder="1" applyAlignment="1">
      <alignment horizontal="center" vertical="center" wrapText="1"/>
    </xf>
    <xf numFmtId="0" fontId="32" fillId="21" borderId="24" xfId="0" applyFont="1" applyFill="1" applyBorder="1" applyAlignment="1">
      <alignment horizontal="left" vertical="center" wrapText="1"/>
    </xf>
    <xf numFmtId="0" fontId="5" fillId="5" borderId="23"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32" fillId="5" borderId="23" xfId="0" applyFont="1" applyFill="1" applyBorder="1" applyAlignment="1">
      <alignment vertical="center" wrapText="1"/>
    </xf>
    <xf numFmtId="0" fontId="32" fillId="5" borderId="24" xfId="0" applyFont="1" applyFill="1" applyBorder="1" applyAlignment="1">
      <alignment horizontal="left" vertical="center" wrapText="1"/>
    </xf>
    <xf numFmtId="0" fontId="70" fillId="51" borderId="0" xfId="4" applyFont="1" applyFill="1" applyAlignment="1">
      <alignment horizontal="center" vertical="center" wrapText="1"/>
    </xf>
    <xf numFmtId="0" fontId="5" fillId="5" borderId="28" xfId="0" applyFont="1" applyFill="1" applyBorder="1" applyAlignment="1">
      <alignment horizontal="center" vertical="center" wrapText="1"/>
    </xf>
    <xf numFmtId="0" fontId="4" fillId="5" borderId="29" xfId="0" applyFont="1" applyFill="1" applyBorder="1" applyAlignment="1">
      <alignment horizontal="left" vertical="center" wrapText="1"/>
    </xf>
    <xf numFmtId="0" fontId="0" fillId="0" borderId="11" xfId="0" applyBorder="1" applyAlignment="1">
      <alignment horizontal="center" vertical="center"/>
    </xf>
    <xf numFmtId="0" fontId="0" fillId="0" borderId="12" xfId="0" applyBorder="1" applyAlignment="1" applyProtection="1">
      <alignment horizontal="left" vertical="center" wrapText="1"/>
      <protection locked="0"/>
    </xf>
    <xf numFmtId="0" fontId="0" fillId="9" borderId="12" xfId="0" applyFill="1" applyBorder="1" applyAlignment="1" applyProtection="1">
      <alignment horizontal="left" vertical="center" wrapText="1"/>
      <protection locked="0"/>
    </xf>
    <xf numFmtId="0" fontId="32" fillId="0" borderId="0" xfId="0" applyFont="1" applyAlignment="1">
      <alignment horizontal="center" vertical="center" wrapText="1"/>
    </xf>
    <xf numFmtId="0" fontId="32" fillId="50" borderId="0" xfId="0" applyFont="1" applyFill="1" applyAlignment="1">
      <alignment horizontal="left" vertical="center" wrapText="1"/>
    </xf>
    <xf numFmtId="0" fontId="32" fillId="0" borderId="0" xfId="0" applyFont="1" applyAlignment="1">
      <alignment horizontal="center" vertical="center"/>
    </xf>
    <xf numFmtId="0" fontId="32" fillId="0" borderId="0" xfId="0" applyFont="1" applyAlignment="1">
      <alignment wrapText="1"/>
    </xf>
    <xf numFmtId="0" fontId="63" fillId="0" borderId="0" xfId="0" applyFont="1" applyAlignment="1">
      <alignment horizontal="center" vertical="center" wrapText="1"/>
    </xf>
    <xf numFmtId="0" fontId="32" fillId="0" borderId="16" xfId="0" applyFont="1" applyBorder="1" applyAlignment="1" applyProtection="1">
      <alignment horizontal="left" vertical="center" wrapText="1"/>
      <protection locked="0"/>
    </xf>
    <xf numFmtId="0" fontId="4" fillId="0" borderId="29" xfId="0" applyFont="1" applyBorder="1" applyAlignment="1" applyProtection="1">
      <alignment horizontal="left" vertical="center" wrapText="1"/>
      <protection locked="0"/>
    </xf>
    <xf numFmtId="0" fontId="32" fillId="17" borderId="28" xfId="0" applyFont="1" applyFill="1" applyBorder="1" applyAlignment="1">
      <alignment horizontal="center" vertical="center"/>
    </xf>
    <xf numFmtId="0" fontId="32" fillId="17" borderId="29" xfId="0" applyFont="1" applyFill="1" applyBorder="1" applyAlignment="1">
      <alignment horizontal="left" vertical="center" wrapText="1"/>
    </xf>
    <xf numFmtId="0" fontId="0" fillId="0" borderId="11" xfId="0" applyBorder="1" applyAlignment="1">
      <alignment vertical="center" wrapText="1"/>
    </xf>
    <xf numFmtId="2" fontId="69" fillId="0" borderId="12" xfId="4" applyNumberFormat="1" applyFont="1" applyBorder="1" applyAlignment="1">
      <alignment horizontal="center" vertical="center"/>
    </xf>
    <xf numFmtId="2" fontId="0" fillId="0" borderId="12" xfId="0" applyNumberFormat="1" applyBorder="1" applyAlignment="1">
      <alignment horizontal="center" vertical="center" wrapText="1"/>
    </xf>
    <xf numFmtId="2" fontId="0" fillId="0" borderId="12" xfId="0" applyNumberFormat="1" applyBorder="1" applyAlignment="1">
      <alignment horizontal="center" vertical="center"/>
    </xf>
    <xf numFmtId="0" fontId="10" fillId="0" borderId="1" xfId="0" applyFont="1" applyBorder="1" applyAlignment="1">
      <alignment horizontal="left" vertical="center" wrapText="1"/>
    </xf>
    <xf numFmtId="1" fontId="0" fillId="0" borderId="0" xfId="0" applyNumberFormat="1"/>
    <xf numFmtId="14" fontId="0" fillId="0" borderId="0" xfId="0" applyNumberFormat="1"/>
    <xf numFmtId="0" fontId="0" fillId="0" borderId="0" xfId="0" applyAlignment="1">
      <alignment horizontal="center" vertical="center" wrapText="1"/>
    </xf>
    <xf numFmtId="0" fontId="74" fillId="0" borderId="0" xfId="0" applyFont="1" applyAlignment="1">
      <alignment horizontal="center" vertical="center"/>
    </xf>
    <xf numFmtId="0" fontId="47" fillId="0" borderId="0" xfId="0" applyFont="1" applyAlignment="1">
      <alignment horizontal="right" vertical="center" wrapText="1"/>
    </xf>
    <xf numFmtId="0" fontId="47" fillId="0" borderId="0" xfId="0" applyFont="1" applyAlignment="1">
      <alignment horizontal="right" vertical="center"/>
    </xf>
    <xf numFmtId="0" fontId="71" fillId="0" borderId="0" xfId="0" applyFont="1" applyAlignment="1">
      <alignment horizontal="center" vertical="center" wrapText="1"/>
    </xf>
    <xf numFmtId="0" fontId="0" fillId="0" borderId="0" xfId="0" applyAlignment="1">
      <alignment horizontal="center" vertical="center"/>
    </xf>
    <xf numFmtId="0" fontId="20" fillId="43" borderId="6" xfId="0" applyFont="1" applyFill="1" applyBorder="1" applyAlignment="1">
      <alignment horizontal="center" vertical="justify" wrapText="1"/>
    </xf>
    <xf numFmtId="0" fontId="20" fillId="44" borderId="6" xfId="0" applyFont="1" applyFill="1" applyBorder="1" applyAlignment="1">
      <alignment horizontal="center" vertical="justify" wrapText="1"/>
    </xf>
    <xf numFmtId="0" fontId="20" fillId="42" borderId="6" xfId="0" applyFont="1" applyFill="1" applyBorder="1" applyAlignment="1">
      <alignment horizontal="center" vertical="justify" wrapText="1"/>
    </xf>
    <xf numFmtId="0" fontId="20" fillId="18" borderId="50" xfId="0" applyFont="1" applyFill="1" applyBorder="1" applyAlignment="1">
      <alignment horizontal="center" vertical="justify" wrapText="1"/>
    </xf>
    <xf numFmtId="0" fontId="20" fillId="18" borderId="4" xfId="0" applyFont="1" applyFill="1" applyBorder="1" applyAlignment="1">
      <alignment horizontal="center" vertical="justify" wrapText="1"/>
    </xf>
    <xf numFmtId="0" fontId="20" fillId="19" borderId="6" xfId="0" applyFont="1" applyFill="1" applyBorder="1" applyAlignment="1">
      <alignment horizontal="center" vertical="justify" wrapText="1"/>
    </xf>
    <xf numFmtId="0" fontId="20" fillId="41" borderId="6" xfId="0" applyFont="1" applyFill="1" applyBorder="1" applyAlignment="1">
      <alignment horizontal="center" vertical="justify" wrapText="1"/>
    </xf>
    <xf numFmtId="0" fontId="10" fillId="0" borderId="8" xfId="0" applyFont="1" applyBorder="1" applyAlignment="1">
      <alignment horizontal="left" vertical="center" wrapText="1"/>
    </xf>
    <xf numFmtId="0" fontId="20" fillId="46" borderId="6" xfId="0" applyFont="1" applyFill="1" applyBorder="1" applyAlignment="1">
      <alignment horizontal="center" vertical="justify" wrapText="1"/>
    </xf>
    <xf numFmtId="0" fontId="20" fillId="45" borderId="6" xfId="0" applyFont="1" applyFill="1" applyBorder="1" applyAlignment="1">
      <alignment horizontal="center" vertical="justify" wrapText="1"/>
    </xf>
    <xf numFmtId="0" fontId="10" fillId="0" borderId="4" xfId="0" applyFont="1" applyBorder="1" applyAlignment="1">
      <alignment horizontal="left" vertical="center" wrapText="1"/>
    </xf>
    <xf numFmtId="0" fontId="20" fillId="20" borderId="44" xfId="0" applyFont="1" applyFill="1" applyBorder="1" applyAlignment="1">
      <alignment horizontal="center" vertical="justify" wrapText="1"/>
    </xf>
    <xf numFmtId="0" fontId="20" fillId="20" borderId="0" xfId="0" applyFont="1" applyFill="1" applyAlignment="1">
      <alignment horizontal="center" vertical="justify" wrapText="1"/>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51" xfId="0" applyFont="1" applyBorder="1" applyAlignment="1" applyProtection="1">
      <alignment horizontal="left" vertical="center" wrapText="1"/>
      <protection locked="0"/>
    </xf>
    <xf numFmtId="0" fontId="3" fillId="0" borderId="4" xfId="0" applyFont="1" applyBorder="1" applyAlignment="1" applyProtection="1">
      <alignment horizontal="center" vertical="center" wrapText="1"/>
      <protection locked="0"/>
    </xf>
    <xf numFmtId="0" fontId="3" fillId="0" borderId="51" xfId="0" applyFont="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19" fillId="7" borderId="36" xfId="0" applyFont="1" applyFill="1" applyBorder="1" applyAlignment="1" applyProtection="1">
      <alignment horizontal="center" vertical="center" wrapText="1"/>
      <protection locked="0"/>
    </xf>
    <xf numFmtId="0" fontId="19" fillId="7" borderId="37" xfId="0" applyFont="1" applyFill="1" applyBorder="1" applyAlignment="1" applyProtection="1">
      <alignment horizontal="center" vertical="center" wrapText="1"/>
      <protection locked="0"/>
    </xf>
    <xf numFmtId="0" fontId="19" fillId="7" borderId="46"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34" fillId="7" borderId="1" xfId="0" applyFont="1" applyFill="1" applyBorder="1" applyAlignment="1" applyProtection="1">
      <alignment horizontal="center" vertical="center" wrapText="1"/>
      <protection locked="0"/>
    </xf>
    <xf numFmtId="0" fontId="34" fillId="7" borderId="3" xfId="0" applyFont="1" applyFill="1" applyBorder="1" applyAlignment="1" applyProtection="1">
      <alignment horizontal="center" vertical="center" wrapText="1"/>
      <protection locked="0"/>
    </xf>
    <xf numFmtId="0" fontId="34" fillId="7" borderId="2" xfId="0" applyFont="1" applyFill="1" applyBorder="1" applyAlignment="1" applyProtection="1">
      <alignment horizontal="center" vertical="center" wrapText="1"/>
      <protection locked="0"/>
    </xf>
    <xf numFmtId="0" fontId="10" fillId="9" borderId="10" xfId="0" applyFont="1" applyFill="1" applyBorder="1" applyAlignment="1">
      <alignment horizontal="center" vertical="center"/>
    </xf>
    <xf numFmtId="0" fontId="10" fillId="9" borderId="6" xfId="0" applyFont="1" applyFill="1" applyBorder="1" applyAlignment="1">
      <alignment horizontal="center" vertical="center"/>
    </xf>
    <xf numFmtId="0" fontId="10" fillId="9" borderId="7" xfId="0" applyFont="1" applyFill="1" applyBorder="1" applyAlignment="1">
      <alignment horizontal="center" vertical="center"/>
    </xf>
    <xf numFmtId="0" fontId="10" fillId="26" borderId="22" xfId="0" applyFont="1" applyFill="1" applyBorder="1" applyAlignment="1">
      <alignment horizontal="center" vertical="center"/>
    </xf>
    <xf numFmtId="0" fontId="10" fillId="26" borderId="13" xfId="0" applyFont="1" applyFill="1" applyBorder="1" applyAlignment="1">
      <alignment horizontal="center" vertical="center"/>
    </xf>
    <xf numFmtId="0" fontId="10" fillId="26" borderId="23" xfId="0" applyFont="1" applyFill="1" applyBorder="1" applyAlignment="1">
      <alignment horizontal="center" vertical="center"/>
    </xf>
    <xf numFmtId="0" fontId="10" fillId="26" borderId="14" xfId="0" applyFont="1" applyFill="1" applyBorder="1" applyAlignment="1">
      <alignment horizontal="center" vertical="center"/>
    </xf>
    <xf numFmtId="0" fontId="10" fillId="26" borderId="23" xfId="0" applyFont="1" applyFill="1" applyBorder="1" applyAlignment="1">
      <alignment horizontal="center" vertical="center" wrapText="1"/>
    </xf>
    <xf numFmtId="0" fontId="10" fillId="26" borderId="14" xfId="0" applyFont="1" applyFill="1" applyBorder="1" applyAlignment="1">
      <alignment horizontal="center" vertical="center" wrapText="1"/>
    </xf>
    <xf numFmtId="0" fontId="10" fillId="26" borderId="23" xfId="0" applyFont="1" applyFill="1" applyBorder="1" applyAlignment="1">
      <alignment horizontal="center" vertical="center" textRotation="90"/>
    </xf>
    <xf numFmtId="0" fontId="10" fillId="26" borderId="14" xfId="0" applyFont="1" applyFill="1" applyBorder="1" applyAlignment="1">
      <alignment horizontal="center" vertical="center" textRotation="90"/>
    </xf>
    <xf numFmtId="0" fontId="10" fillId="26" borderId="23" xfId="0" applyFont="1" applyFill="1" applyBorder="1" applyAlignment="1">
      <alignment horizontal="center" vertical="center" textRotation="90" wrapText="1"/>
    </xf>
    <xf numFmtId="0" fontId="10" fillId="26" borderId="14" xfId="0" applyFont="1" applyFill="1" applyBorder="1" applyAlignment="1">
      <alignment horizontal="center" vertical="center" textRotation="90" wrapText="1"/>
    </xf>
    <xf numFmtId="0" fontId="13" fillId="31" borderId="23" xfId="0" applyFont="1" applyFill="1" applyBorder="1" applyAlignment="1">
      <alignment horizontal="center" vertical="center" wrapText="1"/>
    </xf>
    <xf numFmtId="0" fontId="10" fillId="33" borderId="23" xfId="0" applyFont="1" applyFill="1" applyBorder="1" applyAlignment="1">
      <alignment horizontal="center" vertical="center" wrapText="1"/>
    </xf>
    <xf numFmtId="0" fontId="10" fillId="0" borderId="24" xfId="0" applyFont="1" applyBorder="1" applyAlignment="1">
      <alignment horizontal="center" vertical="center"/>
    </xf>
    <xf numFmtId="0" fontId="10" fillId="0" borderId="15" xfId="0" applyFont="1" applyBorder="1" applyAlignment="1">
      <alignment horizontal="center" vertical="center"/>
    </xf>
    <xf numFmtId="0" fontId="10" fillId="27" borderId="23" xfId="0" applyFont="1" applyFill="1" applyBorder="1" applyAlignment="1">
      <alignment horizontal="center" vertical="center" wrapText="1"/>
    </xf>
    <xf numFmtId="0" fontId="10" fillId="27" borderId="14" xfId="0" applyFont="1" applyFill="1" applyBorder="1" applyAlignment="1">
      <alignment horizontal="center" vertical="center" wrapText="1"/>
    </xf>
    <xf numFmtId="0" fontId="10" fillId="28" borderId="23" xfId="0" applyFont="1" applyFill="1" applyBorder="1" applyAlignment="1">
      <alignment horizontal="center" vertical="center"/>
    </xf>
    <xf numFmtId="0" fontId="13" fillId="29" borderId="23" xfId="0" applyFont="1" applyFill="1" applyBorder="1" applyAlignment="1">
      <alignment horizontal="center" vertical="center" wrapText="1"/>
    </xf>
    <xf numFmtId="0" fontId="10" fillId="30" borderId="23" xfId="0" applyFont="1" applyFill="1" applyBorder="1" applyAlignment="1">
      <alignment horizontal="center" vertical="center" wrapText="1"/>
    </xf>
    <xf numFmtId="0" fontId="10" fillId="30" borderId="14"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42" fillId="0" borderId="41" xfId="0" applyFont="1" applyBorder="1" applyAlignment="1">
      <alignment horizontal="left" vertical="center" wrapText="1"/>
    </xf>
    <xf numFmtId="0" fontId="42" fillId="0" borderId="65" xfId="0" applyFont="1" applyBorder="1" applyAlignment="1">
      <alignment horizontal="left" vertical="center" wrapText="1"/>
    </xf>
    <xf numFmtId="0" fontId="13" fillId="23" borderId="25" xfId="0" applyFont="1" applyFill="1" applyBorder="1" applyAlignment="1" applyProtection="1">
      <alignment horizontal="center" vertical="center"/>
      <protection locked="0"/>
    </xf>
    <xf numFmtId="0" fontId="13" fillId="23" borderId="26" xfId="0" applyFont="1" applyFill="1" applyBorder="1" applyAlignment="1" applyProtection="1">
      <alignment horizontal="center" vertical="center"/>
      <protection locked="0"/>
    </xf>
    <xf numFmtId="0" fontId="13" fillId="23" borderId="64" xfId="0" applyFont="1" applyFill="1" applyBorder="1" applyAlignment="1" applyProtection="1">
      <alignment horizontal="center" vertical="center"/>
      <protection locked="0"/>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6" fillId="0" borderId="8" xfId="0" applyFont="1" applyBorder="1" applyAlignment="1" applyProtection="1">
      <alignment horizontal="left" vertical="center" wrapText="1"/>
      <protection locked="0"/>
    </xf>
    <xf numFmtId="0" fontId="26" fillId="0" borderId="8" xfId="0" applyFont="1" applyBorder="1" applyAlignment="1">
      <alignment horizontal="left" vertical="center" wrapText="1"/>
    </xf>
    <xf numFmtId="0" fontId="24" fillId="6" borderId="22"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24" fillId="6" borderId="24"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23" fillId="4" borderId="11" xfId="2" applyFont="1" applyFill="1" applyBorder="1" applyAlignment="1">
      <alignment horizontal="center" vertical="center" wrapText="1"/>
    </xf>
    <xf numFmtId="0" fontId="23" fillId="4" borderId="8" xfId="2" applyFont="1" applyFill="1" applyBorder="1" applyAlignment="1">
      <alignment horizontal="center" vertical="center" wrapText="1"/>
    </xf>
    <xf numFmtId="0" fontId="0" fillId="0" borderId="8" xfId="0" applyBorder="1" applyAlignment="1">
      <alignment horizontal="left" vertical="center" wrapText="1"/>
    </xf>
    <xf numFmtId="0" fontId="0" fillId="0" borderId="18" xfId="0" applyBorder="1" applyAlignment="1">
      <alignment horizontal="left" vertical="center" wrapText="1"/>
    </xf>
    <xf numFmtId="0" fontId="27" fillId="0" borderId="41" xfId="0" applyFont="1" applyBorder="1" applyAlignment="1" applyProtection="1">
      <alignment horizontal="center" vertical="center"/>
      <protection locked="0"/>
    </xf>
    <xf numFmtId="0" fontId="27" fillId="0" borderId="30" xfId="0" applyFont="1" applyBorder="1" applyAlignment="1" applyProtection="1">
      <alignment horizontal="center" vertical="center"/>
      <protection locked="0"/>
    </xf>
    <xf numFmtId="0" fontId="27" fillId="0" borderId="42" xfId="0" applyFont="1" applyBorder="1" applyAlignment="1" applyProtection="1">
      <alignment horizontal="center" vertical="center"/>
      <protection locked="0"/>
    </xf>
    <xf numFmtId="0" fontId="27" fillId="0" borderId="43" xfId="0" applyFont="1" applyBorder="1" applyAlignment="1" applyProtection="1">
      <alignment horizontal="center" vertical="center"/>
      <protection locked="0"/>
    </xf>
    <xf numFmtId="0" fontId="27" fillId="0" borderId="20"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0" fontId="25" fillId="10" borderId="36" xfId="0" applyFont="1" applyFill="1" applyBorder="1" applyAlignment="1">
      <alignment horizontal="center" vertical="center"/>
    </xf>
    <xf numFmtId="0" fontId="25" fillId="10" borderId="37" xfId="0" applyFont="1" applyFill="1" applyBorder="1" applyAlignment="1">
      <alignment horizontal="center" vertical="center"/>
    </xf>
    <xf numFmtId="0" fontId="25" fillId="10" borderId="46" xfId="0" applyFont="1" applyFill="1" applyBorder="1" applyAlignment="1">
      <alignment horizontal="center" vertical="center"/>
    </xf>
    <xf numFmtId="0" fontId="25" fillId="11" borderId="20" xfId="0" applyFont="1" applyFill="1" applyBorder="1" applyAlignment="1">
      <alignment horizontal="center" vertical="center"/>
    </xf>
    <xf numFmtId="0" fontId="25" fillId="11" borderId="19" xfId="0" applyFont="1" applyFill="1" applyBorder="1" applyAlignment="1">
      <alignment horizontal="center" vertical="center"/>
    </xf>
    <xf numFmtId="0" fontId="25" fillId="11" borderId="9" xfId="0" applyFont="1" applyFill="1" applyBorder="1" applyAlignment="1">
      <alignment horizontal="center" vertical="center"/>
    </xf>
    <xf numFmtId="0" fontId="25" fillId="11" borderId="18" xfId="0" applyFont="1" applyFill="1" applyBorder="1" applyAlignment="1">
      <alignment horizontal="center" vertical="center"/>
    </xf>
    <xf numFmtId="0" fontId="27" fillId="0" borderId="3" xfId="0" applyFont="1" applyBorder="1" applyAlignment="1">
      <alignment horizontal="center" vertical="center"/>
    </xf>
    <xf numFmtId="0" fontId="24" fillId="0" borderId="48" xfId="0" applyFont="1" applyBorder="1" applyAlignment="1" applyProtection="1">
      <alignment horizontal="left" vertical="center" wrapText="1"/>
      <protection locked="0"/>
    </xf>
    <xf numFmtId="0" fontId="24" fillId="0" borderId="34" xfId="0" applyFont="1" applyBorder="1" applyAlignment="1" applyProtection="1">
      <alignment horizontal="left" vertical="center" wrapText="1"/>
      <protection locked="0"/>
    </xf>
    <xf numFmtId="0" fontId="24" fillId="0" borderId="52" xfId="0" applyFont="1" applyBorder="1" applyAlignment="1" applyProtection="1">
      <alignment horizontal="left" vertical="center" wrapText="1"/>
      <protection locked="0"/>
    </xf>
    <xf numFmtId="0" fontId="24" fillId="0" borderId="44"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0" fontId="24" fillId="0" borderId="50" xfId="0"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24" fillId="0" borderId="51" xfId="0" applyFont="1" applyBorder="1" applyAlignment="1" applyProtection="1">
      <alignment horizontal="left" vertical="center" wrapText="1"/>
      <protection locked="0"/>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0" fillId="0" borderId="48" xfId="0" applyBorder="1" applyAlignment="1">
      <alignment horizontal="left" vertical="center" wrapText="1"/>
    </xf>
    <xf numFmtId="0" fontId="0" fillId="0" borderId="35" xfId="0" applyBorder="1" applyAlignment="1">
      <alignment horizontal="left" vertical="center" wrapText="1"/>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44"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25" fillId="10" borderId="49" xfId="0" applyFont="1" applyFill="1" applyBorder="1" applyAlignment="1">
      <alignment horizontal="center" vertical="center"/>
    </xf>
    <xf numFmtId="0" fontId="25" fillId="10" borderId="56" xfId="0" applyFont="1" applyFill="1" applyBorder="1" applyAlignment="1">
      <alignment horizontal="center" vertical="center"/>
    </xf>
    <xf numFmtId="0" fontId="25" fillId="10" borderId="57" xfId="0" applyFont="1" applyFill="1" applyBorder="1" applyAlignment="1">
      <alignment horizontal="center" vertical="center"/>
    </xf>
    <xf numFmtId="0" fontId="10" fillId="34" borderId="0" xfId="0" applyFont="1" applyFill="1" applyAlignment="1">
      <alignment horizontal="center" vertical="center"/>
    </xf>
    <xf numFmtId="0" fontId="10" fillId="9" borderId="8" xfId="0" applyFont="1" applyFill="1" applyBorder="1" applyAlignment="1">
      <alignment horizontal="center"/>
    </xf>
    <xf numFmtId="0" fontId="10" fillId="9" borderId="9" xfId="0" applyFont="1" applyFill="1" applyBorder="1" applyAlignment="1">
      <alignment horizontal="center"/>
    </xf>
    <xf numFmtId="0" fontId="3" fillId="9" borderId="44" xfId="0" applyFont="1" applyFill="1" applyBorder="1" applyAlignment="1">
      <alignment horizontal="center" vertical="center"/>
    </xf>
    <xf numFmtId="0" fontId="3" fillId="9" borderId="0" xfId="0" applyFont="1" applyFill="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34" borderId="8" xfId="0" applyFont="1" applyFill="1" applyBorder="1" applyAlignment="1" applyProtection="1">
      <alignment horizontal="center" vertical="center"/>
      <protection locked="0"/>
    </xf>
    <xf numFmtId="0" fontId="3" fillId="34" borderId="9" xfId="0" applyFont="1" applyFill="1" applyBorder="1" applyAlignment="1" applyProtection="1">
      <alignment horizontal="center" vertical="center"/>
      <protection locked="0"/>
    </xf>
    <xf numFmtId="0" fontId="3" fillId="35" borderId="8" xfId="0" applyFont="1" applyFill="1" applyBorder="1" applyAlignment="1">
      <alignment horizontal="center" vertical="center"/>
    </xf>
    <xf numFmtId="0" fontId="3" fillId="36" borderId="44" xfId="0" applyFont="1" applyFill="1" applyBorder="1" applyAlignment="1">
      <alignment horizontal="center" vertical="center"/>
    </xf>
    <xf numFmtId="0" fontId="3" fillId="36" borderId="0" xfId="0" applyFont="1" applyFill="1" applyAlignment="1">
      <alignment horizontal="center" vertical="center"/>
    </xf>
    <xf numFmtId="0" fontId="10" fillId="3" borderId="0" xfId="0" applyFont="1" applyFill="1" applyAlignment="1">
      <alignment horizontal="center" vertical="center"/>
    </xf>
    <xf numFmtId="0" fontId="0" fillId="34" borderId="0" xfId="0" applyFill="1" applyAlignment="1">
      <alignment horizontal="center"/>
    </xf>
    <xf numFmtId="0" fontId="67" fillId="54" borderId="0" xfId="0" applyFont="1" applyFill="1" applyAlignment="1">
      <alignment horizontal="center"/>
    </xf>
    <xf numFmtId="0" fontId="10" fillId="52" borderId="0" xfId="0" applyFont="1" applyFill="1" applyAlignment="1">
      <alignment horizontal="center" vertical="center"/>
    </xf>
    <xf numFmtId="0" fontId="0" fillId="37" borderId="0" xfId="0" applyFill="1" applyAlignment="1">
      <alignment horizontal="center" vertical="center"/>
    </xf>
    <xf numFmtId="0" fontId="66" fillId="53" borderId="0" xfId="0" applyFont="1" applyFill="1" applyAlignment="1">
      <alignment horizontal="center"/>
    </xf>
    <xf numFmtId="0" fontId="0" fillId="38" borderId="0" xfId="0" applyFill="1" applyAlignment="1">
      <alignment horizontal="center"/>
    </xf>
    <xf numFmtId="0" fontId="0" fillId="7" borderId="56" xfId="0" applyFill="1" applyBorder="1" applyAlignment="1">
      <alignment horizontal="center"/>
    </xf>
    <xf numFmtId="0" fontId="10" fillId="23" borderId="0" xfId="0" applyFont="1" applyFill="1" applyAlignment="1">
      <alignment horizontal="center" vertical="center"/>
    </xf>
  </cellXfs>
  <cellStyles count="5">
    <cellStyle name="Hipervínculo" xfId="4" builtinId="8"/>
    <cellStyle name="Normal" xfId="0" builtinId="0"/>
    <cellStyle name="Normal 2" xfId="2" xr:uid="{00000000-0005-0000-0000-000002000000}"/>
    <cellStyle name="Normal 5" xfId="1" xr:uid="{00000000-0005-0000-0000-000003000000}"/>
    <cellStyle name="Porcentaje" xfId="3" builtinId="5"/>
  </cellStyles>
  <dxfs count="401">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font>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FFF99"/>
      <color rgb="FFF57C00"/>
      <color rgb="FFFF99FF"/>
      <color rgb="FF00FFFF"/>
      <color rgb="FF66FF33"/>
      <color rgb="FFFFCCCC"/>
      <color rgb="FFFF9800"/>
      <color rgb="FF616161"/>
      <color rgb="FFA45200"/>
      <color rgb="FF28A7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8" Type="http://schemas.openxmlformats.org/officeDocument/2006/relationships/hyperlink" Target="#'Anexo 1 Violencias'!A1"/><Relationship Id="rId13" Type="http://schemas.openxmlformats.org/officeDocument/2006/relationships/hyperlink" Target="#'Tabla 2. Talento Humano'!A1"/><Relationship Id="rId3" Type="http://schemas.openxmlformats.org/officeDocument/2006/relationships/hyperlink" Target="#'2.Ambientes Adecuados y Seguros'!A1"/><Relationship Id="rId7" Type="http://schemas.openxmlformats.org/officeDocument/2006/relationships/hyperlink" Target="#'9. Dotacion'!A1"/><Relationship Id="rId12" Type="http://schemas.openxmlformats.org/officeDocument/2006/relationships/hyperlink" Target="#'Tabla 1 Evid. no cumpl M.A.'!A1"/><Relationship Id="rId17" Type="http://schemas.openxmlformats.org/officeDocument/2006/relationships/image" Target="../media/image1.jpeg"/><Relationship Id="rId2" Type="http://schemas.openxmlformats.org/officeDocument/2006/relationships/hyperlink" Target="#'1. Informaci&#243;n General'!A1"/><Relationship Id="rId16" Type="http://schemas.openxmlformats.org/officeDocument/2006/relationships/hyperlink" Target="#Acta_Cierre!A1"/><Relationship Id="rId1" Type="http://schemas.openxmlformats.org/officeDocument/2006/relationships/hyperlink" Target="#INSTRUCTIVO!A1"/><Relationship Id="rId6" Type="http://schemas.openxmlformats.org/officeDocument/2006/relationships/hyperlink" Target="#'8. Financiero'!A1"/><Relationship Id="rId11" Type="http://schemas.openxmlformats.org/officeDocument/2006/relationships/hyperlink" Target="#'5. Situaciones de Riesgo'!A1"/><Relationship Id="rId5" Type="http://schemas.openxmlformats.org/officeDocument/2006/relationships/hyperlink" Target="#'7. Talento Humano'!A1"/><Relationship Id="rId15" Type="http://schemas.openxmlformats.org/officeDocument/2006/relationships/hyperlink" Target="#'Condiciones NO cumplimiento'!A1"/><Relationship Id="rId10" Type="http://schemas.openxmlformats.org/officeDocument/2006/relationships/hyperlink" Target="#'Anexo 3. Gestantes y Lactan'!A1"/><Relationship Id="rId4" Type="http://schemas.openxmlformats.org/officeDocument/2006/relationships/hyperlink" Target="#'4. Modelo de Atencion'!&#193;rea_de_impresi&#243;n"/><Relationship Id="rId9" Type="http://schemas.openxmlformats.org/officeDocument/2006/relationships/hyperlink" Target="#'Anexo 2. Discapacidad'!A1"/><Relationship Id="rId14" Type="http://schemas.openxmlformats.org/officeDocument/2006/relationships/hyperlink" Target="#'Tabla 3. Amb Adec y Seg - &#193;'!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538692</xdr:colOff>
      <xdr:row>6</xdr:row>
      <xdr:rowOff>117472</xdr:rowOff>
    </xdr:from>
    <xdr:to>
      <xdr:col>1</xdr:col>
      <xdr:colOff>2056342</xdr:colOff>
      <xdr:row>10</xdr:row>
      <xdr:rowOff>28572</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C376F5AC-74EF-B7ED-A201-C60A1ED26049}"/>
            </a:ext>
          </a:extLst>
        </xdr:cNvPr>
        <xdr:cNvSpPr/>
      </xdr:nvSpPr>
      <xdr:spPr>
        <a:xfrm>
          <a:off x="538692" y="1715555"/>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2</xdr:col>
      <xdr:colOff>443431</xdr:colOff>
      <xdr:row>6</xdr:row>
      <xdr:rowOff>129101</xdr:rowOff>
    </xdr:from>
    <xdr:to>
      <xdr:col>3</xdr:col>
      <xdr:colOff>1855247</xdr:colOff>
      <xdr:row>10</xdr:row>
      <xdr:rowOff>40201</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8385C03C-6DA8-4F6C-B1EE-48D2AABC7D89}"/>
            </a:ext>
          </a:extLst>
        </xdr:cNvPr>
        <xdr:cNvSpPr/>
      </xdr:nvSpPr>
      <xdr:spPr>
        <a:xfrm>
          <a:off x="5428181" y="1727184"/>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3</xdr:col>
      <xdr:colOff>2676506</xdr:colOff>
      <xdr:row>6</xdr:row>
      <xdr:rowOff>130162</xdr:rowOff>
    </xdr:from>
    <xdr:to>
      <xdr:col>4</xdr:col>
      <xdr:colOff>1643573</xdr:colOff>
      <xdr:row>10</xdr:row>
      <xdr:rowOff>41262</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C15BF6CA-E468-4B03-9CB9-4F153471A5B9}"/>
            </a:ext>
          </a:extLst>
        </xdr:cNvPr>
        <xdr:cNvSpPr/>
      </xdr:nvSpPr>
      <xdr:spPr>
        <a:xfrm>
          <a:off x="10158923" y="1728245"/>
          <a:ext cx="3909483"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ADECUADOS Y SEGUROS</a:t>
          </a:r>
          <a:endParaRPr lang="en-US" sz="1600" b="1">
            <a:solidFill>
              <a:sysClr val="windowText" lastClr="000000"/>
            </a:solidFill>
          </a:endParaRPr>
        </a:p>
      </xdr:txBody>
    </xdr:sp>
    <xdr:clientData/>
  </xdr:twoCellAnchor>
  <xdr:twoCellAnchor>
    <xdr:from>
      <xdr:col>0</xdr:col>
      <xdr:colOff>538689</xdr:colOff>
      <xdr:row>11</xdr:row>
      <xdr:rowOff>100535</xdr:rowOff>
    </xdr:from>
    <xdr:to>
      <xdr:col>1</xdr:col>
      <xdr:colOff>2056339</xdr:colOff>
      <xdr:row>15</xdr:row>
      <xdr:rowOff>11635</xdr:rowOff>
    </xdr:to>
    <xdr:sp macro="" textlink="">
      <xdr:nvSpPr>
        <xdr:cNvPr id="8" name="Rectángulo: esquinas redondeadas 7">
          <a:hlinkClick xmlns:r="http://schemas.openxmlformats.org/officeDocument/2006/relationships" r:id="rId4"/>
          <a:extLst>
            <a:ext uri="{FF2B5EF4-FFF2-40B4-BE49-F238E27FC236}">
              <a16:creationId xmlns:a16="http://schemas.microsoft.com/office/drawing/2014/main" id="{F659B054-81AE-454A-A609-005F60EF89D4}"/>
            </a:ext>
          </a:extLst>
        </xdr:cNvPr>
        <xdr:cNvSpPr/>
      </xdr:nvSpPr>
      <xdr:spPr>
        <a:xfrm>
          <a:off x="538689" y="2651118"/>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0</xdr:col>
      <xdr:colOff>555642</xdr:colOff>
      <xdr:row>16</xdr:row>
      <xdr:rowOff>76178</xdr:rowOff>
    </xdr:from>
    <xdr:to>
      <xdr:col>1</xdr:col>
      <xdr:colOff>2074334</xdr:colOff>
      <xdr:row>19</xdr:row>
      <xdr:rowOff>171428</xdr:rowOff>
    </xdr:to>
    <xdr:sp macro="" textlink="">
      <xdr:nvSpPr>
        <xdr:cNvPr id="9" name="Rectángulo: esquinas redondeadas 8">
          <a:hlinkClick xmlns:r="http://schemas.openxmlformats.org/officeDocument/2006/relationships" r:id="rId5"/>
          <a:extLst>
            <a:ext uri="{FF2B5EF4-FFF2-40B4-BE49-F238E27FC236}">
              <a16:creationId xmlns:a16="http://schemas.microsoft.com/office/drawing/2014/main" id="{E4C9BA24-E1B9-41D5-8EFD-5F243618B0D2}"/>
            </a:ext>
          </a:extLst>
        </xdr:cNvPr>
        <xdr:cNvSpPr/>
      </xdr:nvSpPr>
      <xdr:spPr>
        <a:xfrm>
          <a:off x="555642" y="3579261"/>
          <a:ext cx="3910525"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2</xdr:col>
      <xdr:colOff>439199</xdr:colOff>
      <xdr:row>16</xdr:row>
      <xdr:rowOff>95236</xdr:rowOff>
    </xdr:from>
    <xdr:to>
      <xdr:col>3</xdr:col>
      <xdr:colOff>1862651</xdr:colOff>
      <xdr:row>19</xdr:row>
      <xdr:rowOff>190486</xdr:rowOff>
    </xdr:to>
    <xdr:sp macro="" textlink="">
      <xdr:nvSpPr>
        <xdr:cNvPr id="10" name="Rectángulo: esquinas redondeadas 9">
          <a:hlinkClick xmlns:r="http://schemas.openxmlformats.org/officeDocument/2006/relationships" r:id="rId6"/>
          <a:extLst>
            <a:ext uri="{FF2B5EF4-FFF2-40B4-BE49-F238E27FC236}">
              <a16:creationId xmlns:a16="http://schemas.microsoft.com/office/drawing/2014/main" id="{4EDB2175-C97C-476A-8AAA-BFB76C1D71D6}"/>
            </a:ext>
          </a:extLst>
        </xdr:cNvPr>
        <xdr:cNvSpPr/>
      </xdr:nvSpPr>
      <xdr:spPr>
        <a:xfrm>
          <a:off x="5423949" y="3598319"/>
          <a:ext cx="3921119"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a:t>
          </a:r>
          <a:r>
            <a:rPr lang="en-US" sz="1800" b="1">
              <a:solidFill>
                <a:sysClr val="windowText" lastClr="000000"/>
              </a:solidFill>
            </a:rPr>
            <a:t>FINANCIERO</a:t>
          </a:r>
        </a:p>
      </xdr:txBody>
    </xdr:sp>
    <xdr:clientData/>
  </xdr:twoCellAnchor>
  <xdr:twoCellAnchor>
    <xdr:from>
      <xdr:col>3</xdr:col>
      <xdr:colOff>2704033</xdr:colOff>
      <xdr:row>16</xdr:row>
      <xdr:rowOff>86765</xdr:rowOff>
    </xdr:from>
    <xdr:to>
      <xdr:col>4</xdr:col>
      <xdr:colOff>1714500</xdr:colOff>
      <xdr:row>19</xdr:row>
      <xdr:rowOff>188365</xdr:rowOff>
    </xdr:to>
    <xdr:sp macro="" textlink="">
      <xdr:nvSpPr>
        <xdr:cNvPr id="11" name="Rectángulo: esquinas redondeadas 10">
          <a:hlinkClick xmlns:r="http://schemas.openxmlformats.org/officeDocument/2006/relationships" r:id="rId7"/>
          <a:extLst>
            <a:ext uri="{FF2B5EF4-FFF2-40B4-BE49-F238E27FC236}">
              <a16:creationId xmlns:a16="http://schemas.microsoft.com/office/drawing/2014/main" id="{92D5BCF7-A00F-4B11-A079-A4FD6D004136}"/>
            </a:ext>
          </a:extLst>
        </xdr:cNvPr>
        <xdr:cNvSpPr/>
      </xdr:nvSpPr>
      <xdr:spPr>
        <a:xfrm>
          <a:off x="10186450" y="3589848"/>
          <a:ext cx="3952883" cy="673100"/>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0</xdr:col>
      <xdr:colOff>555634</xdr:colOff>
      <xdr:row>21</xdr:row>
      <xdr:rowOff>95240</xdr:rowOff>
    </xdr:from>
    <xdr:to>
      <xdr:col>1</xdr:col>
      <xdr:colOff>2084917</xdr:colOff>
      <xdr:row>25</xdr:row>
      <xdr:rowOff>6340</xdr:rowOff>
    </xdr:to>
    <xdr:sp macro="" textlink="">
      <xdr:nvSpPr>
        <xdr:cNvPr id="13" name="Rectángulo: esquinas redondeadas 12">
          <a:hlinkClick xmlns:r="http://schemas.openxmlformats.org/officeDocument/2006/relationships" r:id="rId8"/>
          <a:extLst>
            <a:ext uri="{FF2B5EF4-FFF2-40B4-BE49-F238E27FC236}">
              <a16:creationId xmlns:a16="http://schemas.microsoft.com/office/drawing/2014/main" id="{ECD384EE-1B4E-4108-9761-21D5C82CC6ED}"/>
            </a:ext>
          </a:extLst>
        </xdr:cNvPr>
        <xdr:cNvSpPr/>
      </xdr:nvSpPr>
      <xdr:spPr>
        <a:xfrm>
          <a:off x="555634" y="4550823"/>
          <a:ext cx="3921116"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1. VIOLENCIAS</a:t>
          </a:r>
          <a:endParaRPr lang="en-US" sz="1800" b="1">
            <a:solidFill>
              <a:sysClr val="windowText" lastClr="000000"/>
            </a:solidFill>
          </a:endParaRPr>
        </a:p>
      </xdr:txBody>
    </xdr:sp>
    <xdr:clientData/>
  </xdr:twoCellAnchor>
  <xdr:twoCellAnchor>
    <xdr:from>
      <xdr:col>2</xdr:col>
      <xdr:colOff>418020</xdr:colOff>
      <xdr:row>21</xdr:row>
      <xdr:rowOff>124870</xdr:rowOff>
    </xdr:from>
    <xdr:to>
      <xdr:col>3</xdr:col>
      <xdr:colOff>1862661</xdr:colOff>
      <xdr:row>25</xdr:row>
      <xdr:rowOff>35970</xdr:rowOff>
    </xdr:to>
    <xdr:sp macro="" textlink="">
      <xdr:nvSpPr>
        <xdr:cNvPr id="14" name="Rectángulo: esquinas redondeadas 13">
          <a:hlinkClick xmlns:r="http://schemas.openxmlformats.org/officeDocument/2006/relationships" r:id="rId9"/>
          <a:extLst>
            <a:ext uri="{FF2B5EF4-FFF2-40B4-BE49-F238E27FC236}">
              <a16:creationId xmlns:a16="http://schemas.microsoft.com/office/drawing/2014/main" id="{69FC2067-A48A-453A-8659-ADD55DC21193}"/>
            </a:ext>
          </a:extLst>
        </xdr:cNvPr>
        <xdr:cNvSpPr/>
      </xdr:nvSpPr>
      <xdr:spPr>
        <a:xfrm>
          <a:off x="5402770" y="4580453"/>
          <a:ext cx="3942308"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2. DISCAPACIDAD</a:t>
          </a:r>
          <a:endParaRPr lang="en-US" sz="1800" b="1">
            <a:solidFill>
              <a:sysClr val="windowText" lastClr="000000"/>
            </a:solidFill>
          </a:endParaRPr>
        </a:p>
      </xdr:txBody>
    </xdr:sp>
    <xdr:clientData/>
  </xdr:twoCellAnchor>
  <xdr:twoCellAnchor>
    <xdr:from>
      <xdr:col>3</xdr:col>
      <xdr:colOff>2706137</xdr:colOff>
      <xdr:row>21</xdr:row>
      <xdr:rowOff>135455</xdr:rowOff>
    </xdr:from>
    <xdr:to>
      <xdr:col>4</xdr:col>
      <xdr:colOff>1703911</xdr:colOff>
      <xdr:row>25</xdr:row>
      <xdr:rowOff>46555</xdr:rowOff>
    </xdr:to>
    <xdr:sp macro="" textlink="">
      <xdr:nvSpPr>
        <xdr:cNvPr id="15" name="Rectángulo: esquinas redondeadas 14">
          <a:hlinkClick xmlns:r="http://schemas.openxmlformats.org/officeDocument/2006/relationships" r:id="rId10"/>
          <a:extLst>
            <a:ext uri="{FF2B5EF4-FFF2-40B4-BE49-F238E27FC236}">
              <a16:creationId xmlns:a16="http://schemas.microsoft.com/office/drawing/2014/main" id="{C3AD7F7D-6E51-4FFA-8B70-93B4D3EB2289}"/>
            </a:ext>
          </a:extLst>
        </xdr:cNvPr>
        <xdr:cNvSpPr/>
      </xdr:nvSpPr>
      <xdr:spPr>
        <a:xfrm>
          <a:off x="10188554" y="4591038"/>
          <a:ext cx="3940190" cy="673100"/>
        </a:xfrm>
        <a:prstGeom prst="roundRect">
          <a:avLst/>
        </a:prstGeom>
        <a:solidFill>
          <a:srgbClr val="F2CEEF"/>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 3. GESTANTES</a:t>
          </a:r>
        </a:p>
      </xdr:txBody>
    </xdr:sp>
    <xdr:clientData/>
  </xdr:twoCellAnchor>
  <xdr:twoCellAnchor>
    <xdr:from>
      <xdr:col>2</xdr:col>
      <xdr:colOff>462481</xdr:colOff>
      <xdr:row>11</xdr:row>
      <xdr:rowOff>114824</xdr:rowOff>
    </xdr:from>
    <xdr:to>
      <xdr:col>3</xdr:col>
      <xdr:colOff>1883825</xdr:colOff>
      <xdr:row>15</xdr:row>
      <xdr:rowOff>25924</xdr:rowOff>
    </xdr:to>
    <xdr:sp macro="" textlink="">
      <xdr:nvSpPr>
        <xdr:cNvPr id="16" name="Rectángulo: esquinas redondeadas 15">
          <a:hlinkClick xmlns:r="http://schemas.openxmlformats.org/officeDocument/2006/relationships" r:id="rId11"/>
          <a:extLst>
            <a:ext uri="{FF2B5EF4-FFF2-40B4-BE49-F238E27FC236}">
              <a16:creationId xmlns:a16="http://schemas.microsoft.com/office/drawing/2014/main" id="{E7DAF0AE-8CB5-4D34-8733-8C06A34ABE15}"/>
            </a:ext>
          </a:extLst>
        </xdr:cNvPr>
        <xdr:cNvSpPr/>
      </xdr:nvSpPr>
      <xdr:spPr>
        <a:xfrm>
          <a:off x="5447231" y="2665407"/>
          <a:ext cx="3919011"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DE RIESGO</a:t>
          </a:r>
        </a:p>
      </xdr:txBody>
    </xdr:sp>
    <xdr:clientData/>
  </xdr:twoCellAnchor>
  <xdr:twoCellAnchor>
    <xdr:from>
      <xdr:col>0</xdr:col>
      <xdr:colOff>547144</xdr:colOff>
      <xdr:row>26</xdr:row>
      <xdr:rowOff>51846</xdr:rowOff>
    </xdr:from>
    <xdr:to>
      <xdr:col>1</xdr:col>
      <xdr:colOff>2084916</xdr:colOff>
      <xdr:row>29</xdr:row>
      <xdr:rowOff>153446</xdr:rowOff>
    </xdr:to>
    <xdr:sp macro="" textlink="">
      <xdr:nvSpPr>
        <xdr:cNvPr id="17" name="Rectángulo: esquinas redondeadas 16">
          <a:hlinkClick xmlns:r="http://schemas.openxmlformats.org/officeDocument/2006/relationships" r:id="rId12"/>
          <a:extLst>
            <a:ext uri="{FF2B5EF4-FFF2-40B4-BE49-F238E27FC236}">
              <a16:creationId xmlns:a16="http://schemas.microsoft.com/office/drawing/2014/main" id="{6B4700C4-2E19-4D17-8107-8C80B586F749}"/>
            </a:ext>
          </a:extLst>
        </xdr:cNvPr>
        <xdr:cNvSpPr/>
      </xdr:nvSpPr>
      <xdr:spPr>
        <a:xfrm>
          <a:off x="547144" y="5459929"/>
          <a:ext cx="3929605"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1. EVIDENCIA NO CUMPLIMIENTO MODELO DE ATENCIÓN</a:t>
          </a:r>
        </a:p>
      </xdr:txBody>
    </xdr:sp>
    <xdr:clientData/>
  </xdr:twoCellAnchor>
  <xdr:twoCellAnchor>
    <xdr:from>
      <xdr:col>2</xdr:col>
      <xdr:colOff>409560</xdr:colOff>
      <xdr:row>26</xdr:row>
      <xdr:rowOff>62956</xdr:rowOff>
    </xdr:from>
    <xdr:to>
      <xdr:col>3</xdr:col>
      <xdr:colOff>1852082</xdr:colOff>
      <xdr:row>29</xdr:row>
      <xdr:rowOff>164556</xdr:rowOff>
    </xdr:to>
    <xdr:sp macro="" textlink="">
      <xdr:nvSpPr>
        <xdr:cNvPr id="18" name="Rectángulo: esquinas redondeadas 17">
          <a:hlinkClick xmlns:r="http://schemas.openxmlformats.org/officeDocument/2006/relationships" r:id="rId13"/>
          <a:extLst>
            <a:ext uri="{FF2B5EF4-FFF2-40B4-BE49-F238E27FC236}">
              <a16:creationId xmlns:a16="http://schemas.microsoft.com/office/drawing/2014/main" id="{BB264CF8-8387-4057-AA60-577ED50F3A44}"/>
            </a:ext>
          </a:extLst>
        </xdr:cNvPr>
        <xdr:cNvSpPr/>
      </xdr:nvSpPr>
      <xdr:spPr>
        <a:xfrm>
          <a:off x="5394310" y="5471039"/>
          <a:ext cx="3940189" cy="673100"/>
        </a:xfrm>
        <a:prstGeom prst="roundRect">
          <a:avLst/>
        </a:prstGeom>
        <a:solidFill>
          <a:schemeClr val="accent3">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2. TALENTO HUMANO</a:t>
          </a:r>
        </a:p>
      </xdr:txBody>
    </xdr:sp>
    <xdr:clientData/>
  </xdr:twoCellAnchor>
  <xdr:twoCellAnchor>
    <xdr:from>
      <xdr:col>3</xdr:col>
      <xdr:colOff>2706143</xdr:colOff>
      <xdr:row>26</xdr:row>
      <xdr:rowOff>74068</xdr:rowOff>
    </xdr:from>
    <xdr:to>
      <xdr:col>4</xdr:col>
      <xdr:colOff>1703916</xdr:colOff>
      <xdr:row>29</xdr:row>
      <xdr:rowOff>175668</xdr:rowOff>
    </xdr:to>
    <xdr:sp macro="" textlink="">
      <xdr:nvSpPr>
        <xdr:cNvPr id="19" name="Rectángulo: esquinas redondeadas 18">
          <a:hlinkClick xmlns:r="http://schemas.openxmlformats.org/officeDocument/2006/relationships" r:id="rId14"/>
          <a:extLst>
            <a:ext uri="{FF2B5EF4-FFF2-40B4-BE49-F238E27FC236}">
              <a16:creationId xmlns:a16="http://schemas.microsoft.com/office/drawing/2014/main" id="{940BD7C3-A8BE-4EB4-A616-28E256E1D33F}"/>
            </a:ext>
          </a:extLst>
        </xdr:cNvPr>
        <xdr:cNvSpPr/>
      </xdr:nvSpPr>
      <xdr:spPr>
        <a:xfrm>
          <a:off x="10188560" y="5482151"/>
          <a:ext cx="3940189"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ÁREAS</a:t>
          </a:r>
          <a:r>
            <a:rPr lang="en-US" sz="1400" b="1" baseline="0">
              <a:solidFill>
                <a:sysClr val="windowText" lastClr="000000"/>
              </a:solidFill>
            </a:rPr>
            <a:t> AMBIENTES ADECUADOS Y SEGUROS</a:t>
          </a:r>
        </a:p>
      </xdr:txBody>
    </xdr:sp>
    <xdr:clientData/>
  </xdr:twoCellAnchor>
  <xdr:twoCellAnchor>
    <xdr:from>
      <xdr:col>1</xdr:col>
      <xdr:colOff>664633</xdr:colOff>
      <xdr:row>31</xdr:row>
      <xdr:rowOff>38105</xdr:rowOff>
    </xdr:from>
    <xdr:to>
      <xdr:col>2</xdr:col>
      <xdr:colOff>1775883</xdr:colOff>
      <xdr:row>34</xdr:row>
      <xdr:rowOff>139705</xdr:rowOff>
    </xdr:to>
    <xdr:sp macro="" textlink="">
      <xdr:nvSpPr>
        <xdr:cNvPr id="20" name="Rectángulo: esquinas redondeadas 19">
          <a:hlinkClick xmlns:r="http://schemas.openxmlformats.org/officeDocument/2006/relationships" r:id="rId15"/>
          <a:extLst>
            <a:ext uri="{FF2B5EF4-FFF2-40B4-BE49-F238E27FC236}">
              <a16:creationId xmlns:a16="http://schemas.microsoft.com/office/drawing/2014/main" id="{3E24AF59-B423-41C1-9E5B-BA54B4BE0846}"/>
            </a:ext>
          </a:extLst>
        </xdr:cNvPr>
        <xdr:cNvSpPr/>
      </xdr:nvSpPr>
      <xdr:spPr>
        <a:xfrm>
          <a:off x="3056466" y="6398688"/>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376765</xdr:colOff>
      <xdr:row>31</xdr:row>
      <xdr:rowOff>31755</xdr:rowOff>
    </xdr:from>
    <xdr:to>
      <xdr:col>3</xdr:col>
      <xdr:colOff>4205815</xdr:colOff>
      <xdr:row>34</xdr:row>
      <xdr:rowOff>133355</xdr:rowOff>
    </xdr:to>
    <xdr:sp macro="" textlink="">
      <xdr:nvSpPr>
        <xdr:cNvPr id="21" name="Rectángulo: esquinas redondeadas 20">
          <a:hlinkClick xmlns:r="http://schemas.openxmlformats.org/officeDocument/2006/relationships" r:id="rId16"/>
          <a:extLst>
            <a:ext uri="{FF2B5EF4-FFF2-40B4-BE49-F238E27FC236}">
              <a16:creationId xmlns:a16="http://schemas.microsoft.com/office/drawing/2014/main" id="{3B3533D3-A48F-4CE0-ADF2-04FDA541531C}"/>
            </a:ext>
          </a:extLst>
        </xdr:cNvPr>
        <xdr:cNvSpPr/>
      </xdr:nvSpPr>
      <xdr:spPr>
        <a:xfrm>
          <a:off x="7859182" y="6392338"/>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2" name="Imagen 1">
          <a:extLst>
            <a:ext uri="{FF2B5EF4-FFF2-40B4-BE49-F238E27FC236}">
              <a16:creationId xmlns:a16="http://schemas.microsoft.com/office/drawing/2014/main" id="{810A41F0-6544-B4C3-464A-B4F8583D4A0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82084" y="148166"/>
          <a:ext cx="931333" cy="984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2697692</xdr:colOff>
      <xdr:row>11</xdr:row>
      <xdr:rowOff>118524</xdr:rowOff>
    </xdr:from>
    <xdr:to>
      <xdr:col>4</xdr:col>
      <xdr:colOff>1682740</xdr:colOff>
      <xdr:row>15</xdr:row>
      <xdr:rowOff>29624</xdr:rowOff>
    </xdr:to>
    <xdr:sp macro="" textlink="">
      <xdr:nvSpPr>
        <xdr:cNvPr id="4" name="Rectángulo: esquinas redondeadas 3">
          <a:hlinkClick xmlns:r="http://schemas.openxmlformats.org/officeDocument/2006/relationships" r:id="rId9"/>
          <a:extLst>
            <a:ext uri="{FF2B5EF4-FFF2-40B4-BE49-F238E27FC236}">
              <a16:creationId xmlns:a16="http://schemas.microsoft.com/office/drawing/2014/main" id="{3D1F9A69-1396-4C82-B40D-1123CC07286F}"/>
            </a:ext>
          </a:extLst>
        </xdr:cNvPr>
        <xdr:cNvSpPr/>
      </xdr:nvSpPr>
      <xdr:spPr>
        <a:xfrm>
          <a:off x="10180109" y="2669107"/>
          <a:ext cx="3927464"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 DE ETICA</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icbfgob-my.sharepoint.com/personal/carlos_cuervo_icbf_gov_co/Documents/2026/Instrumentos%20IV/INSTRUMENTOS%202026/IN.IVC/Para%20publicar/Instrumento%20IV%20Apoyo%20Post%20Institucional%20SRPA.xlsx" TargetMode="External"/><Relationship Id="rId1" Type="http://schemas.openxmlformats.org/officeDocument/2006/relationships/externalLinkPath" Target="Instrumento%20IV%20Apoyo%20Post%20Institucional%20SR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AS"/>
      <sheetName val="PORTADA"/>
      <sheetName val="INSTRUCTIVO "/>
      <sheetName val="1. Información General"/>
      <sheetName val="2.Ambientes Adecuados y Seguros"/>
      <sheetName val="3. Alimentacion y Nutrición"/>
      <sheetName val="4. Mod. Atención"/>
      <sheetName val="5. Situaciones especiales"/>
      <sheetName val="6. Código Ético"/>
      <sheetName val="7. Talento Humano"/>
      <sheetName val="8. Financiero"/>
      <sheetName val="9. Dotación"/>
      <sheetName val="Tabla . Amb Adec y Seg - Áreas"/>
      <sheetName val="Tabla 2. Talento Humano"/>
      <sheetName val="Tabla 3. Evid. No_Cumplimiento"/>
      <sheetName val="Tabla 4. Registro Talento Human"/>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7">
          <cell r="D27" t="str">
            <v>Primera Infancia</v>
          </cell>
        </row>
        <row r="28">
          <cell r="D28" t="str">
            <v>Infancia</v>
          </cell>
        </row>
        <row r="29">
          <cell r="D29" t="str">
            <v>Adolescencia</v>
          </cell>
        </row>
        <row r="30">
          <cell r="D30" t="str">
            <v>Juventud</v>
          </cell>
        </row>
        <row r="31">
          <cell r="D31" t="str">
            <v>Adultez</v>
          </cell>
        </row>
        <row r="32">
          <cell r="D32" t="str">
            <v>Persona Mayor</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00" dataDxfId="399">
  <autoFilter ref="B89:B91" xr:uid="{00000000-0009-0000-0100-000001000000}"/>
  <tableColumns count="1">
    <tableColumn id="1" xr3:uid="{00000000-0010-0000-0000-000001000000}" name="SERVICIOS" dataDxfId="39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373" dataDxfId="372">
  <autoFilter ref="F10:F13" xr:uid="{00000000-0009-0000-0100-00000A000000}"/>
  <tableColumns count="1">
    <tableColumn id="1" xr3:uid="{00000000-0010-0000-0900-000001000000}" name="POB_RESTABLECIMIENTO_DE_DERECHOS" dataDxfId="371"/>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18">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17">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16">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15">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14">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13">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12">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11">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10">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09" dataDxfId="108">
  <autoFilter ref="H19:H23" xr:uid="{00000000-0009-0000-0100-000070000000}"/>
  <tableColumns count="1">
    <tableColumn id="1" xr3:uid="{00000000-0010-0000-6C00-000001000000}" name="MOD_RESTABLECIMIENTO_DE_DERECHOS" dataDxfId="107"/>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370" dataDxfId="369">
  <autoFilter ref="F34:F35" xr:uid="{00000000-0009-0000-0100-00000B000000}"/>
  <tableColumns count="1">
    <tableColumn id="1" xr3:uid="{00000000-0010-0000-0A00-000001000000}" name="POB_SISTEMA_DE_RESPONSABILIDAD_PENAL_ADOLESCENTES" dataDxfId="368"/>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06" dataDxfId="105">
  <autoFilter ref="J64:J66" xr:uid="{00000000-0009-0000-0100-000071000000}"/>
  <tableColumns count="1">
    <tableColumn id="1" xr3:uid="{00000000-0010-0000-6D00-000001000000}" name="SERV_UBICACION INICIAL" dataDxfId="104"/>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03" dataDxfId="102">
  <autoFilter ref="J68:J72" xr:uid="{00000000-0009-0000-0100-000072000000}"/>
  <tableColumns count="1">
    <tableColumn id="1" xr3:uid="{00000000-0010-0000-6E00-000001000000}" name="SERV_APOYO Y FORTALECIMIENTO A LA FAMILIA Y/O RED VINCULAR" dataDxfId="101"/>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00" dataDxfId="99">
  <autoFilter ref="J74:J75" xr:uid="{00000000-0009-0000-0100-000073000000}"/>
  <tableColumns count="1">
    <tableColumn id="1" xr3:uid="{00000000-0010-0000-6F00-000001000000}" name="SERV_ACOGIMIENTO FAMILIAR" dataDxfId="98"/>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97" dataDxfId="96">
  <autoFilter ref="J77:J81" xr:uid="{00000000-0009-0000-0100-000075000000}"/>
  <tableColumns count="1">
    <tableColumn id="1" xr3:uid="{00000000-0010-0000-7000-000001000000}" name="SERV_ACOGIMIENTO RESIDENCIAL" dataDxfId="95"/>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EC6DF877-D78B-4206-8DAF-A54059F83D24}" name="Tabla_Aulas117" displayName="Tabla_Aulas117" ref="C3:I13" totalsRowShown="0" headerRowDxfId="94" dataDxfId="92" headerRowBorderDxfId="93" tableBorderDxfId="91" totalsRowBorderDxfId="90">
  <autoFilter ref="C3:I13" xr:uid="{00000000-0009-0000-0100-00006E000000}"/>
  <tableColumns count="7">
    <tableColumn id="1" xr3:uid="{EA96DC03-A73D-4DD4-B284-5CE95E4C651B}" name="Ubicación" dataDxfId="89"/>
    <tableColumn id="2" xr3:uid="{850066B0-C60F-4A84-AD27-0897AB30CA6F}" name="Aula" dataDxfId="88"/>
    <tableColumn id="3" xr3:uid="{F2124665-1B49-4769-9BEC-F7E4AE195F6A}" name="Área (m²)" dataDxfId="87"/>
    <tableColumn id="4" xr3:uid="{9DAC5146-1A05-485E-983D-E2A6C3B35F31}" name="Índice_x000a_(m²/persona)" dataDxfId="86"/>
    <tableColumn id="5" xr3:uid="{3DAC2C6A-845B-4FA7-A2B0-599B10A993C0}" name="Capacidad máxima _x000a_(Área / Índice)" dataDxfId="85">
      <calculatedColumnFormula>IFERROR(ROUNDDOWN((Tabla_Aulas117[[#This Row],[Área (m²)]]/Tabla_Aulas117[[#This Row],[Índice
(m²/persona)]]),0)," ")</calculatedColumnFormula>
    </tableColumn>
    <tableColumn id="6" xr3:uid="{81C52807-85A6-4EDE-A574-7B2CEA3E2E3C}" name="Cumple - No cumple - No aplica" dataDxfId="84"/>
    <tableColumn id="7" xr3:uid="{30FE250F-C73B-40CB-88F5-F11E1396BF16}" name="observaciones" dataDxfId="83"/>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367" dataDxfId="366">
  <autoFilter ref="F84:F85" xr:uid="{00000000-0009-0000-0100-00000C000000}"/>
  <tableColumns count="1">
    <tableColumn id="1" xr3:uid="{00000000-0010-0000-0B00-000001000000}" name="POB_ADOPCIONES" dataDxfId="365"/>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364" dataDxfId="363">
  <autoFilter ref="H102:H106" xr:uid="{00000000-0009-0000-0100-00000D000000}"/>
  <tableColumns count="1">
    <tableColumn id="1" xr3:uid="{00000000-0010-0000-0C00-000001000000}" name="MOD_PRIMERA_INFANCIA" dataDxfId="36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361" dataDxfId="360">
  <autoFilter ref="J95:J101" xr:uid="{00000000-0009-0000-0100-00000E000000}"/>
  <tableColumns count="1">
    <tableColumn id="1" xr3:uid="{00000000-0010-0000-0D00-000001000000}" name="SERV_INSTITUCIONAL" dataDxfId="359"/>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358" dataDxfId="357">
  <autoFilter ref="J103:J106" xr:uid="{00000000-0009-0000-0100-00000F000000}"/>
  <tableColumns count="1">
    <tableColumn id="1" xr3:uid="{00000000-0010-0000-0E00-000001000000}" name="SERV_COMUNITARIA" dataDxfId="356"/>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355" dataDxfId="354">
  <autoFilter ref="J108:J111" xr:uid="{00000000-0009-0000-0100-000010000000}"/>
  <tableColumns count="1">
    <tableColumn id="1" xr3:uid="{00000000-0010-0000-0F00-000001000000}" name="SERV_FAMILIAR" dataDxfId="353"/>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352" dataDxfId="351">
  <autoFilter ref="J113:J114" xr:uid="{00000000-0009-0000-0100-000011000000}"/>
  <tableColumns count="1">
    <tableColumn id="1" xr3:uid="{00000000-0010-0000-1000-000001000000}" name="SERV_PROPIA_E_INTERCULTURAL" dataDxfId="350"/>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349" dataDxfId="348">
  <autoFilter ref="H116:H117" xr:uid="{00000000-0009-0000-0100-000012000000}"/>
  <tableColumns count="1">
    <tableColumn id="1" xr3:uid="{00000000-0010-0000-1100-000001000000}" name="MOD_INFANCIA" dataDxfId="347"/>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346" dataDxfId="345">
  <autoFilter ref="J117:J121" xr:uid="{00000000-0009-0000-0100-000013000000}"/>
  <tableColumns count="1">
    <tableColumn id="1" xr3:uid="{00000000-0010-0000-1200-000001000000}" name="SERV_ATRAPASUEÑOS" dataDxfId="34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397" dataDxfId="396">
  <autoFilter ref="D117:D123" xr:uid="{00000000-0009-0000-0100-000002000000}"/>
  <tableColumns count="1">
    <tableColumn id="1" xr3:uid="{00000000-0010-0000-0100-000001000000}" name="DIR_PROMOCIÓN_Y_PREVENCION" dataDxfId="395"/>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343" dataDxfId="342">
  <autoFilter ref="H130:H133" xr:uid="{00000000-0009-0000-0100-000014000000}"/>
  <tableColumns count="1">
    <tableColumn id="1" xr3:uid="{00000000-0010-0000-1300-000001000000}" name="MOD_NUTRICION" dataDxfId="341"/>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340" dataDxfId="339">
  <autoFilter ref="J128:J129" xr:uid="{00000000-0009-0000-0100-000015000000}"/>
  <tableColumns count="1">
    <tableColumn id="1" xr3:uid="{00000000-0010-0000-1400-000001000000}" name="SERV_CENTROS_DE_RECUPERACION_INSTITUCIONAL" dataDxfId="338"/>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37" dataDxfId="336">
  <autoFilter ref="H144:H147" xr:uid="{00000000-0009-0000-0100-000016000000}"/>
  <tableColumns count="1">
    <tableColumn id="1" xr3:uid="{00000000-0010-0000-1500-000001000000}" name="MOD_FAMILIAS_Y_COMUNIDADES" dataDxfId="335"/>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34" dataDxfId="333">
  <autoFilter ref="H10:H14" xr:uid="{00000000-0009-0000-0100-000017000000}"/>
  <tableColumns count="1">
    <tableColumn id="1" xr3:uid="{00000000-0010-0000-1600-000001000000}" name="MOD_RESTABLECIMIENTO_DE_DERECHOS" dataDxfId="332"/>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31" dataDxfId="330">
  <autoFilter ref="J2:J6" xr:uid="{00000000-0009-0000-0100-000018000000}"/>
  <tableColumns count="1">
    <tableColumn id="1" xr3:uid="{00000000-0010-0000-1700-000001000000}" name="SERV_PRIVATIVAS_DE_LA_LIBERTAD" dataDxfId="329"/>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28" dataDxfId="327">
  <autoFilter ref="J8:J11" xr:uid="{00000000-0009-0000-0100-000019000000}"/>
  <tableColumns count="1">
    <tableColumn id="1" xr3:uid="{00000000-0010-0000-1800-000001000000}" name="SERV_NO_PRIVATIVAS_DE_LA_LIBERTAD" dataDxfId="326"/>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25" dataDxfId="324">
  <autoFilter ref="J13:J18" xr:uid="{00000000-0009-0000-0100-00001A000000}"/>
  <tableColumns count="1">
    <tableColumn id="1" xr3:uid="{00000000-0010-0000-1900-000001000000}" name="SERV_COMPLEMENTARIAS_Y_DE_RESTABLECIMIENTO_EN_ADMINISTRACION_DE_JUSTICIA" dataDxfId="323"/>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22" dataDxfId="321">
  <autoFilter ref="J20:J22" xr:uid="{00000000-0009-0000-0100-00001B000000}"/>
  <tableColumns count="1">
    <tableColumn id="1" xr3:uid="{00000000-0010-0000-1A00-000001000000}" name="SERV_PROGRAMA_DE_INCLUSION_SOCIAL" dataDxfId="320"/>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19" dataDxfId="318">
  <autoFilter ref="H32:H37" xr:uid="{00000000-0009-0000-0100-00001C000000}"/>
  <tableColumns count="1">
    <tableColumn id="1" xr3:uid="{00000000-0010-0000-1B00-000001000000}" name="MOD_SISTEMA_DE_RESPONSABILIDAD_PENAL_ADOLESCENTES" dataDxfId="317"/>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16" dataDxfId="315">
  <autoFilter ref="J25:J26" xr:uid="{00000000-0009-0000-0100-00001D000000}"/>
  <tableColumns count="1">
    <tableColumn id="1" xr3:uid="{00000000-0010-0000-1C00-000001000000}" name="SERV_CENTRO_DE_EMERGENCIA" dataDxfId="31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394" dataDxfId="393">
  <autoFilter ref="D22:D25" xr:uid="{00000000-0009-0000-0100-000003000000}"/>
  <tableColumns count="1">
    <tableColumn id="1" xr3:uid="{00000000-0010-0000-0200-000001000000}" name="DIR_PROTECCION" dataDxfId="392"/>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13" dataDxfId="312">
  <autoFilter ref="J28:J36" xr:uid="{00000000-0009-0000-0100-00001E000000}"/>
  <tableColumns count="1">
    <tableColumn id="1" xr3:uid="{00000000-0010-0000-1D00-000001000000}" name="SERV_SERVICIO_DE_APOYO_Y_FORTALECIMIENTO_A_LA_FAMILIA" dataDxfId="311"/>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10" dataDxfId="309">
  <autoFilter ref="J38:J43" xr:uid="{00000000-0009-0000-0100-00001F000000}"/>
  <tableColumns count="1">
    <tableColumn id="1" xr3:uid="{00000000-0010-0000-1E00-000001000000}" name="SERV_ACOGIMIENTO_FAMILIAR" dataDxfId="308"/>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07" dataDxfId="306">
  <autoFilter ref="J45:J58" xr:uid="{00000000-0009-0000-0100-000020000000}"/>
  <tableColumns count="1">
    <tableColumn id="1" xr3:uid="{00000000-0010-0000-1F00-000001000000}" name="SERV_ACOGIMIENTO_RESIDENCIAL" dataDxfId="305"/>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04" dataDxfId="303">
  <autoFilter ref="J60:J61" xr:uid="{00000000-0009-0000-0100-000021000000}"/>
  <tableColumns count="1">
    <tableColumn id="1" xr3:uid="{00000000-0010-0000-2000-000001000000}" name="SERV_ESTRATEGIA_UNIDADES_MOVILES" dataDxfId="302"/>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01" dataDxfId="300">
  <autoFilter ref="H119:H120" xr:uid="{00000000-0009-0000-0100-00002B000000}"/>
  <tableColumns count="1">
    <tableColumn id="1" xr3:uid="{00000000-0010-0000-2100-000001000000}" name="MOD_ADOLESCENCIA" dataDxfId="299"/>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298" dataDxfId="297">
  <autoFilter ref="H122:H123" xr:uid="{00000000-0009-0000-0100-00002C000000}"/>
  <tableColumns count="1">
    <tableColumn id="1" xr3:uid="{00000000-0010-0000-2200-000001000000}" name="MOD_JUVENTUD" dataDxfId="296"/>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295" dataDxfId="294">
  <autoFilter ref="J142:J143" xr:uid="{00000000-0009-0000-0100-00002D000000}"/>
  <tableColumns count="1">
    <tableColumn id="1" xr3:uid="{00000000-0010-0000-2300-000001000000}" name="SERV_SOMOS_FAMILIA_SOMOS_COMUNIDAD" dataDxfId="293"/>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292" dataDxfId="291">
  <autoFilter ref="H84:H85" xr:uid="{00000000-0009-0000-0100-00002E000000}"/>
  <tableColumns count="1">
    <tableColumn id="1" xr3:uid="{00000000-0010-0000-2400-000001000000}" name="MOD_ADOPCIONES" dataDxfId="290"/>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289" dataDxfId="288">
  <autoFilter ref="J84:J85" xr:uid="{00000000-0009-0000-0100-00002F000000}"/>
  <tableColumns count="1">
    <tableColumn id="1" xr3:uid="{00000000-0010-0000-2500-000001000000}" name="SERV_ADOPCIONES" dataDxfId="287"/>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286" dataDxfId="285">
  <autoFilter ref="J131:J132" xr:uid="{00000000-0009-0000-0100-000022000000}"/>
  <tableColumns count="1">
    <tableColumn id="1" xr3:uid="{00000000-0010-0000-2600-000001000000}" name="SERV_1000_DÍAS_PARA_CAMBIAR_EL_MUNDO" dataDxfId="28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391" dataDxfId="390">
  <autoFilter ref="F104:F105" xr:uid="{00000000-0009-0000-0100-000004000000}"/>
  <tableColumns count="1">
    <tableColumn id="1" xr3:uid="{00000000-0010-0000-0300-000001000000}" name="POB_PRIMERA_INFANCIA" dataDxfId="389"/>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283" dataDxfId="282">
  <autoFilter ref="J134:J135" xr:uid="{00000000-0009-0000-0100-000023000000}"/>
  <tableColumns count="1">
    <tableColumn id="1" xr3:uid="{00000000-0010-0000-2700-000001000000}" name="SERV_SERVICIOS_DE_UNIDADES_DE_BUSQUEDA_ACTIVA" dataDxfId="281"/>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280" dataDxfId="279">
  <autoFilter ref="J145:J146" xr:uid="{00000000-0009-0000-0100-000024000000}"/>
  <tableColumns count="1">
    <tableColumn id="1" xr3:uid="{00000000-0010-0000-2800-000001000000}" name="SERV_SOMOS_FAMILIA_CONECTADAS" dataDxfId="278"/>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277" dataDxfId="276">
  <autoFilter ref="J148:J149" xr:uid="{00000000-0009-0000-0100-000025000000}"/>
  <tableColumns count="1">
    <tableColumn id="1" xr3:uid="{00000000-0010-0000-2900-000001000000}" name="SERV_ACOMPAÑAMIENTO_INTERCULTURAL_ETNICA_Y_CAMPESINA_TEJIENDO_INTERCULTURALIDAD" dataDxfId="275"/>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274" dataDxfId="273" tableBorderDxfId="272">
  <autoFilter ref="D171:D172" xr:uid="{00000000-0009-0000-0100-000026000000}"/>
  <tableColumns count="1">
    <tableColumn id="1" xr3:uid="{00000000-0010-0000-2A00-000001000000}" name="AMAZONAS." dataDxfId="271"/>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270" dataDxfId="269" tableBorderDxfId="268">
  <autoFilter ref="E171:E189" xr:uid="{00000000-0009-0000-0100-000027000000}"/>
  <tableColumns count="1">
    <tableColumn id="1" xr3:uid="{00000000-0010-0000-2B00-000001000000}" name="ANTIOQUIA." dataDxfId="267"/>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266" dataDxfId="265" tableBorderDxfId="264">
  <autoFilter ref="F171:F174" xr:uid="{00000000-0009-0000-0100-000028000000}"/>
  <tableColumns count="1">
    <tableColumn id="1" xr3:uid="{00000000-0010-0000-2C00-000001000000}" name="ARAUCA." dataDxfId="263"/>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262" dataDxfId="261" tableBorderDxfId="260">
  <autoFilter ref="G171:G178" xr:uid="{00000000-0009-0000-0100-000029000000}"/>
  <tableColumns count="1">
    <tableColumn id="1" xr3:uid="{00000000-0010-0000-2D00-000001000000}" name="ATLANTICO." dataDxfId="259"/>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258" dataDxfId="257" tableBorderDxfId="256">
  <autoFilter ref="H171:H189" xr:uid="{00000000-0009-0000-0100-00002A000000}"/>
  <tableColumns count="1">
    <tableColumn id="1" xr3:uid="{00000000-0010-0000-2E00-000001000000}" name="BOGOTA." dataDxfId="255"/>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254" dataDxfId="253" tableBorderDxfId="252">
  <autoFilter ref="I171:I179" xr:uid="{00000000-0009-0000-0100-000030000000}"/>
  <tableColumns count="1">
    <tableColumn id="1" xr3:uid="{00000000-0010-0000-2F00-000001000000}" name="BOLIVAR." dataDxfId="251"/>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250" dataDxfId="249" tableBorderDxfId="248">
  <autoFilter ref="J171:J183" xr:uid="{00000000-0009-0000-0100-000031000000}"/>
  <tableColumns count="1">
    <tableColumn id="1" xr3:uid="{00000000-0010-0000-3000-000001000000}" name="BOYACA." dataDxfId="24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388" dataDxfId="387">
  <autoFilter ref="F116:F117" xr:uid="{00000000-0009-0000-0100-000005000000}"/>
  <tableColumns count="1">
    <tableColumn id="1" xr3:uid="{00000000-0010-0000-0400-000001000000}" name="POB_INFANCIA" dataDxfId="386"/>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246" dataDxfId="245" tableBorderDxfId="244">
  <autoFilter ref="K171:K178" xr:uid="{00000000-0009-0000-0100-000032000000}"/>
  <tableColumns count="1">
    <tableColumn id="1" xr3:uid="{00000000-0010-0000-3100-000001000000}" name="CALDAS." dataDxfId="243"/>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242" dataDxfId="241" tableBorderDxfId="240">
  <autoFilter ref="L171:L175" xr:uid="{00000000-0009-0000-0100-000033000000}"/>
  <tableColumns count="1">
    <tableColumn id="1" xr3:uid="{00000000-0010-0000-3200-000001000000}" name="CAQUETA." dataDxfId="239"/>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38" dataDxfId="237" tableBorderDxfId="236">
  <autoFilter ref="M171:M174" xr:uid="{00000000-0009-0000-0100-000034000000}"/>
  <tableColumns count="1">
    <tableColumn id="1" xr3:uid="{00000000-0010-0000-3300-000001000000}" name="CASANARE." dataDxfId="235"/>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34" dataDxfId="233" tableBorderDxfId="232">
  <autoFilter ref="N171:N178" xr:uid="{00000000-0009-0000-0100-000035000000}"/>
  <tableColumns count="1">
    <tableColumn id="1" xr3:uid="{00000000-0010-0000-3400-000001000000}" name="CAUCA." dataDxfId="231"/>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30" dataDxfId="229" tableBorderDxfId="228">
  <autoFilter ref="O171:O176" xr:uid="{00000000-0009-0000-0100-000036000000}"/>
  <tableColumns count="1">
    <tableColumn id="1" xr3:uid="{00000000-0010-0000-3500-000001000000}" name="CESAR." dataDxfId="227"/>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26" dataDxfId="225" tableBorderDxfId="224">
  <autoFilter ref="P171:P177" xr:uid="{00000000-0009-0000-0100-000037000000}"/>
  <tableColumns count="1">
    <tableColumn id="1" xr3:uid="{00000000-0010-0000-3600-000001000000}" name="CHOCO." dataDxfId="223"/>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22" dataDxfId="221" tableBorderDxfId="220">
  <autoFilter ref="Q171:Q179" xr:uid="{00000000-0009-0000-0100-000038000000}"/>
  <tableColumns count="1">
    <tableColumn id="1" xr3:uid="{00000000-0010-0000-3700-000001000000}" name="CORDOBA." dataDxfId="219"/>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18" dataDxfId="217" tableBorderDxfId="216">
  <autoFilter ref="R171:R185" xr:uid="{00000000-0009-0000-0100-000039000000}"/>
  <tableColumns count="1">
    <tableColumn id="1" xr3:uid="{00000000-0010-0000-3800-000001000000}" name="CUNDINAMARCA." dataDxfId="215"/>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14" dataDxfId="213" tableBorderDxfId="212">
  <autoFilter ref="S171:S172" xr:uid="{00000000-0009-0000-0100-00003A000000}"/>
  <tableColumns count="1">
    <tableColumn id="1" xr3:uid="{00000000-0010-0000-3900-000001000000}" name="GUAINIA." dataDxfId="211"/>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10" dataDxfId="209" tableBorderDxfId="208">
  <autoFilter ref="T171:T178" xr:uid="{00000000-0009-0000-0100-00003B000000}"/>
  <tableColumns count="1">
    <tableColumn id="1" xr3:uid="{00000000-0010-0000-3A00-000001000000}" name="LA_GUAJIRA." dataDxfId="20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385" dataDxfId="384">
  <autoFilter ref="F119:F120" xr:uid="{00000000-0009-0000-0100-000006000000}"/>
  <tableColumns count="1">
    <tableColumn id="1" xr3:uid="{00000000-0010-0000-0500-000001000000}" name="POB_ADOLESCENCIA" dataDxfId="383"/>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06" dataDxfId="205" tableBorderDxfId="204">
  <autoFilter ref="U171:U172" xr:uid="{00000000-0009-0000-0100-00003C000000}"/>
  <tableColumns count="1">
    <tableColumn id="1" xr3:uid="{00000000-0010-0000-3B00-000001000000}" name="GUAVIARE." dataDxfId="203"/>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02" dataDxfId="201" tableBorderDxfId="200">
  <autoFilter ref="V171:V176" xr:uid="{00000000-0009-0000-0100-00003D000000}"/>
  <tableColumns count="1">
    <tableColumn id="1" xr3:uid="{00000000-0010-0000-3C00-000001000000}" name="HUILA." dataDxfId="199"/>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198" dataDxfId="197" tableBorderDxfId="196">
  <autoFilter ref="W171:W179" xr:uid="{00000000-0009-0000-0100-00003E000000}"/>
  <tableColumns count="1">
    <tableColumn id="1" xr3:uid="{00000000-0010-0000-3D00-000001000000}" name="MAGDALENA." dataDxfId="195"/>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194" dataDxfId="193" tableBorderDxfId="192">
  <autoFilter ref="X171:X176" xr:uid="{00000000-0009-0000-0100-00003F000000}"/>
  <tableColumns count="1">
    <tableColumn id="1" xr3:uid="{00000000-0010-0000-3E00-000001000000}" name="META." dataDxfId="191"/>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190" dataDxfId="189" tableBorderDxfId="188">
  <autoFilter ref="Y171:Y179" xr:uid="{00000000-0009-0000-0100-000040000000}"/>
  <tableColumns count="1">
    <tableColumn id="1" xr3:uid="{00000000-0010-0000-3F00-000001000000}" name="NARIÑO." dataDxfId="187"/>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186" dataDxfId="185" tableBorderDxfId="184">
  <autoFilter ref="Z171:Z177" xr:uid="{00000000-0009-0000-0100-000041000000}"/>
  <tableColumns count="1">
    <tableColumn id="1" xr3:uid="{00000000-0010-0000-4000-000001000000}" name="NORTE_DE_SANTANDER." dataDxfId="183"/>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182" dataDxfId="181" tableBorderDxfId="180">
  <autoFilter ref="AA171:AA175" xr:uid="{00000000-0009-0000-0100-000042000000}"/>
  <tableColumns count="1">
    <tableColumn id="1" xr3:uid="{00000000-0010-0000-4100-000001000000}" name="PUTUMAYO." dataDxfId="179"/>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178" dataDxfId="177" tableBorderDxfId="176">
  <autoFilter ref="AB171:AB174" xr:uid="{00000000-0009-0000-0100-000043000000}"/>
  <tableColumns count="1">
    <tableColumn id="1" xr3:uid="{00000000-0010-0000-4200-000001000000}" name="QUINDIO." dataDxfId="175"/>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174" dataDxfId="173" tableBorderDxfId="172">
  <autoFilter ref="AC171:AC176" xr:uid="{00000000-0009-0000-0100-000044000000}"/>
  <tableColumns count="1">
    <tableColumn id="1" xr3:uid="{00000000-0010-0000-4300-000001000000}" name="RISARALDA." dataDxfId="171"/>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170" dataDxfId="169" tableBorderDxfId="168">
  <autoFilter ref="AD171:AD173" xr:uid="{00000000-0009-0000-0100-000045000000}"/>
  <tableColumns count="1">
    <tableColumn id="1" xr3:uid="{00000000-0010-0000-4400-000001000000}" name="SAN_ANDRES." dataDxfId="16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382" dataDxfId="381">
  <autoFilter ref="F122:F123" xr:uid="{00000000-0009-0000-0100-000007000000}"/>
  <tableColumns count="1">
    <tableColumn id="1" xr3:uid="{00000000-0010-0000-0600-000001000000}" name="POB_JUVENTUD" dataDxfId="380"/>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166" dataDxfId="165" tableBorderDxfId="164">
  <autoFilter ref="AE171:AE182" xr:uid="{00000000-0009-0000-0100-000046000000}"/>
  <tableColumns count="1">
    <tableColumn id="1" xr3:uid="{00000000-0010-0000-4500-000001000000}" name="SANTANDER." dataDxfId="163"/>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162" dataDxfId="161" tableBorderDxfId="160">
  <autoFilter ref="AF171:AF175" xr:uid="{00000000-0009-0000-0100-000047000000}"/>
  <tableColumns count="1">
    <tableColumn id="1" xr3:uid="{00000000-0010-0000-4600-000001000000}" name="SUCRE." dataDxfId="159"/>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158" dataDxfId="157" tableBorderDxfId="156">
  <autoFilter ref="AG171:AG181" xr:uid="{00000000-0009-0000-0100-000048000000}"/>
  <tableColumns count="1">
    <tableColumn id="1" xr3:uid="{00000000-0010-0000-4700-000001000000}" name="TOLIMA." dataDxfId="155"/>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154" dataDxfId="153" tableBorderDxfId="152">
  <autoFilter ref="AH171:AH186" xr:uid="{00000000-0009-0000-0100-000049000000}"/>
  <tableColumns count="1">
    <tableColumn id="1" xr3:uid="{00000000-0010-0000-4800-000001000000}" name="VALLE_DEL_CAUCA." dataDxfId="151"/>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150" dataDxfId="149" tableBorderDxfId="148">
  <autoFilter ref="AI171:AI172" xr:uid="{00000000-0009-0000-0100-00004A000000}"/>
  <tableColumns count="1">
    <tableColumn id="1" xr3:uid="{00000000-0010-0000-4900-000001000000}" name="VAUPES." dataDxfId="147"/>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146" dataDxfId="145" tableBorderDxfId="144">
  <autoFilter ref="AJ171:AJ172" xr:uid="{00000000-0009-0000-0100-00004B000000}"/>
  <tableColumns count="1">
    <tableColumn id="1" xr3:uid="{00000000-0010-0000-4A00-000001000000}" name="VICHADA." dataDxfId="143"/>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142">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141">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140">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139">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379" dataDxfId="378">
  <autoFilter ref="F130:F131" xr:uid="{00000000-0009-0000-0100-000008000000}"/>
  <tableColumns count="1">
    <tableColumn id="1" xr3:uid="{00000000-0010-0000-0700-000001000000}" name="POB_NUTRICION" dataDxfId="377"/>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38">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37">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36">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35">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34">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33">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32">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31">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30">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29">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376" dataDxfId="375">
  <autoFilter ref="F145:F146" xr:uid="{00000000-0009-0000-0100-000009000000}"/>
  <tableColumns count="1">
    <tableColumn id="1" xr3:uid="{00000000-0010-0000-0800-000001000000}" name="POB_FAMILIAS_Y_COMUNIDADES" dataDxfId="374"/>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28">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27">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26">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25">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24">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23">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22">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21">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20">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19">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vmlDrawing" Target="../drawings/vmlDrawing10.v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7.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topLeftCell="A119" zoomScale="85" zoomScaleNormal="85" workbookViewId="0">
      <selection activeCell="E157" sqref="E157"/>
    </sheetView>
  </sheetViews>
  <sheetFormatPr baseColWidth="10" defaultColWidth="11.42578125" defaultRowHeight="11.25" x14ac:dyDescent="0.2"/>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71093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x14ac:dyDescent="0.2">
      <c r="J2" s="3" t="s">
        <v>0</v>
      </c>
    </row>
    <row r="3" spans="6:13" x14ac:dyDescent="0.2">
      <c r="J3" s="4" t="s">
        <v>1</v>
      </c>
    </row>
    <row r="4" spans="6:13" x14ac:dyDescent="0.2">
      <c r="J4" s="4" t="s">
        <v>2</v>
      </c>
    </row>
    <row r="5" spans="6:13" x14ac:dyDescent="0.2">
      <c r="J5" s="4" t="s">
        <v>3</v>
      </c>
    </row>
    <row r="6" spans="6:13" x14ac:dyDescent="0.2">
      <c r="J6" s="4" t="s">
        <v>4</v>
      </c>
    </row>
    <row r="7" spans="6:13" x14ac:dyDescent="0.2">
      <c r="J7" s="4"/>
    </row>
    <row r="8" spans="6:13" x14ac:dyDescent="0.2">
      <c r="J8" s="3" t="s">
        <v>5</v>
      </c>
      <c r="M8" s="4"/>
    </row>
    <row r="9" spans="6:13" x14ac:dyDescent="0.2">
      <c r="J9" s="4" t="s">
        <v>6</v>
      </c>
    </row>
    <row r="10" spans="6:13" x14ac:dyDescent="0.2">
      <c r="F10" s="3" t="s">
        <v>7</v>
      </c>
      <c r="H10" s="3" t="s">
        <v>8</v>
      </c>
      <c r="J10" s="4" t="s">
        <v>9</v>
      </c>
    </row>
    <row r="11" spans="6:13" x14ac:dyDescent="0.2">
      <c r="F11" s="5" t="s">
        <v>10</v>
      </c>
      <c r="H11" s="4" t="s">
        <v>11</v>
      </c>
      <c r="J11" s="4" t="s">
        <v>12</v>
      </c>
      <c r="M11" s="4"/>
    </row>
    <row r="12" spans="6:13" x14ac:dyDescent="0.2">
      <c r="F12" s="5" t="s">
        <v>13</v>
      </c>
      <c r="H12" s="4" t="s">
        <v>14</v>
      </c>
    </row>
    <row r="13" spans="6:13" x14ac:dyDescent="0.2">
      <c r="F13" s="5" t="s">
        <v>15</v>
      </c>
      <c r="H13" s="5" t="s">
        <v>16</v>
      </c>
      <c r="J13" s="3" t="s">
        <v>17</v>
      </c>
    </row>
    <row r="14" spans="6:13" x14ac:dyDescent="0.2">
      <c r="H14" s="4" t="s">
        <v>18</v>
      </c>
      <c r="J14" s="5" t="s">
        <v>19</v>
      </c>
    </row>
    <row r="15" spans="6:13" x14ac:dyDescent="0.2">
      <c r="J15" s="5" t="s">
        <v>20</v>
      </c>
    </row>
    <row r="16" spans="6:13" x14ac:dyDescent="0.2">
      <c r="J16" s="5" t="s">
        <v>21</v>
      </c>
    </row>
    <row r="17" spans="2:20" x14ac:dyDescent="0.2">
      <c r="J17" s="5" t="s">
        <v>22</v>
      </c>
    </row>
    <row r="18" spans="2:20" x14ac:dyDescent="0.2">
      <c r="C18" s="4"/>
      <c r="E18" s="4"/>
      <c r="G18" s="3"/>
      <c r="H18" s="4"/>
      <c r="J18" s="5" t="s">
        <v>23</v>
      </c>
      <c r="T18" s="4"/>
    </row>
    <row r="19" spans="2:20" x14ac:dyDescent="0.2">
      <c r="C19" s="4"/>
      <c r="E19" s="4"/>
      <c r="G19" s="4"/>
      <c r="H19" s="3" t="s">
        <v>8</v>
      </c>
      <c r="J19" s="4"/>
      <c r="T19" s="4"/>
    </row>
    <row r="20" spans="2:20" x14ac:dyDescent="0.2">
      <c r="C20" s="4"/>
      <c r="E20" s="4"/>
      <c r="G20" s="4"/>
      <c r="H20" s="4" t="s">
        <v>24</v>
      </c>
      <c r="J20" s="3" t="s">
        <v>25</v>
      </c>
      <c r="T20" s="4"/>
    </row>
    <row r="21" spans="2:20" x14ac:dyDescent="0.2">
      <c r="B21" s="4"/>
      <c r="C21" s="4"/>
      <c r="E21" s="4"/>
      <c r="G21" s="4"/>
      <c r="H21" s="4" t="s">
        <v>26</v>
      </c>
      <c r="J21" s="4" t="s">
        <v>27</v>
      </c>
      <c r="T21" s="4"/>
    </row>
    <row r="22" spans="2:20" x14ac:dyDescent="0.2">
      <c r="B22" s="4"/>
      <c r="C22" s="4"/>
      <c r="D22" s="3" t="s">
        <v>28</v>
      </c>
      <c r="E22" s="4"/>
      <c r="G22" s="4"/>
      <c r="H22" s="5" t="s">
        <v>29</v>
      </c>
      <c r="J22" s="4" t="s">
        <v>30</v>
      </c>
      <c r="T22" s="4"/>
    </row>
    <row r="23" spans="2:20" x14ac:dyDescent="0.2">
      <c r="B23" s="4"/>
      <c r="C23" s="4"/>
      <c r="D23" s="4" t="s">
        <v>31</v>
      </c>
      <c r="E23" s="4"/>
      <c r="G23" s="4"/>
      <c r="H23" s="4" t="s">
        <v>32</v>
      </c>
      <c r="T23" s="4"/>
    </row>
    <row r="24" spans="2:20" x14ac:dyDescent="0.2">
      <c r="B24" s="4"/>
      <c r="C24" s="4"/>
      <c r="D24" s="4" t="s">
        <v>33</v>
      </c>
      <c r="E24" s="4"/>
      <c r="G24" s="4"/>
      <c r="H24" s="4"/>
      <c r="T24" s="4"/>
    </row>
    <row r="25" spans="2:20" x14ac:dyDescent="0.2">
      <c r="B25" s="4"/>
      <c r="C25" s="4"/>
      <c r="D25" s="4" t="s">
        <v>34</v>
      </c>
      <c r="E25" s="4"/>
      <c r="G25" s="4"/>
      <c r="J25" s="3" t="s">
        <v>35</v>
      </c>
      <c r="T25" s="4"/>
    </row>
    <row r="26" spans="2:20" x14ac:dyDescent="0.2">
      <c r="B26" s="4"/>
      <c r="C26" s="4"/>
      <c r="D26" s="4"/>
      <c r="E26" s="4"/>
      <c r="G26" s="3"/>
      <c r="J26" s="4" t="s">
        <v>36</v>
      </c>
      <c r="T26" s="4"/>
    </row>
    <row r="27" spans="2:20" x14ac:dyDescent="0.2">
      <c r="B27" s="4"/>
      <c r="C27" s="4"/>
      <c r="D27" s="4"/>
      <c r="E27" s="4"/>
      <c r="G27" s="3"/>
      <c r="T27" s="4"/>
    </row>
    <row r="28" spans="2:20" x14ac:dyDescent="0.2">
      <c r="B28" s="4"/>
      <c r="C28" s="4"/>
      <c r="D28" s="4"/>
      <c r="E28" s="4"/>
      <c r="G28" s="3"/>
      <c r="J28" s="3" t="s">
        <v>37</v>
      </c>
      <c r="M28" s="4"/>
      <c r="T28" s="4"/>
    </row>
    <row r="29" spans="2:20" x14ac:dyDescent="0.2">
      <c r="B29" s="4"/>
      <c r="C29" s="4"/>
      <c r="D29" s="4"/>
      <c r="E29" s="4"/>
      <c r="G29" s="3"/>
      <c r="J29" s="4" t="s">
        <v>38</v>
      </c>
      <c r="M29" s="4"/>
      <c r="T29" s="4"/>
    </row>
    <row r="30" spans="2:20" x14ac:dyDescent="0.2">
      <c r="B30" s="4"/>
      <c r="C30" s="4"/>
      <c r="D30" s="4"/>
      <c r="E30" s="4"/>
      <c r="G30" s="3"/>
      <c r="J30" s="4" t="s">
        <v>39</v>
      </c>
      <c r="M30" s="4"/>
      <c r="T30" s="4"/>
    </row>
    <row r="31" spans="2:20" x14ac:dyDescent="0.2">
      <c r="B31" s="4"/>
      <c r="C31" s="4"/>
      <c r="D31" s="4"/>
      <c r="E31" s="4"/>
      <c r="G31" s="3"/>
      <c r="J31" s="4" t="s">
        <v>40</v>
      </c>
      <c r="M31" s="4"/>
      <c r="T31" s="4"/>
    </row>
    <row r="32" spans="2:20" x14ac:dyDescent="0.2">
      <c r="B32" s="4"/>
      <c r="C32" s="4"/>
      <c r="D32" s="4"/>
      <c r="E32" s="4"/>
      <c r="G32" s="3"/>
      <c r="H32" s="3" t="s">
        <v>41</v>
      </c>
      <c r="J32" s="4" t="s">
        <v>42</v>
      </c>
      <c r="M32" s="4"/>
      <c r="T32" s="4"/>
    </row>
    <row r="33" spans="2:20" x14ac:dyDescent="0.2">
      <c r="B33" s="4"/>
      <c r="C33" s="4"/>
      <c r="D33" s="4"/>
      <c r="E33" s="4"/>
      <c r="G33" s="3"/>
      <c r="H33" s="4" t="s">
        <v>43</v>
      </c>
      <c r="J33" s="4" t="s">
        <v>44</v>
      </c>
      <c r="M33" s="4"/>
      <c r="T33" s="4"/>
    </row>
    <row r="34" spans="2:20" ht="22.5" x14ac:dyDescent="0.2">
      <c r="B34" s="4"/>
      <c r="C34" s="4"/>
      <c r="D34" s="4"/>
      <c r="E34" s="4"/>
      <c r="F34" s="3" t="s">
        <v>45</v>
      </c>
      <c r="G34" s="3"/>
      <c r="H34" s="4" t="s">
        <v>46</v>
      </c>
      <c r="J34" s="5" t="s">
        <v>47</v>
      </c>
      <c r="M34" s="4"/>
      <c r="T34" s="4"/>
    </row>
    <row r="35" spans="2:20" ht="22.5" x14ac:dyDescent="0.2">
      <c r="B35" s="4"/>
      <c r="C35" s="4"/>
      <c r="D35" s="4"/>
      <c r="E35" s="4"/>
      <c r="F35" s="5" t="s">
        <v>48</v>
      </c>
      <c r="G35" s="3"/>
      <c r="H35" s="4" t="s">
        <v>49</v>
      </c>
      <c r="J35" s="5" t="s">
        <v>50</v>
      </c>
      <c r="M35" s="4"/>
      <c r="T35" s="4"/>
    </row>
    <row r="36" spans="2:20" ht="22.5" x14ac:dyDescent="0.2">
      <c r="B36" s="4"/>
      <c r="C36" s="4"/>
      <c r="D36" s="4"/>
      <c r="E36" s="4"/>
      <c r="G36" s="3"/>
      <c r="H36" s="4" t="s">
        <v>51</v>
      </c>
      <c r="J36" s="5" t="s">
        <v>52</v>
      </c>
      <c r="M36" s="4"/>
      <c r="T36" s="4"/>
    </row>
    <row r="37" spans="2:20" x14ac:dyDescent="0.2">
      <c r="B37" s="4"/>
      <c r="C37" s="4"/>
      <c r="D37" s="4"/>
      <c r="E37" s="4"/>
      <c r="G37" s="3"/>
      <c r="H37" s="4" t="s">
        <v>53</v>
      </c>
      <c r="M37" s="4"/>
      <c r="T37" s="4"/>
    </row>
    <row r="38" spans="2:20" x14ac:dyDescent="0.2">
      <c r="B38" s="4"/>
      <c r="C38" s="4"/>
      <c r="D38" s="4"/>
      <c r="E38" s="4"/>
      <c r="G38" s="3"/>
      <c r="J38" s="3" t="s">
        <v>54</v>
      </c>
      <c r="M38" s="4"/>
      <c r="T38" s="4"/>
    </row>
    <row r="39" spans="2:20" x14ac:dyDescent="0.2">
      <c r="B39" s="4"/>
      <c r="C39" s="4"/>
      <c r="D39" s="4"/>
      <c r="E39" s="4"/>
      <c r="G39" s="3"/>
      <c r="J39" s="4" t="s">
        <v>55</v>
      </c>
      <c r="M39" s="4"/>
      <c r="T39" s="4"/>
    </row>
    <row r="40" spans="2:20" x14ac:dyDescent="0.2">
      <c r="B40" s="4"/>
      <c r="C40" s="4"/>
      <c r="D40" s="4"/>
      <c r="E40" s="4"/>
      <c r="G40" s="3"/>
      <c r="J40" s="4" t="s">
        <v>56</v>
      </c>
      <c r="M40" s="4"/>
      <c r="T40" s="4"/>
    </row>
    <row r="41" spans="2:20" x14ac:dyDescent="0.2">
      <c r="B41" s="4"/>
      <c r="C41" s="4"/>
      <c r="D41" s="4"/>
      <c r="E41" s="4"/>
      <c r="G41" s="3"/>
      <c r="J41" s="4" t="s">
        <v>57</v>
      </c>
      <c r="M41" s="4"/>
      <c r="T41" s="4"/>
    </row>
    <row r="42" spans="2:20" x14ac:dyDescent="0.2">
      <c r="B42" s="4"/>
      <c r="C42" s="4"/>
      <c r="D42" s="4"/>
      <c r="E42" s="4"/>
      <c r="G42" s="3"/>
      <c r="J42" s="4" t="s">
        <v>58</v>
      </c>
      <c r="M42" s="4"/>
      <c r="T42" s="4"/>
    </row>
    <row r="43" spans="2:20" x14ac:dyDescent="0.2">
      <c r="B43" s="4"/>
      <c r="C43" s="4"/>
      <c r="D43" s="4"/>
      <c r="E43" s="4"/>
      <c r="G43" s="3"/>
      <c r="J43" s="4" t="s">
        <v>59</v>
      </c>
      <c r="M43" s="4"/>
      <c r="T43" s="4"/>
    </row>
    <row r="44" spans="2:20" x14ac:dyDescent="0.2">
      <c r="B44" s="4"/>
      <c r="C44" s="4"/>
      <c r="D44" s="4"/>
      <c r="E44" s="4"/>
      <c r="G44" s="3"/>
      <c r="M44" s="4"/>
      <c r="T44" s="4"/>
    </row>
    <row r="45" spans="2:20" x14ac:dyDescent="0.2">
      <c r="B45" s="4"/>
      <c r="C45" s="4"/>
      <c r="D45" s="4"/>
      <c r="E45" s="4"/>
      <c r="G45" s="3"/>
      <c r="J45" s="3" t="s">
        <v>60</v>
      </c>
      <c r="M45" s="4"/>
      <c r="T45" s="4"/>
    </row>
    <row r="46" spans="2:20" x14ac:dyDescent="0.2">
      <c r="B46" s="4"/>
      <c r="C46" s="4"/>
      <c r="D46" s="4"/>
      <c r="E46" s="4"/>
      <c r="G46" s="3"/>
      <c r="J46" s="4" t="s">
        <v>61</v>
      </c>
      <c r="M46" s="4"/>
      <c r="T46" s="4"/>
    </row>
    <row r="47" spans="2:20" x14ac:dyDescent="0.2">
      <c r="B47" s="4"/>
      <c r="C47" s="4"/>
      <c r="D47" s="4"/>
      <c r="E47" s="4"/>
      <c r="G47" s="3"/>
      <c r="J47" s="4" t="s">
        <v>62</v>
      </c>
      <c r="M47" s="4"/>
      <c r="T47" s="4"/>
    </row>
    <row r="48" spans="2:20" x14ac:dyDescent="0.2">
      <c r="B48" s="4"/>
      <c r="C48" s="4"/>
      <c r="D48" s="151" t="s">
        <v>63</v>
      </c>
      <c r="E48" s="4"/>
      <c r="G48" s="3"/>
      <c r="J48" s="4" t="s">
        <v>64</v>
      </c>
      <c r="T48" s="4"/>
    </row>
    <row r="49" spans="2:20" x14ac:dyDescent="0.2">
      <c r="B49" s="4"/>
      <c r="C49" s="4"/>
      <c r="D49" s="152" t="s">
        <v>65</v>
      </c>
      <c r="E49" s="4"/>
      <c r="F49" s="5"/>
      <c r="G49" s="3"/>
      <c r="J49" s="4" t="s">
        <v>66</v>
      </c>
      <c r="T49" s="4"/>
    </row>
    <row r="50" spans="2:20" x14ac:dyDescent="0.2">
      <c r="B50" s="4"/>
      <c r="C50" s="4"/>
      <c r="D50" s="153" t="s">
        <v>67</v>
      </c>
      <c r="E50" s="4"/>
      <c r="F50" s="5"/>
      <c r="G50" s="3"/>
      <c r="J50" s="4" t="s">
        <v>68</v>
      </c>
      <c r="T50" s="4"/>
    </row>
    <row r="51" spans="2:20" x14ac:dyDescent="0.2">
      <c r="B51" s="4"/>
      <c r="C51" s="4"/>
      <c r="D51" s="152" t="s">
        <v>69</v>
      </c>
      <c r="E51" s="4"/>
      <c r="F51" s="5"/>
      <c r="G51" s="3"/>
      <c r="J51" s="4" t="s">
        <v>70</v>
      </c>
      <c r="T51" s="4"/>
    </row>
    <row r="52" spans="2:20" x14ac:dyDescent="0.2">
      <c r="B52" s="4"/>
      <c r="C52" s="4"/>
      <c r="D52" s="4"/>
      <c r="E52" s="4"/>
      <c r="F52" s="5"/>
      <c r="G52" s="3"/>
      <c r="J52" s="4" t="s">
        <v>71</v>
      </c>
      <c r="T52" s="4"/>
    </row>
    <row r="53" spans="2:20" x14ac:dyDescent="0.2">
      <c r="B53" s="4"/>
      <c r="C53" s="4"/>
      <c r="D53" s="4"/>
      <c r="E53" s="4"/>
      <c r="F53" s="5"/>
      <c r="G53" s="3"/>
      <c r="J53" s="4" t="s">
        <v>72</v>
      </c>
      <c r="T53" s="4"/>
    </row>
    <row r="54" spans="2:20" x14ac:dyDescent="0.2">
      <c r="B54" s="4"/>
      <c r="C54" s="4"/>
      <c r="D54" s="4"/>
      <c r="E54" s="4"/>
      <c r="F54" s="5"/>
      <c r="G54" s="3"/>
      <c r="J54" s="4" t="s">
        <v>73</v>
      </c>
      <c r="T54" s="4"/>
    </row>
    <row r="55" spans="2:20" x14ac:dyDescent="0.2">
      <c r="B55" s="4"/>
      <c r="C55" s="4"/>
      <c r="D55" s="4"/>
      <c r="E55" s="4"/>
      <c r="F55" s="5"/>
      <c r="G55" s="3"/>
      <c r="H55" s="4"/>
      <c r="J55" s="4" t="s">
        <v>74</v>
      </c>
      <c r="T55" s="4"/>
    </row>
    <row r="56" spans="2:20" x14ac:dyDescent="0.2">
      <c r="B56" s="4"/>
      <c r="C56" s="4"/>
      <c r="D56" s="4"/>
      <c r="E56" s="4"/>
      <c r="F56" s="5"/>
      <c r="G56" s="3"/>
      <c r="H56" s="4"/>
      <c r="J56" s="4" t="s">
        <v>75</v>
      </c>
      <c r="T56" s="4"/>
    </row>
    <row r="57" spans="2:20" x14ac:dyDescent="0.2">
      <c r="B57" s="4"/>
      <c r="C57" s="4"/>
      <c r="D57" s="151" t="s">
        <v>76</v>
      </c>
      <c r="E57" s="4"/>
      <c r="F57" s="5"/>
      <c r="G57" s="3"/>
      <c r="H57" s="4"/>
      <c r="J57" s="4" t="s">
        <v>77</v>
      </c>
      <c r="T57" s="4"/>
    </row>
    <row r="58" spans="2:20" x14ac:dyDescent="0.2">
      <c r="B58" s="4"/>
      <c r="C58" s="4"/>
      <c r="E58" s="4"/>
      <c r="G58" s="3"/>
      <c r="H58" s="4"/>
      <c r="J58" s="4" t="s">
        <v>78</v>
      </c>
      <c r="T58" s="4"/>
    </row>
    <row r="59" spans="2:20" x14ac:dyDescent="0.2">
      <c r="B59" s="4"/>
      <c r="C59" s="4"/>
      <c r="D59" s="4" t="s">
        <v>79</v>
      </c>
      <c r="E59" s="4"/>
      <c r="G59" s="3"/>
      <c r="H59" s="4"/>
      <c r="J59" s="4"/>
      <c r="T59" s="4"/>
    </row>
    <row r="60" spans="2:20" x14ac:dyDescent="0.2">
      <c r="B60" s="4"/>
      <c r="C60" s="4"/>
      <c r="E60" s="4"/>
      <c r="F60" s="5"/>
      <c r="G60" s="3"/>
      <c r="H60" s="4"/>
      <c r="J60" s="3" t="s">
        <v>80</v>
      </c>
      <c r="T60" s="4"/>
    </row>
    <row r="61" spans="2:20" x14ac:dyDescent="0.2">
      <c r="B61" s="4"/>
      <c r="C61" s="4"/>
      <c r="E61" s="4"/>
      <c r="F61" s="5"/>
      <c r="G61" s="3"/>
      <c r="H61" s="4"/>
      <c r="J61" s="4" t="s">
        <v>81</v>
      </c>
      <c r="T61" s="4"/>
    </row>
    <row r="62" spans="2:20" x14ac:dyDescent="0.2">
      <c r="B62" s="4"/>
      <c r="C62" s="4"/>
      <c r="D62" s="4"/>
      <c r="E62" s="4"/>
      <c r="F62" s="5"/>
      <c r="G62" s="3"/>
      <c r="H62" s="4"/>
      <c r="J62" s="4"/>
      <c r="T62" s="4"/>
    </row>
    <row r="63" spans="2:20" x14ac:dyDescent="0.2">
      <c r="B63" s="4"/>
      <c r="C63" s="4"/>
      <c r="D63" s="4"/>
      <c r="E63" s="4"/>
      <c r="F63" s="5"/>
      <c r="G63" s="3"/>
      <c r="H63" s="4"/>
      <c r="J63" s="4"/>
      <c r="T63" s="4"/>
    </row>
    <row r="64" spans="2:20" x14ac:dyDescent="0.2">
      <c r="B64" s="4"/>
      <c r="C64" s="4"/>
      <c r="D64" s="4"/>
      <c r="E64" s="4"/>
      <c r="F64" s="5"/>
      <c r="G64" s="3"/>
      <c r="H64" s="4"/>
      <c r="J64" s="3" t="s">
        <v>82</v>
      </c>
      <c r="T64" s="4"/>
    </row>
    <row r="65" spans="2:20" x14ac:dyDescent="0.2">
      <c r="B65" s="4"/>
      <c r="C65" s="4"/>
      <c r="D65" s="4"/>
      <c r="E65" s="4"/>
      <c r="F65" s="5"/>
      <c r="G65" s="3"/>
      <c r="H65" s="4"/>
      <c r="J65" s="4" t="s">
        <v>36</v>
      </c>
      <c r="T65" s="4"/>
    </row>
    <row r="66" spans="2:20" x14ac:dyDescent="0.2">
      <c r="B66" s="4"/>
      <c r="C66" s="4"/>
      <c r="D66" s="4"/>
      <c r="E66" s="4"/>
      <c r="F66" s="5"/>
      <c r="G66" s="3"/>
      <c r="H66" s="4"/>
      <c r="J66" s="4" t="s">
        <v>83</v>
      </c>
      <c r="T66" s="4"/>
    </row>
    <row r="67" spans="2:20" x14ac:dyDescent="0.2">
      <c r="B67" s="4"/>
      <c r="C67" s="4"/>
      <c r="D67" s="4"/>
      <c r="E67" s="4"/>
      <c r="F67" s="5"/>
      <c r="G67" s="3"/>
      <c r="H67" s="4"/>
      <c r="J67" s="4"/>
      <c r="T67" s="4"/>
    </row>
    <row r="68" spans="2:20" x14ac:dyDescent="0.2">
      <c r="B68" s="4"/>
      <c r="C68" s="4"/>
      <c r="D68" s="4"/>
      <c r="E68" s="4"/>
      <c r="F68" s="5"/>
      <c r="G68" s="3"/>
      <c r="H68" s="4"/>
      <c r="J68" s="3" t="s">
        <v>84</v>
      </c>
      <c r="T68" s="4"/>
    </row>
    <row r="69" spans="2:20" x14ac:dyDescent="0.2">
      <c r="B69" s="4"/>
      <c r="C69" s="4"/>
      <c r="D69" s="4"/>
      <c r="E69" s="4"/>
      <c r="F69" s="5"/>
      <c r="G69" s="3"/>
      <c r="H69" s="4"/>
      <c r="J69" s="4" t="s">
        <v>85</v>
      </c>
      <c r="T69" s="4"/>
    </row>
    <row r="70" spans="2:20" x14ac:dyDescent="0.2">
      <c r="B70" s="4"/>
      <c r="C70" s="4"/>
      <c r="D70" s="4"/>
      <c r="E70" s="4"/>
      <c r="F70" s="5"/>
      <c r="G70" s="3"/>
      <c r="H70" s="4"/>
      <c r="J70" s="4" t="s">
        <v>86</v>
      </c>
      <c r="T70" s="4"/>
    </row>
    <row r="71" spans="2:20" x14ac:dyDescent="0.2">
      <c r="B71" s="4"/>
      <c r="C71" s="4"/>
      <c r="D71" s="4"/>
      <c r="E71" s="4"/>
      <c r="F71" s="5"/>
      <c r="G71" s="3"/>
      <c r="H71" s="4"/>
      <c r="J71" s="4" t="s">
        <v>42</v>
      </c>
      <c r="T71" s="4"/>
    </row>
    <row r="72" spans="2:20" x14ac:dyDescent="0.2">
      <c r="B72" s="4"/>
      <c r="C72" s="4"/>
      <c r="D72" s="4"/>
      <c r="E72" s="4"/>
      <c r="F72" s="5"/>
      <c r="G72" s="3"/>
      <c r="H72" s="4"/>
      <c r="J72" s="4" t="s">
        <v>44</v>
      </c>
      <c r="T72" s="4"/>
    </row>
    <row r="73" spans="2:20" x14ac:dyDescent="0.2">
      <c r="B73" s="4"/>
      <c r="C73" s="4"/>
      <c r="D73" s="4"/>
      <c r="E73" s="4"/>
      <c r="F73" s="5"/>
      <c r="G73" s="3"/>
      <c r="H73" s="4"/>
      <c r="J73" s="4"/>
      <c r="T73" s="4"/>
    </row>
    <row r="74" spans="2:20" x14ac:dyDescent="0.2">
      <c r="B74" s="4"/>
      <c r="C74" s="4"/>
      <c r="D74" s="4"/>
      <c r="E74" s="4"/>
      <c r="F74" s="5"/>
      <c r="G74" s="3"/>
      <c r="H74" s="4"/>
      <c r="J74" s="3" t="s">
        <v>87</v>
      </c>
      <c r="T74" s="4"/>
    </row>
    <row r="75" spans="2:20" x14ac:dyDescent="0.2">
      <c r="B75" s="4"/>
      <c r="C75" s="4"/>
      <c r="D75" s="4"/>
      <c r="E75" s="4"/>
      <c r="F75" s="5"/>
      <c r="G75" s="3"/>
      <c r="H75" s="4"/>
      <c r="J75" s="4" t="s">
        <v>88</v>
      </c>
      <c r="T75" s="4"/>
    </row>
    <row r="76" spans="2:20" x14ac:dyDescent="0.2">
      <c r="B76" s="4"/>
      <c r="C76" s="4"/>
      <c r="D76" s="4"/>
      <c r="E76" s="4"/>
      <c r="F76" s="5"/>
      <c r="G76" s="3"/>
      <c r="H76" s="4"/>
      <c r="J76" s="4"/>
      <c r="T76" s="4"/>
    </row>
    <row r="77" spans="2:20" x14ac:dyDescent="0.2">
      <c r="B77" s="4"/>
      <c r="C77" s="4"/>
      <c r="D77" s="4"/>
      <c r="E77" s="4"/>
      <c r="F77" s="5"/>
      <c r="G77" s="3"/>
      <c r="H77" s="4"/>
      <c r="J77" s="3" t="s">
        <v>89</v>
      </c>
      <c r="T77" s="4"/>
    </row>
    <row r="78" spans="2:20" x14ac:dyDescent="0.2">
      <c r="B78" s="4"/>
      <c r="C78" s="4"/>
      <c r="D78" s="4"/>
      <c r="E78" s="4"/>
      <c r="F78" s="5"/>
      <c r="G78" s="3"/>
      <c r="H78" s="4"/>
      <c r="J78" s="4" t="s">
        <v>61</v>
      </c>
      <c r="T78" s="4"/>
    </row>
    <row r="79" spans="2:20" x14ac:dyDescent="0.2">
      <c r="B79" s="4"/>
      <c r="C79" s="4"/>
      <c r="D79" s="4"/>
      <c r="E79" s="4"/>
      <c r="F79" s="5"/>
      <c r="G79" s="3"/>
      <c r="H79" s="4"/>
      <c r="J79" s="4" t="s">
        <v>90</v>
      </c>
      <c r="T79" s="4"/>
    </row>
    <row r="80" spans="2:20" x14ac:dyDescent="0.2">
      <c r="B80" s="4"/>
      <c r="C80" s="4"/>
      <c r="D80" s="4"/>
      <c r="E80" s="4"/>
      <c r="F80" s="5"/>
      <c r="G80" s="3"/>
      <c r="H80" s="4"/>
      <c r="J80" s="4" t="s">
        <v>91</v>
      </c>
      <c r="T80" s="4"/>
    </row>
    <row r="81" spans="2:20" x14ac:dyDescent="0.2">
      <c r="B81" s="4"/>
      <c r="C81" s="4"/>
      <c r="D81" s="4"/>
      <c r="E81" s="4"/>
      <c r="F81" s="5"/>
      <c r="G81" s="3"/>
      <c r="H81" s="4"/>
      <c r="J81" s="4" t="s">
        <v>92</v>
      </c>
      <c r="T81" s="4"/>
    </row>
    <row r="82" spans="2:20" x14ac:dyDescent="0.2">
      <c r="B82" s="4"/>
      <c r="C82" s="4"/>
      <c r="D82" s="4"/>
      <c r="E82" s="4"/>
      <c r="F82" s="5"/>
      <c r="G82" s="3"/>
      <c r="H82" s="4"/>
      <c r="J82" s="4"/>
      <c r="T82" s="4"/>
    </row>
    <row r="83" spans="2:20" x14ac:dyDescent="0.2">
      <c r="B83" s="4"/>
      <c r="C83" s="4"/>
      <c r="D83" s="4"/>
      <c r="E83" s="4"/>
      <c r="F83" s="5"/>
      <c r="G83" s="3"/>
      <c r="H83" s="4"/>
      <c r="T83" s="4"/>
    </row>
    <row r="84" spans="2:20" x14ac:dyDescent="0.2">
      <c r="B84" s="4"/>
      <c r="C84" s="4"/>
      <c r="D84" s="4"/>
      <c r="E84" s="4"/>
      <c r="F84" s="3" t="s">
        <v>93</v>
      </c>
      <c r="G84" s="3"/>
      <c r="H84" s="3" t="s">
        <v>94</v>
      </c>
      <c r="J84" s="3" t="s">
        <v>95</v>
      </c>
      <c r="T84" s="4"/>
    </row>
    <row r="85" spans="2:20" ht="33.75" x14ac:dyDescent="0.2">
      <c r="B85" s="4"/>
      <c r="C85" s="4"/>
      <c r="D85" s="4"/>
      <c r="E85" s="4"/>
      <c r="F85" s="5" t="s">
        <v>96</v>
      </c>
      <c r="G85" s="3"/>
      <c r="H85" s="4" t="s">
        <v>34</v>
      </c>
      <c r="J85" s="4" t="s">
        <v>34</v>
      </c>
      <c r="T85" s="4"/>
    </row>
    <row r="86" spans="2:20" x14ac:dyDescent="0.2">
      <c r="B86" s="4"/>
      <c r="C86" s="4"/>
      <c r="D86" s="4"/>
      <c r="E86" s="4"/>
      <c r="F86" s="5"/>
      <c r="G86" s="3"/>
      <c r="H86" s="4"/>
      <c r="T86" s="4"/>
    </row>
    <row r="87" spans="2:20" x14ac:dyDescent="0.2">
      <c r="B87" s="4"/>
      <c r="C87" s="4"/>
      <c r="D87" s="4"/>
      <c r="E87" s="4"/>
      <c r="F87" s="5"/>
      <c r="G87" s="3"/>
      <c r="H87" s="4"/>
      <c r="T87" s="4"/>
    </row>
    <row r="88" spans="2:20" x14ac:dyDescent="0.2">
      <c r="B88" s="4"/>
      <c r="C88" s="4"/>
      <c r="D88" s="4"/>
      <c r="E88" s="4"/>
      <c r="F88" s="5"/>
      <c r="G88" s="3"/>
      <c r="H88" s="4"/>
      <c r="T88" s="4"/>
    </row>
    <row r="89" spans="2:20" s="9" customFormat="1" x14ac:dyDescent="0.2">
      <c r="B89" s="3" t="s">
        <v>97</v>
      </c>
      <c r="C89" s="6"/>
      <c r="D89" s="6"/>
      <c r="E89" s="6"/>
      <c r="F89" s="7"/>
      <c r="G89" s="8"/>
      <c r="H89" s="6"/>
      <c r="T89" s="6"/>
    </row>
    <row r="90" spans="2:20" s="9" customFormat="1" x14ac:dyDescent="0.2">
      <c r="B90" s="4" t="s">
        <v>98</v>
      </c>
      <c r="C90" s="6"/>
      <c r="D90" s="6"/>
      <c r="E90" s="6"/>
      <c r="F90" s="7"/>
      <c r="G90" s="8"/>
      <c r="H90" s="6"/>
      <c r="T90" s="6"/>
    </row>
    <row r="91" spans="2:20" s="9" customFormat="1" x14ac:dyDescent="0.2">
      <c r="B91" s="4" t="s">
        <v>99</v>
      </c>
      <c r="C91" s="6"/>
      <c r="D91" s="6"/>
      <c r="E91" s="6"/>
      <c r="F91" s="7"/>
      <c r="G91" s="8"/>
      <c r="H91" s="6"/>
      <c r="T91" s="6"/>
    </row>
    <row r="92" spans="2:20" x14ac:dyDescent="0.2">
      <c r="B92" s="4"/>
      <c r="C92" s="4"/>
      <c r="D92" s="4"/>
      <c r="E92" s="4"/>
      <c r="F92" s="5"/>
      <c r="G92" s="3"/>
      <c r="H92" s="4"/>
      <c r="T92" s="4"/>
    </row>
    <row r="93" spans="2:20" x14ac:dyDescent="0.2">
      <c r="B93" s="4"/>
      <c r="C93" s="4"/>
      <c r="D93" s="4"/>
      <c r="E93" s="4"/>
      <c r="F93" s="5"/>
      <c r="G93" s="3"/>
      <c r="H93" s="4"/>
      <c r="T93" s="4"/>
    </row>
    <row r="94" spans="2:20" x14ac:dyDescent="0.2">
      <c r="B94" s="4"/>
      <c r="C94" s="4"/>
      <c r="D94" s="4"/>
      <c r="E94" s="4"/>
      <c r="F94" s="5"/>
      <c r="G94" s="3"/>
      <c r="H94" s="4"/>
      <c r="T94" s="4"/>
    </row>
    <row r="95" spans="2:20" x14ac:dyDescent="0.2">
      <c r="B95" s="4"/>
      <c r="C95" s="4"/>
      <c r="D95" s="4"/>
      <c r="E95" s="4"/>
      <c r="F95" s="5"/>
      <c r="G95" s="3"/>
      <c r="H95" s="4"/>
      <c r="J95" s="3" t="s">
        <v>100</v>
      </c>
      <c r="T95" s="4"/>
    </row>
    <row r="96" spans="2:20" x14ac:dyDescent="0.2">
      <c r="B96" s="4"/>
      <c r="C96" s="4"/>
      <c r="D96" s="4"/>
      <c r="E96" s="4"/>
      <c r="G96" s="3"/>
      <c r="H96" s="4"/>
      <c r="J96" s="4" t="s">
        <v>101</v>
      </c>
      <c r="T96" s="4"/>
    </row>
    <row r="97" spans="2:20" x14ac:dyDescent="0.2">
      <c r="B97" s="4"/>
      <c r="C97" s="4"/>
      <c r="D97" s="4"/>
      <c r="E97" s="4"/>
      <c r="G97" s="3"/>
      <c r="H97" s="4"/>
      <c r="J97" s="4" t="s">
        <v>102</v>
      </c>
      <c r="T97" s="4"/>
    </row>
    <row r="98" spans="2:20" x14ac:dyDescent="0.2">
      <c r="B98" s="4"/>
      <c r="C98" s="4"/>
      <c r="D98" s="4"/>
      <c r="E98" s="4"/>
      <c r="G98" s="3"/>
      <c r="H98" s="4"/>
      <c r="J98" s="4" t="s">
        <v>103</v>
      </c>
      <c r="T98" s="4"/>
    </row>
    <row r="99" spans="2:20" x14ac:dyDescent="0.2">
      <c r="B99" s="4"/>
      <c r="C99" s="4"/>
      <c r="D99" s="4"/>
      <c r="E99" s="4"/>
      <c r="G99" s="3"/>
      <c r="H99" s="4"/>
      <c r="J99" s="4" t="s">
        <v>104</v>
      </c>
      <c r="T99" s="4"/>
    </row>
    <row r="100" spans="2:20" x14ac:dyDescent="0.2">
      <c r="B100" s="4"/>
      <c r="C100" s="4"/>
      <c r="D100" s="4"/>
      <c r="E100" s="4"/>
      <c r="G100" s="10"/>
      <c r="H100" s="4"/>
      <c r="J100" s="4" t="s">
        <v>105</v>
      </c>
      <c r="T100" s="4"/>
    </row>
    <row r="101" spans="2:20" x14ac:dyDescent="0.2">
      <c r="B101" s="4"/>
      <c r="C101" s="4"/>
      <c r="D101" s="4"/>
      <c r="E101" s="4"/>
      <c r="G101" s="4"/>
      <c r="H101" s="4"/>
      <c r="J101" s="4" t="s">
        <v>106</v>
      </c>
      <c r="T101" s="4"/>
    </row>
    <row r="102" spans="2:20" x14ac:dyDescent="0.2">
      <c r="B102" s="4"/>
      <c r="C102" s="4"/>
      <c r="D102" s="4"/>
      <c r="E102" s="4"/>
      <c r="G102" s="3"/>
      <c r="H102" s="3" t="s">
        <v>107</v>
      </c>
      <c r="T102" s="4"/>
    </row>
    <row r="103" spans="2:20" x14ac:dyDescent="0.2">
      <c r="B103" s="4"/>
      <c r="C103" s="4"/>
      <c r="D103" s="4"/>
      <c r="E103" s="4"/>
      <c r="G103" s="10"/>
      <c r="H103" s="2" t="s">
        <v>108</v>
      </c>
      <c r="J103" s="3" t="s">
        <v>109</v>
      </c>
      <c r="T103" s="4"/>
    </row>
    <row r="104" spans="2:20" x14ac:dyDescent="0.2">
      <c r="B104" s="4"/>
      <c r="C104" s="4"/>
      <c r="D104" s="4"/>
      <c r="E104" s="4"/>
      <c r="F104" s="3" t="s">
        <v>110</v>
      </c>
      <c r="G104" s="4"/>
      <c r="H104" s="2" t="s">
        <v>111</v>
      </c>
      <c r="J104" s="4" t="s">
        <v>112</v>
      </c>
      <c r="T104" s="4"/>
    </row>
    <row r="105" spans="2:20" x14ac:dyDescent="0.2">
      <c r="F105" s="10" t="s">
        <v>113</v>
      </c>
      <c r="G105" s="3"/>
      <c r="H105" s="11" t="s">
        <v>114</v>
      </c>
      <c r="J105" s="4" t="s">
        <v>115</v>
      </c>
      <c r="T105" s="4"/>
    </row>
    <row r="106" spans="2:20" x14ac:dyDescent="0.2">
      <c r="G106" s="10"/>
      <c r="H106" s="2" t="s">
        <v>116</v>
      </c>
      <c r="J106" s="4" t="s">
        <v>117</v>
      </c>
      <c r="T106" s="4"/>
    </row>
    <row r="107" spans="2:20" x14ac:dyDescent="0.2">
      <c r="T107" s="4"/>
    </row>
    <row r="108" spans="2:20" x14ac:dyDescent="0.2">
      <c r="G108" s="3"/>
      <c r="J108" s="3" t="s">
        <v>118</v>
      </c>
      <c r="T108" s="4"/>
    </row>
    <row r="109" spans="2:20" x14ac:dyDescent="0.2">
      <c r="G109" s="3"/>
      <c r="J109" s="4" t="s">
        <v>119</v>
      </c>
      <c r="T109" s="4"/>
    </row>
    <row r="110" spans="2:20" x14ac:dyDescent="0.2">
      <c r="B110" s="4"/>
      <c r="G110" s="3"/>
      <c r="J110" s="4" t="s">
        <v>120</v>
      </c>
      <c r="T110" s="4"/>
    </row>
    <row r="111" spans="2:20" x14ac:dyDescent="0.2">
      <c r="B111" s="4"/>
      <c r="G111" s="3"/>
      <c r="J111" s="4" t="s">
        <v>121</v>
      </c>
      <c r="T111" s="4"/>
    </row>
    <row r="112" spans="2:20" x14ac:dyDescent="0.2">
      <c r="B112" s="4"/>
      <c r="G112" s="3"/>
      <c r="T112" s="4"/>
    </row>
    <row r="113" spans="2:20" x14ac:dyDescent="0.2">
      <c r="B113" s="4"/>
      <c r="G113" s="10"/>
      <c r="J113" s="3" t="s">
        <v>122</v>
      </c>
      <c r="T113" s="4"/>
    </row>
    <row r="114" spans="2:20" x14ac:dyDescent="0.2">
      <c r="B114" s="4"/>
      <c r="G114" s="10"/>
      <c r="J114" s="4" t="s">
        <v>123</v>
      </c>
      <c r="T114" s="4"/>
    </row>
    <row r="115" spans="2:20" x14ac:dyDescent="0.2">
      <c r="G115" s="10"/>
      <c r="T115" s="4"/>
    </row>
    <row r="116" spans="2:20" x14ac:dyDescent="0.2">
      <c r="F116" s="3" t="s">
        <v>124</v>
      </c>
      <c r="G116" s="10"/>
      <c r="H116" s="3" t="s">
        <v>125</v>
      </c>
      <c r="T116" s="4"/>
    </row>
    <row r="117" spans="2:20" x14ac:dyDescent="0.2">
      <c r="D117" s="3" t="s">
        <v>126</v>
      </c>
      <c r="F117" s="10" t="s">
        <v>127</v>
      </c>
      <c r="H117" s="4" t="s">
        <v>128</v>
      </c>
      <c r="J117" s="3" t="s">
        <v>129</v>
      </c>
      <c r="T117" s="4"/>
    </row>
    <row r="118" spans="2:20" x14ac:dyDescent="0.2">
      <c r="D118" s="4" t="s">
        <v>130</v>
      </c>
      <c r="F118" s="4"/>
      <c r="G118" s="3"/>
      <c r="J118" s="4" t="s">
        <v>131</v>
      </c>
      <c r="T118" s="4"/>
    </row>
    <row r="119" spans="2:20" x14ac:dyDescent="0.2">
      <c r="D119" s="4" t="s">
        <v>132</v>
      </c>
      <c r="F119" s="3" t="s">
        <v>133</v>
      </c>
      <c r="G119" s="5"/>
      <c r="H119" s="3" t="s">
        <v>134</v>
      </c>
      <c r="J119" s="4" t="s">
        <v>135</v>
      </c>
      <c r="T119" s="4"/>
    </row>
    <row r="120" spans="2:20" ht="22.5" x14ac:dyDescent="0.2">
      <c r="D120" s="4" t="s">
        <v>136</v>
      </c>
      <c r="F120" s="10" t="s">
        <v>137</v>
      </c>
      <c r="G120" s="5"/>
      <c r="H120" s="4" t="s">
        <v>128</v>
      </c>
      <c r="J120" s="4" t="s">
        <v>138</v>
      </c>
      <c r="T120" s="4"/>
    </row>
    <row r="121" spans="2:20" x14ac:dyDescent="0.2">
      <c r="D121" s="4" t="s">
        <v>139</v>
      </c>
      <c r="G121" s="5"/>
      <c r="J121" s="4" t="s">
        <v>140</v>
      </c>
      <c r="T121" s="4"/>
    </row>
    <row r="122" spans="2:20" x14ac:dyDescent="0.2">
      <c r="D122" s="4" t="s">
        <v>141</v>
      </c>
      <c r="F122" s="3" t="s">
        <v>142</v>
      </c>
      <c r="H122" s="3" t="s">
        <v>143</v>
      </c>
      <c r="T122" s="4"/>
    </row>
    <row r="123" spans="2:20" x14ac:dyDescent="0.2">
      <c r="D123" s="4" t="s">
        <v>144</v>
      </c>
      <c r="F123" s="10" t="s">
        <v>145</v>
      </c>
      <c r="G123" s="3"/>
      <c r="H123" s="4" t="s">
        <v>128</v>
      </c>
      <c r="T123" s="4"/>
    </row>
    <row r="124" spans="2:20" x14ac:dyDescent="0.2">
      <c r="D124" s="4"/>
      <c r="F124" s="10"/>
      <c r="G124" s="3"/>
      <c r="H124" s="4"/>
      <c r="T124" s="4"/>
    </row>
    <row r="125" spans="2:20" x14ac:dyDescent="0.2">
      <c r="G125" s="5"/>
      <c r="T125" s="4"/>
    </row>
    <row r="126" spans="2:20" x14ac:dyDescent="0.2">
      <c r="T126" s="4"/>
    </row>
    <row r="127" spans="2:20" x14ac:dyDescent="0.2">
      <c r="G127" s="3"/>
      <c r="T127" s="4"/>
    </row>
    <row r="128" spans="2:20" x14ac:dyDescent="0.2">
      <c r="F128" s="10"/>
      <c r="G128" s="3"/>
      <c r="J128" s="3" t="s">
        <v>146</v>
      </c>
      <c r="T128" s="4"/>
    </row>
    <row r="129" spans="4:20" x14ac:dyDescent="0.2">
      <c r="F129" s="10"/>
      <c r="G129" s="3"/>
      <c r="J129" s="4" t="s">
        <v>147</v>
      </c>
      <c r="T129" s="4"/>
    </row>
    <row r="130" spans="4:20" x14ac:dyDescent="0.2">
      <c r="F130" s="3" t="s">
        <v>148</v>
      </c>
      <c r="G130" s="3"/>
      <c r="H130" s="3" t="s">
        <v>149</v>
      </c>
      <c r="T130" s="4"/>
    </row>
    <row r="131" spans="4:20" ht="22.5" x14ac:dyDescent="0.2">
      <c r="F131" s="10" t="s">
        <v>150</v>
      </c>
      <c r="G131" s="3"/>
      <c r="H131" s="4" t="s">
        <v>147</v>
      </c>
      <c r="J131" s="3" t="s">
        <v>151</v>
      </c>
      <c r="T131" s="4"/>
    </row>
    <row r="132" spans="4:20" x14ac:dyDescent="0.2">
      <c r="G132" s="5"/>
      <c r="H132" s="4" t="s">
        <v>152</v>
      </c>
      <c r="J132" s="4" t="s">
        <v>152</v>
      </c>
      <c r="T132" s="4"/>
    </row>
    <row r="133" spans="4:20" x14ac:dyDescent="0.2">
      <c r="H133" s="4" t="s">
        <v>153</v>
      </c>
      <c r="T133" s="4"/>
    </row>
    <row r="134" spans="4:20" x14ac:dyDescent="0.2">
      <c r="J134" s="3" t="s">
        <v>154</v>
      </c>
      <c r="T134" s="4"/>
    </row>
    <row r="135" spans="4:20" ht="15" x14ac:dyDescent="0.25">
      <c r="D135" t="s">
        <v>155</v>
      </c>
      <c r="J135" s="4" t="s">
        <v>156</v>
      </c>
      <c r="T135" s="4"/>
    </row>
    <row r="136" spans="4:20" ht="15" x14ac:dyDescent="0.25">
      <c r="D136" t="s">
        <v>157</v>
      </c>
      <c r="J136" s="4"/>
      <c r="T136" s="4"/>
    </row>
    <row r="137" spans="4:20" ht="15" x14ac:dyDescent="0.25">
      <c r="D137" t="s">
        <v>158</v>
      </c>
      <c r="J137" s="4"/>
      <c r="T137" s="4"/>
    </row>
    <row r="138" spans="4:20" ht="15" x14ac:dyDescent="0.25">
      <c r="D138" t="s">
        <v>159</v>
      </c>
      <c r="J138" s="4"/>
      <c r="T138" s="4"/>
    </row>
    <row r="139" spans="4:20" ht="15" x14ac:dyDescent="0.25">
      <c r="D139" t="s">
        <v>160</v>
      </c>
      <c r="T139" s="4"/>
    </row>
    <row r="140" spans="4:20" ht="15" x14ac:dyDescent="0.25">
      <c r="D140" t="s">
        <v>161</v>
      </c>
      <c r="L140" s="4"/>
      <c r="N140" s="4"/>
      <c r="P140" s="4"/>
      <c r="R140" s="4"/>
      <c r="T140" s="4"/>
    </row>
    <row r="141" spans="4:20" ht="15" x14ac:dyDescent="0.25">
      <c r="D141" t="s">
        <v>162</v>
      </c>
      <c r="L141" s="4"/>
      <c r="N141" s="4"/>
      <c r="P141" s="4"/>
      <c r="R141" s="4"/>
      <c r="T141" s="4"/>
    </row>
    <row r="142" spans="4:20" ht="15" x14ac:dyDescent="0.25">
      <c r="D142" t="s">
        <v>163</v>
      </c>
      <c r="J142" s="3" t="s">
        <v>164</v>
      </c>
      <c r="K142" s="4"/>
      <c r="L142" s="4"/>
      <c r="N142" s="4"/>
      <c r="P142" s="4"/>
      <c r="R142" s="4"/>
      <c r="T142" s="4"/>
    </row>
    <row r="143" spans="4:20" ht="15" x14ac:dyDescent="0.25">
      <c r="D143" t="s">
        <v>165</v>
      </c>
      <c r="J143" s="4" t="s">
        <v>166</v>
      </c>
      <c r="L143" s="4"/>
      <c r="M143" s="4"/>
      <c r="N143" s="4"/>
      <c r="P143" s="4"/>
      <c r="R143" s="4"/>
      <c r="T143" s="4"/>
    </row>
    <row r="144" spans="4:20" ht="15" x14ac:dyDescent="0.25">
      <c r="D144" t="s">
        <v>167</v>
      </c>
      <c r="H144" s="3" t="s">
        <v>168</v>
      </c>
      <c r="J144" s="4"/>
      <c r="L144" s="4"/>
      <c r="N144" s="4"/>
      <c r="O144" s="4"/>
      <c r="P144" s="4"/>
      <c r="R144" s="4"/>
      <c r="T144" s="4"/>
    </row>
    <row r="145" spans="4:20" x14ac:dyDescent="0.2">
      <c r="F145" s="3" t="s">
        <v>169</v>
      </c>
      <c r="H145" s="4" t="s">
        <v>166</v>
      </c>
      <c r="J145" s="3" t="s">
        <v>170</v>
      </c>
      <c r="L145" s="4"/>
      <c r="N145" s="4"/>
      <c r="O145" s="4"/>
      <c r="P145" s="4"/>
      <c r="R145" s="4"/>
      <c r="T145" s="4"/>
    </row>
    <row r="146" spans="4:20" ht="22.5" x14ac:dyDescent="0.2">
      <c r="F146" s="10" t="s">
        <v>171</v>
      </c>
      <c r="H146" s="4" t="s">
        <v>172</v>
      </c>
      <c r="I146" s="5"/>
      <c r="J146" s="4" t="s">
        <v>172</v>
      </c>
      <c r="L146" s="4"/>
      <c r="M146" s="4"/>
      <c r="N146" s="4"/>
      <c r="O146" s="4"/>
      <c r="P146" s="4"/>
      <c r="R146" s="4"/>
      <c r="T146" s="4"/>
    </row>
    <row r="147" spans="4:20" x14ac:dyDescent="0.2">
      <c r="H147" s="5" t="s">
        <v>173</v>
      </c>
      <c r="L147" s="4"/>
      <c r="M147" s="4"/>
      <c r="N147" s="4"/>
      <c r="O147" s="4"/>
      <c r="P147" s="4"/>
      <c r="R147" s="4"/>
      <c r="T147" s="4"/>
    </row>
    <row r="148" spans="4:20" x14ac:dyDescent="0.2">
      <c r="J148" s="3" t="s">
        <v>174</v>
      </c>
      <c r="K148" s="4"/>
      <c r="L148" s="4"/>
      <c r="M148" s="4"/>
      <c r="N148" s="4"/>
      <c r="O148" s="4"/>
      <c r="P148" s="4"/>
      <c r="R148" s="4"/>
      <c r="T148" s="4"/>
    </row>
    <row r="149" spans="4:20" x14ac:dyDescent="0.2">
      <c r="J149" s="5" t="s">
        <v>173</v>
      </c>
      <c r="K149" s="4"/>
      <c r="L149" s="4"/>
      <c r="M149" s="4"/>
      <c r="N149" s="4"/>
      <c r="O149" s="4"/>
      <c r="P149" s="4"/>
      <c r="R149" s="4"/>
      <c r="T149" s="4"/>
    </row>
    <row r="150" spans="4:20" x14ac:dyDescent="0.2">
      <c r="K150" s="4"/>
      <c r="L150" s="4"/>
      <c r="M150" s="4"/>
      <c r="N150" s="4"/>
      <c r="O150" s="4"/>
      <c r="P150" s="4"/>
      <c r="R150" s="4"/>
      <c r="T150" s="4"/>
    </row>
    <row r="151" spans="4:20" x14ac:dyDescent="0.2">
      <c r="D151" s="2" t="s">
        <v>175</v>
      </c>
      <c r="K151" s="4"/>
      <c r="L151" s="4"/>
      <c r="M151" s="4"/>
      <c r="N151" s="4"/>
      <c r="O151" s="4"/>
      <c r="P151" s="4"/>
      <c r="R151" s="4"/>
      <c r="T151" s="4"/>
    </row>
    <row r="152" spans="4:20" x14ac:dyDescent="0.2">
      <c r="D152" s="218">
        <v>1.5</v>
      </c>
      <c r="K152" s="4"/>
      <c r="L152" s="4"/>
      <c r="M152" s="4"/>
      <c r="N152" s="4"/>
      <c r="O152" s="4"/>
      <c r="P152" s="4"/>
      <c r="R152" s="4"/>
      <c r="T152" s="4"/>
    </row>
    <row r="153" spans="4:20" x14ac:dyDescent="0.2">
      <c r="D153" s="218">
        <v>1.8</v>
      </c>
      <c r="K153" s="4"/>
      <c r="L153" s="4"/>
      <c r="M153" s="4"/>
      <c r="N153" s="4"/>
      <c r="O153" s="4"/>
      <c r="P153" s="4"/>
      <c r="R153" s="4"/>
      <c r="T153" s="4"/>
    </row>
    <row r="154" spans="4:20" x14ac:dyDescent="0.2">
      <c r="O154" s="4"/>
      <c r="P154" s="4"/>
      <c r="R154" s="4"/>
      <c r="T154" s="4"/>
    </row>
    <row r="155" spans="4:20" x14ac:dyDescent="0.2">
      <c r="O155" s="4"/>
      <c r="P155" s="4"/>
      <c r="R155" s="4"/>
      <c r="T155" s="4"/>
    </row>
    <row r="156" spans="4:20" x14ac:dyDescent="0.2">
      <c r="D156" s="2" t="s">
        <v>176</v>
      </c>
      <c r="O156" s="4"/>
      <c r="P156" s="4"/>
      <c r="Q156" s="4"/>
      <c r="R156" s="4"/>
      <c r="T156" s="4"/>
    </row>
    <row r="157" spans="4:20" x14ac:dyDescent="0.2">
      <c r="D157" s="218">
        <v>2.2999999999999998</v>
      </c>
      <c r="O157" s="4"/>
      <c r="P157" s="4"/>
      <c r="R157" s="4"/>
      <c r="T157" s="4"/>
    </row>
    <row r="158" spans="4:20" x14ac:dyDescent="0.2">
      <c r="D158" s="218">
        <v>2.5</v>
      </c>
      <c r="O158" s="4"/>
      <c r="P158" s="4"/>
      <c r="R158" s="4"/>
      <c r="T158" s="4"/>
    </row>
    <row r="159" spans="4:20" x14ac:dyDescent="0.2">
      <c r="O159" s="4"/>
      <c r="P159" s="4"/>
      <c r="R159" s="4"/>
      <c r="T159" s="4"/>
    </row>
    <row r="160" spans="4:20" x14ac:dyDescent="0.2">
      <c r="O160" s="4"/>
      <c r="P160" s="4"/>
      <c r="R160" s="4"/>
      <c r="T160" s="4"/>
    </row>
    <row r="161" spans="4:36" x14ac:dyDescent="0.2">
      <c r="O161" s="4"/>
      <c r="P161" s="4"/>
      <c r="R161" s="4"/>
      <c r="T161" s="4"/>
    </row>
    <row r="162" spans="4:36" x14ac:dyDescent="0.2">
      <c r="O162" s="4"/>
      <c r="P162" s="4"/>
      <c r="R162" s="4"/>
      <c r="T162" s="4"/>
    </row>
    <row r="163" spans="4:36" x14ac:dyDescent="0.2">
      <c r="O163" s="4"/>
      <c r="P163" s="4"/>
      <c r="R163" s="4"/>
      <c r="T163" s="4"/>
    </row>
    <row r="164" spans="4:36" x14ac:dyDescent="0.2">
      <c r="O164" s="4"/>
      <c r="P164" s="4"/>
      <c r="R164" s="4"/>
      <c r="T164" s="4"/>
    </row>
    <row r="165" spans="4:36" x14ac:dyDescent="0.2">
      <c r="O165" s="4"/>
      <c r="P165" s="4"/>
      <c r="R165" s="4"/>
      <c r="T165" s="4"/>
    </row>
    <row r="166" spans="4:36" x14ac:dyDescent="0.2">
      <c r="O166" s="4"/>
      <c r="P166" s="4"/>
      <c r="R166" s="4"/>
      <c r="T166" s="4"/>
    </row>
    <row r="167" spans="4:36" x14ac:dyDescent="0.2">
      <c r="D167" s="2" t="str">
        <f t="array" ref="D167:E167">MID(D171:E171,4,LEN(D171:E171))</f>
        <v>ZONAS.</v>
      </c>
      <c r="E167" s="2" t="str">
        <v>IOQUIA.</v>
      </c>
      <c r="O167" s="4"/>
      <c r="P167" s="4"/>
      <c r="Q167" s="4"/>
      <c r="R167" s="4"/>
      <c r="T167" s="4"/>
    </row>
    <row r="168" spans="4:36" x14ac:dyDescent="0.2">
      <c r="O168" s="4"/>
      <c r="P168" s="4"/>
      <c r="Q168" s="4"/>
      <c r="R168" s="4"/>
      <c r="T168" s="4"/>
    </row>
    <row r="169" spans="4:36" x14ac:dyDescent="0.2">
      <c r="O169" s="4"/>
      <c r="P169" s="4"/>
      <c r="Q169" s="4"/>
      <c r="R169" s="4"/>
      <c r="T169" s="4"/>
    </row>
    <row r="170" spans="4:36" x14ac:dyDescent="0.2">
      <c r="O170" s="4"/>
      <c r="P170" s="4"/>
      <c r="Q170" s="4"/>
      <c r="R170" s="4"/>
      <c r="T170" s="4"/>
    </row>
    <row r="171" spans="4:36" ht="15" x14ac:dyDescent="0.2">
      <c r="D171" s="14" t="s">
        <v>177</v>
      </c>
      <c r="E171" s="14" t="s">
        <v>178</v>
      </c>
      <c r="F171" s="14" t="s">
        <v>179</v>
      </c>
      <c r="G171" s="14" t="s">
        <v>180</v>
      </c>
      <c r="H171" s="14" t="s">
        <v>181</v>
      </c>
      <c r="I171" s="14" t="s">
        <v>182</v>
      </c>
      <c r="J171" s="14" t="s">
        <v>183</v>
      </c>
      <c r="K171" s="14" t="s">
        <v>184</v>
      </c>
      <c r="L171" s="14" t="s">
        <v>185</v>
      </c>
      <c r="M171" s="14" t="s">
        <v>186</v>
      </c>
      <c r="N171" s="14" t="s">
        <v>187</v>
      </c>
      <c r="O171" s="14" t="s">
        <v>188</v>
      </c>
      <c r="P171" s="14" t="s">
        <v>189</v>
      </c>
      <c r="Q171" s="14" t="s">
        <v>190</v>
      </c>
      <c r="R171" s="14" t="s">
        <v>191</v>
      </c>
      <c r="S171" s="14" t="s">
        <v>192</v>
      </c>
      <c r="T171" s="14" t="s">
        <v>193</v>
      </c>
      <c r="U171" s="14" t="s">
        <v>194</v>
      </c>
      <c r="V171" s="14" t="s">
        <v>195</v>
      </c>
      <c r="W171" s="14" t="s">
        <v>196</v>
      </c>
      <c r="X171" s="14" t="s">
        <v>197</v>
      </c>
      <c r="Y171" s="14" t="s">
        <v>198</v>
      </c>
      <c r="Z171" s="14" t="s">
        <v>199</v>
      </c>
      <c r="AA171" s="14" t="s">
        <v>200</v>
      </c>
      <c r="AB171" s="14" t="s">
        <v>201</v>
      </c>
      <c r="AC171" s="14" t="s">
        <v>202</v>
      </c>
      <c r="AD171" s="14" t="s">
        <v>203</v>
      </c>
      <c r="AE171" s="14" t="s">
        <v>204</v>
      </c>
      <c r="AF171" s="14" t="s">
        <v>205</v>
      </c>
      <c r="AG171" s="14" t="s">
        <v>206</v>
      </c>
      <c r="AH171" s="14" t="s">
        <v>207</v>
      </c>
      <c r="AI171" s="14" t="s">
        <v>208</v>
      </c>
      <c r="AJ171" s="14" t="s">
        <v>209</v>
      </c>
    </row>
    <row r="172" spans="4:36" ht="30" x14ac:dyDescent="0.2">
      <c r="D172" s="22" t="s">
        <v>210</v>
      </c>
      <c r="E172" s="20" t="s">
        <v>211</v>
      </c>
      <c r="F172" s="16" t="s">
        <v>212</v>
      </c>
      <c r="G172" s="19" t="s">
        <v>213</v>
      </c>
      <c r="H172" s="15" t="s">
        <v>214</v>
      </c>
      <c r="I172" s="19" t="s">
        <v>215</v>
      </c>
      <c r="J172" s="17" t="s">
        <v>216</v>
      </c>
      <c r="K172" s="18" t="s">
        <v>217</v>
      </c>
      <c r="L172" s="15" t="s">
        <v>218</v>
      </c>
      <c r="M172" s="16" t="s">
        <v>219</v>
      </c>
      <c r="N172" s="15" t="s">
        <v>220</v>
      </c>
      <c r="O172" s="15" t="s">
        <v>221</v>
      </c>
      <c r="P172" s="16" t="s">
        <v>222</v>
      </c>
      <c r="Q172" s="16" t="s">
        <v>223</v>
      </c>
      <c r="R172" s="15" t="s">
        <v>224</v>
      </c>
      <c r="S172" s="22" t="s">
        <v>225</v>
      </c>
      <c r="T172" s="18" t="s">
        <v>226</v>
      </c>
      <c r="U172" s="22" t="s">
        <v>227</v>
      </c>
      <c r="V172" s="19" t="s">
        <v>228</v>
      </c>
      <c r="W172" s="18" t="s">
        <v>229</v>
      </c>
      <c r="X172" s="16" t="s">
        <v>230</v>
      </c>
      <c r="Y172" s="15" t="s">
        <v>231</v>
      </c>
      <c r="Z172" s="15" t="s">
        <v>232</v>
      </c>
      <c r="AA172" s="15" t="s">
        <v>233</v>
      </c>
      <c r="AB172" s="16" t="s">
        <v>234</v>
      </c>
      <c r="AC172" s="15" t="s">
        <v>235</v>
      </c>
      <c r="AD172" s="16" t="s">
        <v>236</v>
      </c>
      <c r="AE172" s="15" t="s">
        <v>237</v>
      </c>
      <c r="AF172" s="16" t="s">
        <v>238</v>
      </c>
      <c r="AG172" s="16" t="s">
        <v>239</v>
      </c>
      <c r="AH172" s="15" t="s">
        <v>240</v>
      </c>
      <c r="AI172" s="25" t="s">
        <v>241</v>
      </c>
      <c r="AJ172" s="25" t="s">
        <v>242</v>
      </c>
    </row>
    <row r="173" spans="4:36" ht="15" x14ac:dyDescent="0.2">
      <c r="D173" s="4"/>
      <c r="E173" s="20" t="s">
        <v>243</v>
      </c>
      <c r="F173" s="16" t="s">
        <v>244</v>
      </c>
      <c r="G173" s="19" t="s">
        <v>245</v>
      </c>
      <c r="H173" s="18" t="s">
        <v>246</v>
      </c>
      <c r="I173" s="19" t="s">
        <v>247</v>
      </c>
      <c r="J173" s="17" t="s">
        <v>248</v>
      </c>
      <c r="K173" s="18" t="s">
        <v>249</v>
      </c>
      <c r="L173" s="15" t="s">
        <v>250</v>
      </c>
      <c r="M173" s="16" t="s">
        <v>251</v>
      </c>
      <c r="N173" s="15" t="s">
        <v>252</v>
      </c>
      <c r="O173" s="15" t="s">
        <v>253</v>
      </c>
      <c r="P173" s="16" t="s">
        <v>254</v>
      </c>
      <c r="Q173" s="16" t="s">
        <v>255</v>
      </c>
      <c r="R173" s="15" t="s">
        <v>256</v>
      </c>
      <c r="S173" s="4"/>
      <c r="T173" s="18" t="s">
        <v>257</v>
      </c>
      <c r="U173" s="4"/>
      <c r="V173" s="19" t="s">
        <v>258</v>
      </c>
      <c r="W173" s="18" t="s">
        <v>259</v>
      </c>
      <c r="X173" s="16" t="s">
        <v>260</v>
      </c>
      <c r="Y173" s="15" t="s">
        <v>261</v>
      </c>
      <c r="Z173" s="15" t="s">
        <v>262</v>
      </c>
      <c r="AA173" s="15" t="s">
        <v>263</v>
      </c>
      <c r="AB173" s="16" t="s">
        <v>264</v>
      </c>
      <c r="AC173" s="15" t="s">
        <v>265</v>
      </c>
      <c r="AD173" s="22" t="s">
        <v>266</v>
      </c>
      <c r="AE173" s="15" t="s">
        <v>267</v>
      </c>
      <c r="AF173" s="16" t="s">
        <v>268</v>
      </c>
      <c r="AG173" s="16" t="s">
        <v>269</v>
      </c>
      <c r="AH173" s="15" t="s">
        <v>211</v>
      </c>
      <c r="AI173" s="4"/>
      <c r="AJ173" s="4"/>
    </row>
    <row r="174" spans="4:36" ht="15" x14ac:dyDescent="0.2">
      <c r="D174" s="4"/>
      <c r="E174" s="20" t="s">
        <v>270</v>
      </c>
      <c r="F174" s="22" t="s">
        <v>271</v>
      </c>
      <c r="G174" s="19" t="s">
        <v>272</v>
      </c>
      <c r="H174" s="15" t="s">
        <v>273</v>
      </c>
      <c r="I174" s="19" t="s">
        <v>274</v>
      </c>
      <c r="J174" s="17" t="s">
        <v>275</v>
      </c>
      <c r="K174" s="18" t="s">
        <v>276</v>
      </c>
      <c r="L174" s="15" t="s">
        <v>277</v>
      </c>
      <c r="M174" s="22" t="s">
        <v>278</v>
      </c>
      <c r="N174" s="15" t="s">
        <v>279</v>
      </c>
      <c r="O174" s="15" t="s">
        <v>280</v>
      </c>
      <c r="P174" s="16" t="s">
        <v>281</v>
      </c>
      <c r="Q174" s="16" t="s">
        <v>282</v>
      </c>
      <c r="R174" s="15" t="s">
        <v>283</v>
      </c>
      <c r="S174" s="4"/>
      <c r="T174" s="18" t="s">
        <v>284</v>
      </c>
      <c r="U174" s="4"/>
      <c r="V174" s="19" t="s">
        <v>285</v>
      </c>
      <c r="W174" s="18" t="s">
        <v>286</v>
      </c>
      <c r="X174" s="16" t="s">
        <v>287</v>
      </c>
      <c r="Y174" s="15" t="s">
        <v>288</v>
      </c>
      <c r="Z174" s="15" t="s">
        <v>289</v>
      </c>
      <c r="AA174" s="15" t="s">
        <v>290</v>
      </c>
      <c r="AB174" s="22" t="s">
        <v>291</v>
      </c>
      <c r="AC174" s="15" t="s">
        <v>292</v>
      </c>
      <c r="AD174" s="4"/>
      <c r="AE174" s="15" t="s">
        <v>293</v>
      </c>
      <c r="AF174" s="16" t="s">
        <v>294</v>
      </c>
      <c r="AG174" s="16" t="s">
        <v>295</v>
      </c>
      <c r="AH174" s="15" t="s">
        <v>296</v>
      </c>
      <c r="AI174" s="4"/>
      <c r="AJ174" s="4"/>
    </row>
    <row r="175" spans="4:36" ht="30" x14ac:dyDescent="0.2">
      <c r="D175" s="4"/>
      <c r="E175" s="20" t="s">
        <v>297</v>
      </c>
      <c r="F175" s="4"/>
      <c r="G175" s="19" t="s">
        <v>298</v>
      </c>
      <c r="H175" s="18" t="s">
        <v>299</v>
      </c>
      <c r="I175" s="19" t="s">
        <v>300</v>
      </c>
      <c r="J175" s="17" t="s">
        <v>301</v>
      </c>
      <c r="K175" s="18" t="s">
        <v>302</v>
      </c>
      <c r="L175" s="25" t="s">
        <v>303</v>
      </c>
      <c r="M175" s="4"/>
      <c r="N175" s="15" t="s">
        <v>304</v>
      </c>
      <c r="O175" s="15" t="s">
        <v>305</v>
      </c>
      <c r="P175" s="16" t="s">
        <v>306</v>
      </c>
      <c r="Q175" s="16" t="s">
        <v>307</v>
      </c>
      <c r="R175" s="15" t="s">
        <v>308</v>
      </c>
      <c r="S175" s="4"/>
      <c r="T175" s="18" t="s">
        <v>309</v>
      </c>
      <c r="U175" s="4"/>
      <c r="V175" s="19" t="s">
        <v>310</v>
      </c>
      <c r="W175" s="18" t="s">
        <v>311</v>
      </c>
      <c r="X175" s="16" t="s">
        <v>312</v>
      </c>
      <c r="Y175" s="15" t="s">
        <v>313</v>
      </c>
      <c r="Z175" s="15" t="s">
        <v>314</v>
      </c>
      <c r="AA175" s="25" t="s">
        <v>315</v>
      </c>
      <c r="AB175" s="4"/>
      <c r="AC175" s="15" t="s">
        <v>316</v>
      </c>
      <c r="AD175" s="4"/>
      <c r="AE175" s="15" t="s">
        <v>317</v>
      </c>
      <c r="AF175" s="22" t="s">
        <v>318</v>
      </c>
      <c r="AG175" s="16" t="s">
        <v>319</v>
      </c>
      <c r="AH175" s="15" t="s">
        <v>252</v>
      </c>
      <c r="AI175" s="4"/>
      <c r="AJ175" s="4"/>
    </row>
    <row r="176" spans="4:36" ht="15" x14ac:dyDescent="0.2">
      <c r="D176" s="4"/>
      <c r="E176" s="20" t="s">
        <v>320</v>
      </c>
      <c r="F176" s="4"/>
      <c r="G176" s="19" t="s">
        <v>321</v>
      </c>
      <c r="H176" s="15" t="s">
        <v>322</v>
      </c>
      <c r="I176" s="19" t="s">
        <v>323</v>
      </c>
      <c r="J176" s="17" t="s">
        <v>324</v>
      </c>
      <c r="K176" s="18" t="s">
        <v>268</v>
      </c>
      <c r="L176" s="4"/>
      <c r="M176" s="4"/>
      <c r="N176" s="15" t="s">
        <v>268</v>
      </c>
      <c r="O176" s="25" t="s">
        <v>325</v>
      </c>
      <c r="P176" s="16" t="s">
        <v>326</v>
      </c>
      <c r="Q176" s="16" t="s">
        <v>327</v>
      </c>
      <c r="R176" s="15" t="s">
        <v>328</v>
      </c>
      <c r="S176" s="4"/>
      <c r="T176" s="18" t="s">
        <v>329</v>
      </c>
      <c r="U176" s="4"/>
      <c r="V176" s="24" t="s">
        <v>330</v>
      </c>
      <c r="W176" s="18" t="s">
        <v>331</v>
      </c>
      <c r="X176" s="22" t="s">
        <v>332</v>
      </c>
      <c r="Y176" s="15" t="s">
        <v>333</v>
      </c>
      <c r="Z176" s="15" t="s">
        <v>334</v>
      </c>
      <c r="AA176" s="4"/>
      <c r="AB176" s="4"/>
      <c r="AC176" s="25" t="s">
        <v>335</v>
      </c>
      <c r="AD176" s="4"/>
      <c r="AE176" s="15" t="s">
        <v>336</v>
      </c>
      <c r="AF176" s="4"/>
      <c r="AG176" s="16" t="s">
        <v>337</v>
      </c>
      <c r="AH176" s="15" t="s">
        <v>304</v>
      </c>
      <c r="AI176" s="4"/>
      <c r="AJ176" s="4"/>
    </row>
    <row r="177" spans="4:36" ht="15" x14ac:dyDescent="0.2">
      <c r="D177" s="4"/>
      <c r="E177" s="20" t="s">
        <v>338</v>
      </c>
      <c r="F177" s="4"/>
      <c r="G177" s="19" t="s">
        <v>339</v>
      </c>
      <c r="H177" s="15" t="s">
        <v>340</v>
      </c>
      <c r="I177" s="19" t="s">
        <v>341</v>
      </c>
      <c r="J177" s="17" t="s">
        <v>342</v>
      </c>
      <c r="K177" s="18" t="s">
        <v>343</v>
      </c>
      <c r="L177" s="4"/>
      <c r="M177" s="4"/>
      <c r="N177" s="15" t="s">
        <v>344</v>
      </c>
      <c r="O177" s="4"/>
      <c r="P177" s="22" t="s">
        <v>345</v>
      </c>
      <c r="Q177" s="16" t="s">
        <v>346</v>
      </c>
      <c r="R177" s="15" t="s">
        <v>347</v>
      </c>
      <c r="S177" s="4"/>
      <c r="T177" s="18" t="s">
        <v>348</v>
      </c>
      <c r="U177" s="4"/>
      <c r="V177" s="4"/>
      <c r="W177" s="18" t="s">
        <v>349</v>
      </c>
      <c r="X177" s="4"/>
      <c r="Y177" s="15" t="s">
        <v>350</v>
      </c>
      <c r="Z177" s="25" t="s">
        <v>351</v>
      </c>
      <c r="AA177" s="4"/>
      <c r="AB177" s="4"/>
      <c r="AC177" s="4"/>
      <c r="AD177" s="4"/>
      <c r="AE177" s="15" t="s">
        <v>352</v>
      </c>
      <c r="AF177" s="4"/>
      <c r="AG177" s="16" t="s">
        <v>353</v>
      </c>
      <c r="AH177" s="15" t="s">
        <v>354</v>
      </c>
      <c r="AI177" s="4"/>
      <c r="AJ177" s="4"/>
    </row>
    <row r="178" spans="4:36" ht="15" x14ac:dyDescent="0.2">
      <c r="D178" s="4"/>
      <c r="E178" s="20" t="s">
        <v>355</v>
      </c>
      <c r="F178" s="4"/>
      <c r="G178" s="24" t="s">
        <v>270</v>
      </c>
      <c r="H178" s="15" t="s">
        <v>356</v>
      </c>
      <c r="I178" s="19" t="s">
        <v>357</v>
      </c>
      <c r="J178" s="17" t="s">
        <v>358</v>
      </c>
      <c r="K178" s="27" t="s">
        <v>359</v>
      </c>
      <c r="L178" s="4"/>
      <c r="M178" s="4"/>
      <c r="N178" s="25" t="s">
        <v>360</v>
      </c>
      <c r="O178" s="4"/>
      <c r="P178" s="4"/>
      <c r="Q178" s="16" t="s">
        <v>361</v>
      </c>
      <c r="R178" s="15" t="s">
        <v>362</v>
      </c>
      <c r="S178" s="4"/>
      <c r="T178" s="27" t="s">
        <v>363</v>
      </c>
      <c r="U178" s="4"/>
      <c r="V178" s="4"/>
      <c r="W178" s="18" t="s">
        <v>364</v>
      </c>
      <c r="X178" s="4"/>
      <c r="Y178" s="15" t="s">
        <v>365</v>
      </c>
      <c r="Z178" s="4"/>
      <c r="AA178" s="4"/>
      <c r="AB178" s="4"/>
      <c r="AC178" s="4"/>
      <c r="AD178" s="4"/>
      <c r="AE178" s="15" t="s">
        <v>366</v>
      </c>
      <c r="AF178" s="4"/>
      <c r="AG178" s="16" t="s">
        <v>367</v>
      </c>
      <c r="AH178" s="15" t="s">
        <v>368</v>
      </c>
      <c r="AI178" s="4"/>
      <c r="AJ178" s="4"/>
    </row>
    <row r="179" spans="4:36" ht="15" x14ac:dyDescent="0.2">
      <c r="D179" s="4"/>
      <c r="E179" s="20" t="s">
        <v>369</v>
      </c>
      <c r="F179" s="4"/>
      <c r="G179" s="4"/>
      <c r="H179" s="15" t="s">
        <v>370</v>
      </c>
      <c r="I179" s="24" t="s">
        <v>371</v>
      </c>
      <c r="J179" s="17" t="s">
        <v>372</v>
      </c>
      <c r="K179" s="4"/>
      <c r="L179" s="4"/>
      <c r="M179" s="4"/>
      <c r="N179" s="4"/>
      <c r="O179" s="4"/>
      <c r="P179" s="4"/>
      <c r="Q179" s="22" t="s">
        <v>373</v>
      </c>
      <c r="R179" s="15" t="s">
        <v>374</v>
      </c>
      <c r="S179" s="4"/>
      <c r="T179" s="4"/>
      <c r="U179" s="4"/>
      <c r="V179" s="4"/>
      <c r="W179" s="27" t="s">
        <v>375</v>
      </c>
      <c r="X179" s="4"/>
      <c r="Y179" s="25" t="s">
        <v>376</v>
      </c>
      <c r="Z179" s="4"/>
      <c r="AA179" s="4"/>
      <c r="AB179" s="4"/>
      <c r="AC179" s="4"/>
      <c r="AD179" s="4"/>
      <c r="AE179" s="15" t="s">
        <v>377</v>
      </c>
      <c r="AF179" s="4"/>
      <c r="AG179" s="16" t="s">
        <v>378</v>
      </c>
      <c r="AH179" s="15" t="s">
        <v>379</v>
      </c>
      <c r="AI179" s="4"/>
      <c r="AJ179" s="4"/>
    </row>
    <row r="180" spans="4:36" ht="15" x14ac:dyDescent="0.2">
      <c r="D180" s="4"/>
      <c r="E180" s="20" t="s">
        <v>276</v>
      </c>
      <c r="F180" s="4"/>
      <c r="G180" s="4"/>
      <c r="H180" s="18" t="s">
        <v>380</v>
      </c>
      <c r="I180" s="4"/>
      <c r="J180" s="17" t="s">
        <v>381</v>
      </c>
      <c r="K180" s="4"/>
      <c r="L180" s="4"/>
      <c r="M180" s="4"/>
      <c r="N180" s="4"/>
      <c r="O180" s="4"/>
      <c r="P180" s="4"/>
      <c r="Q180" s="4"/>
      <c r="R180" s="15" t="s">
        <v>382</v>
      </c>
      <c r="S180" s="4"/>
      <c r="T180" s="4"/>
      <c r="U180" s="4"/>
      <c r="V180" s="4"/>
      <c r="W180" s="4"/>
      <c r="X180" s="4"/>
      <c r="Y180" s="4"/>
      <c r="Z180" s="4"/>
      <c r="AA180" s="4"/>
      <c r="AB180" s="4"/>
      <c r="AC180" s="4"/>
      <c r="AD180" s="4"/>
      <c r="AE180" s="15" t="s">
        <v>383</v>
      </c>
      <c r="AF180" s="4"/>
      <c r="AG180" s="16" t="s">
        <v>384</v>
      </c>
      <c r="AH180" s="15" t="s">
        <v>385</v>
      </c>
      <c r="AI180" s="4"/>
      <c r="AJ180" s="4"/>
    </row>
    <row r="181" spans="4:36" ht="15" x14ac:dyDescent="0.2">
      <c r="D181" s="4"/>
      <c r="E181" s="20" t="s">
        <v>386</v>
      </c>
      <c r="F181" s="4"/>
      <c r="G181" s="4"/>
      <c r="H181" s="15" t="s">
        <v>387</v>
      </c>
      <c r="I181" s="4"/>
      <c r="J181" s="17" t="s">
        <v>388</v>
      </c>
      <c r="K181" s="4"/>
      <c r="L181" s="4"/>
      <c r="M181" s="4"/>
      <c r="N181" s="4"/>
      <c r="O181" s="4"/>
      <c r="P181" s="4"/>
      <c r="Q181" s="4"/>
      <c r="R181" s="15" t="s">
        <v>389</v>
      </c>
      <c r="S181" s="4"/>
      <c r="T181" s="4"/>
      <c r="U181" s="4"/>
      <c r="V181" s="4"/>
      <c r="W181" s="4"/>
      <c r="X181" s="4"/>
      <c r="Y181" s="4"/>
      <c r="Z181" s="4"/>
      <c r="AA181" s="4"/>
      <c r="AB181" s="4"/>
      <c r="AC181" s="4"/>
      <c r="AD181" s="4"/>
      <c r="AE181" s="15" t="s">
        <v>390</v>
      </c>
      <c r="AF181" s="4"/>
      <c r="AG181" s="22" t="s">
        <v>391</v>
      </c>
      <c r="AH181" s="15" t="s">
        <v>392</v>
      </c>
      <c r="AI181" s="4"/>
      <c r="AJ181" s="4"/>
    </row>
    <row r="182" spans="4:36" ht="15" x14ac:dyDescent="0.2">
      <c r="D182" s="4"/>
      <c r="E182" s="20" t="s">
        <v>302</v>
      </c>
      <c r="F182" s="4"/>
      <c r="G182" s="4"/>
      <c r="H182" s="18" t="s">
        <v>393</v>
      </c>
      <c r="I182" s="4"/>
      <c r="J182" s="17" t="s">
        <v>394</v>
      </c>
      <c r="K182" s="4"/>
      <c r="L182" s="4"/>
      <c r="M182" s="4"/>
      <c r="N182" s="4"/>
      <c r="O182" s="4"/>
      <c r="P182" s="4"/>
      <c r="Q182" s="4"/>
      <c r="R182" s="15" t="s">
        <v>395</v>
      </c>
      <c r="S182" s="4"/>
      <c r="T182" s="4"/>
      <c r="U182" s="4"/>
      <c r="V182" s="4"/>
      <c r="W182" s="4"/>
      <c r="X182" s="4"/>
      <c r="Y182" s="4"/>
      <c r="Z182" s="4"/>
      <c r="AA182" s="4"/>
      <c r="AB182" s="4"/>
      <c r="AC182" s="4"/>
      <c r="AD182" s="4"/>
      <c r="AE182" s="25" t="s">
        <v>396</v>
      </c>
      <c r="AF182" s="4"/>
      <c r="AG182" s="4"/>
      <c r="AH182" s="15" t="s">
        <v>397</v>
      </c>
      <c r="AI182" s="4"/>
      <c r="AJ182" s="4"/>
    </row>
    <row r="183" spans="4:36" ht="15" x14ac:dyDescent="0.2">
      <c r="D183" s="4"/>
      <c r="E183" s="20" t="s">
        <v>398</v>
      </c>
      <c r="F183" s="4"/>
      <c r="G183" s="4"/>
      <c r="H183" s="18" t="s">
        <v>399</v>
      </c>
      <c r="I183" s="4"/>
      <c r="J183" s="26" t="s">
        <v>400</v>
      </c>
      <c r="K183" s="4"/>
      <c r="L183" s="4"/>
      <c r="M183" s="4"/>
      <c r="N183" s="4"/>
      <c r="O183" s="4"/>
      <c r="P183" s="4"/>
      <c r="Q183" s="4"/>
      <c r="R183" s="15" t="s">
        <v>401</v>
      </c>
      <c r="S183" s="4"/>
      <c r="T183" s="4"/>
      <c r="U183" s="4"/>
      <c r="V183" s="4"/>
      <c r="W183" s="4"/>
      <c r="X183" s="4"/>
      <c r="Y183" s="4"/>
      <c r="Z183" s="4"/>
      <c r="AA183" s="4"/>
      <c r="AB183" s="4"/>
      <c r="AC183" s="4"/>
      <c r="AD183" s="4"/>
      <c r="AE183" s="4"/>
      <c r="AF183" s="4"/>
      <c r="AG183" s="4"/>
      <c r="AH183" s="15" t="s">
        <v>402</v>
      </c>
      <c r="AI183" s="4"/>
      <c r="AJ183" s="4"/>
    </row>
    <row r="184" spans="4:36" ht="30" x14ac:dyDescent="0.2">
      <c r="D184" s="4"/>
      <c r="E184" s="20" t="s">
        <v>403</v>
      </c>
      <c r="F184" s="4"/>
      <c r="G184" s="4"/>
      <c r="H184" s="15" t="s">
        <v>404</v>
      </c>
      <c r="I184" s="4"/>
      <c r="J184" s="4"/>
      <c r="K184" s="4"/>
      <c r="L184" s="4"/>
      <c r="M184" s="4"/>
      <c r="N184" s="4"/>
      <c r="O184" s="4"/>
      <c r="P184" s="4"/>
      <c r="Q184" s="4"/>
      <c r="R184" s="15" t="s">
        <v>405</v>
      </c>
      <c r="S184" s="4"/>
      <c r="T184" s="4"/>
      <c r="U184" s="4"/>
      <c r="V184" s="4"/>
      <c r="W184" s="4"/>
      <c r="X184" s="4"/>
      <c r="Y184" s="4"/>
      <c r="Z184" s="4"/>
      <c r="AA184" s="4"/>
      <c r="AB184" s="4"/>
      <c r="AC184" s="4"/>
      <c r="AD184" s="4"/>
      <c r="AE184" s="4"/>
      <c r="AF184" s="4"/>
      <c r="AG184" s="4"/>
      <c r="AH184" s="15" t="s">
        <v>406</v>
      </c>
      <c r="AI184" s="4"/>
      <c r="AJ184" s="4"/>
    </row>
    <row r="185" spans="4:36" ht="15" x14ac:dyDescent="0.2">
      <c r="D185" s="4"/>
      <c r="E185" s="20" t="s">
        <v>407</v>
      </c>
      <c r="F185" s="4"/>
      <c r="G185" s="4"/>
      <c r="H185" s="15" t="s">
        <v>408</v>
      </c>
      <c r="I185" s="4"/>
      <c r="J185" s="4"/>
      <c r="K185" s="4"/>
      <c r="L185" s="4"/>
      <c r="M185" s="4"/>
      <c r="N185" s="4"/>
      <c r="O185" s="4"/>
      <c r="P185" s="4"/>
      <c r="Q185" s="4"/>
      <c r="R185" s="25" t="s">
        <v>409</v>
      </c>
      <c r="S185" s="4"/>
      <c r="T185" s="4"/>
      <c r="U185" s="4"/>
      <c r="V185" s="4"/>
      <c r="W185" s="4"/>
      <c r="X185" s="4"/>
      <c r="Y185" s="4"/>
      <c r="Z185" s="4"/>
      <c r="AA185" s="4"/>
      <c r="AB185" s="4"/>
      <c r="AC185" s="4"/>
      <c r="AD185" s="4"/>
      <c r="AE185" s="4"/>
      <c r="AF185" s="4"/>
      <c r="AG185" s="4"/>
      <c r="AH185" s="15" t="s">
        <v>410</v>
      </c>
      <c r="AI185" s="4"/>
      <c r="AJ185" s="4"/>
    </row>
    <row r="186" spans="4:36" ht="15" x14ac:dyDescent="0.2">
      <c r="D186" s="4"/>
      <c r="E186" s="20" t="s">
        <v>411</v>
      </c>
      <c r="F186" s="4"/>
      <c r="G186" s="4"/>
      <c r="H186" s="15" t="s">
        <v>412</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413</v>
      </c>
      <c r="AI186" s="4"/>
      <c r="AJ186" s="4"/>
    </row>
    <row r="187" spans="4:36" ht="15" x14ac:dyDescent="0.2">
      <c r="D187" s="4"/>
      <c r="E187" s="20" t="s">
        <v>414</v>
      </c>
      <c r="F187" s="4"/>
      <c r="G187" s="4"/>
      <c r="H187" s="15" t="s">
        <v>415</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x14ac:dyDescent="0.2">
      <c r="D188" s="4"/>
      <c r="E188" s="20" t="s">
        <v>352</v>
      </c>
      <c r="F188" s="4"/>
      <c r="G188" s="4"/>
      <c r="H188" s="15" t="s">
        <v>416</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x14ac:dyDescent="0.2">
      <c r="D189" s="4"/>
      <c r="E189" s="23" t="s">
        <v>417</v>
      </c>
      <c r="F189" s="4"/>
      <c r="G189" s="4"/>
      <c r="H189" s="25" t="s">
        <v>418</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x14ac:dyDescent="0.2">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x14ac:dyDescent="0.2">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x14ac:dyDescent="0.2">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x14ac:dyDescent="0.2">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x14ac:dyDescent="0.2">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x14ac:dyDescent="0.2">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x14ac:dyDescent="0.2">
      <c r="O196" s="4"/>
      <c r="P196" s="4"/>
      <c r="Q196" s="4"/>
      <c r="R196" s="4"/>
      <c r="S196" s="4"/>
      <c r="T196" s="4"/>
    </row>
    <row r="197" spans="4:36" x14ac:dyDescent="0.2">
      <c r="O197" s="4"/>
      <c r="P197" s="4"/>
      <c r="Q197" s="4"/>
      <c r="R197" s="4"/>
      <c r="S197" s="4"/>
      <c r="T197" s="4"/>
    </row>
    <row r="198" spans="4:36" x14ac:dyDescent="0.2">
      <c r="O198" s="4"/>
      <c r="P198" s="4"/>
      <c r="Q198" s="4"/>
      <c r="R198" s="4"/>
      <c r="S198" s="4"/>
      <c r="T198" s="4"/>
    </row>
    <row r="199" spans="4:36" x14ac:dyDescent="0.2">
      <c r="O199" s="4"/>
      <c r="P199" s="4"/>
      <c r="Q199" s="4"/>
      <c r="R199" s="4"/>
      <c r="S199" s="4"/>
      <c r="T199" s="4"/>
    </row>
    <row r="200" spans="4:36" x14ac:dyDescent="0.2">
      <c r="O200" s="4"/>
      <c r="P200" s="4"/>
      <c r="Q200" s="4"/>
      <c r="R200" s="4"/>
      <c r="S200" s="4"/>
      <c r="T200" s="4"/>
    </row>
    <row r="201" spans="4:36" x14ac:dyDescent="0.2">
      <c r="O201" s="4"/>
      <c r="P201" s="4"/>
      <c r="Q201" s="4"/>
      <c r="R201" s="4"/>
      <c r="S201" s="4"/>
      <c r="T201" s="4"/>
    </row>
    <row r="202" spans="4:36" x14ac:dyDescent="0.2">
      <c r="O202" s="4"/>
      <c r="P202" s="4"/>
      <c r="Q202" s="4"/>
      <c r="R202" s="4"/>
      <c r="S202" s="4"/>
      <c r="T202" s="4"/>
    </row>
    <row r="203" spans="4:36" x14ac:dyDescent="0.2">
      <c r="O203" s="4"/>
      <c r="P203" s="4"/>
      <c r="Q203" s="4"/>
      <c r="R203" s="4"/>
      <c r="S203" s="4"/>
      <c r="T203" s="4"/>
    </row>
    <row r="204" spans="4:36" ht="15" x14ac:dyDescent="0.25">
      <c r="D204" s="14" t="s">
        <v>419</v>
      </c>
      <c r="E204" s="14" t="s">
        <v>420</v>
      </c>
      <c r="F204" s="14" t="s">
        <v>421</v>
      </c>
      <c r="G204" s="28" t="s">
        <v>422</v>
      </c>
      <c r="H204" s="28" t="s">
        <v>423</v>
      </c>
      <c r="I204" s="14" t="s">
        <v>424</v>
      </c>
      <c r="J204" s="14" t="s">
        <v>425</v>
      </c>
      <c r="K204" s="28" t="s">
        <v>426</v>
      </c>
      <c r="L204" s="14" t="s">
        <v>427</v>
      </c>
      <c r="M204" s="14" t="s">
        <v>428</v>
      </c>
      <c r="N204" s="14" t="s">
        <v>429</v>
      </c>
      <c r="O204" s="14" t="s">
        <v>430</v>
      </c>
      <c r="P204" s="28" t="s">
        <v>431</v>
      </c>
      <c r="Q204" s="14" t="s">
        <v>432</v>
      </c>
      <c r="R204" s="14" t="s">
        <v>433</v>
      </c>
      <c r="S204" s="14" t="s">
        <v>434</v>
      </c>
      <c r="T204" s="14" t="s">
        <v>435</v>
      </c>
      <c r="U204" s="14" t="s">
        <v>436</v>
      </c>
      <c r="V204" s="14" t="s">
        <v>437</v>
      </c>
      <c r="W204" s="14" t="s">
        <v>438</v>
      </c>
      <c r="X204" s="14" t="s">
        <v>439</v>
      </c>
      <c r="Y204" s="14" t="s">
        <v>440</v>
      </c>
      <c r="Z204" s="14" t="s">
        <v>441</v>
      </c>
      <c r="AA204" s="14" t="s">
        <v>442</v>
      </c>
      <c r="AB204" s="14" t="s">
        <v>443</v>
      </c>
      <c r="AC204" s="14" t="s">
        <v>444</v>
      </c>
      <c r="AD204" s="14" t="s">
        <v>445</v>
      </c>
      <c r="AE204" s="14" t="s">
        <v>446</v>
      </c>
      <c r="AF204" s="14" t="s">
        <v>447</v>
      </c>
      <c r="AG204" s="14" t="s">
        <v>448</v>
      </c>
      <c r="AH204" s="14" t="s">
        <v>449</v>
      </c>
      <c r="AI204" s="14" t="s">
        <v>450</v>
      </c>
      <c r="AJ204" s="14" t="s">
        <v>451</v>
      </c>
    </row>
    <row r="205" spans="4:36" ht="15" x14ac:dyDescent="0.25">
      <c r="D205" t="s">
        <v>452</v>
      </c>
      <c r="E205" t="s">
        <v>453</v>
      </c>
      <c r="F205" t="s">
        <v>421</v>
      </c>
      <c r="G205" t="s">
        <v>454</v>
      </c>
      <c r="H205" t="s">
        <v>455</v>
      </c>
      <c r="I205" t="s">
        <v>456</v>
      </c>
      <c r="J205" t="s">
        <v>457</v>
      </c>
      <c r="K205" t="s">
        <v>458</v>
      </c>
      <c r="L205" t="s">
        <v>459</v>
      </c>
      <c r="M205" t="s">
        <v>460</v>
      </c>
      <c r="N205" t="s">
        <v>461</v>
      </c>
      <c r="O205" t="s">
        <v>462</v>
      </c>
      <c r="P205" t="s">
        <v>463</v>
      </c>
      <c r="Q205" t="s">
        <v>464</v>
      </c>
      <c r="R205" t="s">
        <v>465</v>
      </c>
      <c r="S205" t="s">
        <v>466</v>
      </c>
      <c r="T205" t="s">
        <v>467</v>
      </c>
      <c r="U205" t="s">
        <v>468</v>
      </c>
      <c r="V205" t="s">
        <v>469</v>
      </c>
      <c r="W205" t="s">
        <v>470</v>
      </c>
      <c r="X205" t="s">
        <v>471</v>
      </c>
      <c r="Y205" t="s">
        <v>472</v>
      </c>
      <c r="Z205" t="s">
        <v>473</v>
      </c>
      <c r="AA205" t="s">
        <v>474</v>
      </c>
      <c r="AB205" t="s">
        <v>475</v>
      </c>
      <c r="AC205" t="s">
        <v>476</v>
      </c>
      <c r="AD205" t="s">
        <v>477</v>
      </c>
      <c r="AE205" t="s">
        <v>478</v>
      </c>
      <c r="AF205" t="s">
        <v>479</v>
      </c>
      <c r="AG205" t="s">
        <v>480</v>
      </c>
      <c r="AH205" t="s">
        <v>481</v>
      </c>
      <c r="AI205" t="s">
        <v>482</v>
      </c>
      <c r="AJ205" t="s">
        <v>483</v>
      </c>
    </row>
    <row r="206" spans="4:36" ht="15" x14ac:dyDescent="0.25">
      <c r="D206" t="s">
        <v>484</v>
      </c>
      <c r="E206" t="s">
        <v>485</v>
      </c>
      <c r="F206" t="s">
        <v>486</v>
      </c>
      <c r="G206" t="s">
        <v>487</v>
      </c>
      <c r="H206"/>
      <c r="I206" t="s">
        <v>488</v>
      </c>
      <c r="J206" t="s">
        <v>489</v>
      </c>
      <c r="K206" t="s">
        <v>490</v>
      </c>
      <c r="L206" t="s">
        <v>491</v>
      </c>
      <c r="M206" t="s">
        <v>492</v>
      </c>
      <c r="N206" t="s">
        <v>493</v>
      </c>
      <c r="O206" t="s">
        <v>494</v>
      </c>
      <c r="P206" t="s">
        <v>495</v>
      </c>
      <c r="Q206" t="s">
        <v>496</v>
      </c>
      <c r="R206" t="s">
        <v>497</v>
      </c>
      <c r="S206" t="s">
        <v>498</v>
      </c>
      <c r="T206" t="s">
        <v>499</v>
      </c>
      <c r="U206" t="s">
        <v>500</v>
      </c>
      <c r="V206" t="s">
        <v>491</v>
      </c>
      <c r="W206" t="s">
        <v>501</v>
      </c>
      <c r="X206" t="s">
        <v>502</v>
      </c>
      <c r="Y206" t="s">
        <v>497</v>
      </c>
      <c r="Z206" t="s">
        <v>503</v>
      </c>
      <c r="AA206" t="s">
        <v>504</v>
      </c>
      <c r="AB206" t="s">
        <v>505</v>
      </c>
      <c r="AC206" t="s">
        <v>506</v>
      </c>
      <c r="AD206" t="s">
        <v>507</v>
      </c>
      <c r="AE206" t="s">
        <v>508</v>
      </c>
      <c r="AF206" t="s">
        <v>505</v>
      </c>
      <c r="AG206" t="s">
        <v>509</v>
      </c>
      <c r="AH206" t="s">
        <v>510</v>
      </c>
      <c r="AI206" t="s">
        <v>511</v>
      </c>
      <c r="AJ206" t="s">
        <v>512</v>
      </c>
    </row>
    <row r="207" spans="4:36" ht="15" x14ac:dyDescent="0.25">
      <c r="D207" t="s">
        <v>513</v>
      </c>
      <c r="E207" t="s">
        <v>514</v>
      </c>
      <c r="F207" t="s">
        <v>515</v>
      </c>
      <c r="G207" t="s">
        <v>516</v>
      </c>
      <c r="H207"/>
      <c r="I207" t="s">
        <v>517</v>
      </c>
      <c r="J207" t="s">
        <v>518</v>
      </c>
      <c r="K207" t="s">
        <v>519</v>
      </c>
      <c r="L207" t="s">
        <v>520</v>
      </c>
      <c r="M207" t="s">
        <v>521</v>
      </c>
      <c r="N207" t="s">
        <v>522</v>
      </c>
      <c r="O207" t="s">
        <v>523</v>
      </c>
      <c r="P207" t="s">
        <v>524</v>
      </c>
      <c r="Q207" t="s">
        <v>505</v>
      </c>
      <c r="R207" t="s">
        <v>525</v>
      </c>
      <c r="S207" t="s">
        <v>526</v>
      </c>
      <c r="T207" t="s">
        <v>527</v>
      </c>
      <c r="U207" t="s">
        <v>528</v>
      </c>
      <c r="V207" t="s">
        <v>529</v>
      </c>
      <c r="W207" t="s">
        <v>530</v>
      </c>
      <c r="X207" t="s">
        <v>531</v>
      </c>
      <c r="Y207" t="s">
        <v>532</v>
      </c>
      <c r="Z207" t="s">
        <v>533</v>
      </c>
      <c r="AA207" t="s">
        <v>534</v>
      </c>
      <c r="AB207" t="s">
        <v>535</v>
      </c>
      <c r="AC207" t="s">
        <v>536</v>
      </c>
      <c r="AD207"/>
      <c r="AE207" t="s">
        <v>491</v>
      </c>
      <c r="AF207" t="s">
        <v>537</v>
      </c>
      <c r="AG207" t="s">
        <v>538</v>
      </c>
      <c r="AH207" t="s">
        <v>539</v>
      </c>
      <c r="AI207" t="s">
        <v>540</v>
      </c>
      <c r="AJ207" t="s">
        <v>541</v>
      </c>
    </row>
    <row r="208" spans="4:36" ht="15" x14ac:dyDescent="0.25">
      <c r="D208" t="s">
        <v>542</v>
      </c>
      <c r="E208" t="s">
        <v>543</v>
      </c>
      <c r="F208" t="s">
        <v>544</v>
      </c>
      <c r="G208" t="s">
        <v>545</v>
      </c>
      <c r="H208"/>
      <c r="I208" t="s">
        <v>546</v>
      </c>
      <c r="J208" t="s">
        <v>547</v>
      </c>
      <c r="K208" t="s">
        <v>548</v>
      </c>
      <c r="L208" t="s">
        <v>549</v>
      </c>
      <c r="M208" t="s">
        <v>550</v>
      </c>
      <c r="N208" t="s">
        <v>536</v>
      </c>
      <c r="O208" t="s">
        <v>551</v>
      </c>
      <c r="P208" t="s">
        <v>552</v>
      </c>
      <c r="Q208" t="s">
        <v>553</v>
      </c>
      <c r="R208" t="s">
        <v>554</v>
      </c>
      <c r="S208" t="s">
        <v>555</v>
      </c>
      <c r="T208" t="s">
        <v>556</v>
      </c>
      <c r="U208" t="s">
        <v>557</v>
      </c>
      <c r="V208" t="s">
        <v>558</v>
      </c>
      <c r="W208" t="s">
        <v>559</v>
      </c>
      <c r="X208" t="s">
        <v>560</v>
      </c>
      <c r="Y208" t="s">
        <v>561</v>
      </c>
      <c r="Z208" t="s">
        <v>562</v>
      </c>
      <c r="AA208" t="s">
        <v>563</v>
      </c>
      <c r="AB208" t="s">
        <v>564</v>
      </c>
      <c r="AC208" t="s">
        <v>565</v>
      </c>
      <c r="AD208"/>
      <c r="AE208" t="s">
        <v>566</v>
      </c>
      <c r="AF208" t="s">
        <v>567</v>
      </c>
      <c r="AG208" t="s">
        <v>568</v>
      </c>
      <c r="AH208" t="s">
        <v>569</v>
      </c>
      <c r="AI208" t="s">
        <v>570</v>
      </c>
      <c r="AJ208" t="s">
        <v>571</v>
      </c>
    </row>
    <row r="209" spans="4:36" ht="15" x14ac:dyDescent="0.25">
      <c r="D209" t="s">
        <v>572</v>
      </c>
      <c r="E209" t="s">
        <v>573</v>
      </c>
      <c r="F209" t="s">
        <v>574</v>
      </c>
      <c r="G209" t="s">
        <v>575</v>
      </c>
      <c r="H209"/>
      <c r="I209" t="s">
        <v>576</v>
      </c>
      <c r="J209" t="s">
        <v>577</v>
      </c>
      <c r="K209" t="s">
        <v>578</v>
      </c>
      <c r="L209" t="s">
        <v>579</v>
      </c>
      <c r="M209" t="s">
        <v>580</v>
      </c>
      <c r="N209" t="s">
        <v>424</v>
      </c>
      <c r="O209" t="s">
        <v>581</v>
      </c>
      <c r="P209" t="s">
        <v>582</v>
      </c>
      <c r="Q209" t="s">
        <v>583</v>
      </c>
      <c r="R209" t="s">
        <v>584</v>
      </c>
      <c r="S209" t="s">
        <v>585</v>
      </c>
      <c r="T209"/>
      <c r="U209" t="s">
        <v>586</v>
      </c>
      <c r="V209" t="s">
        <v>587</v>
      </c>
      <c r="W209" t="s">
        <v>588</v>
      </c>
      <c r="X209" t="s">
        <v>589</v>
      </c>
      <c r="Y209" t="s">
        <v>590</v>
      </c>
      <c r="Z209" t="s">
        <v>591</v>
      </c>
      <c r="AA209" t="s">
        <v>592</v>
      </c>
      <c r="AB209" t="s">
        <v>432</v>
      </c>
      <c r="AC209" t="s">
        <v>593</v>
      </c>
      <c r="AD209"/>
      <c r="AE209" t="s">
        <v>594</v>
      </c>
      <c r="AF209" t="s">
        <v>595</v>
      </c>
      <c r="AG209" t="s">
        <v>596</v>
      </c>
      <c r="AH209" t="s">
        <v>522</v>
      </c>
      <c r="AI209" t="s">
        <v>597</v>
      </c>
      <c r="AJ209"/>
    </row>
    <row r="210" spans="4:36" ht="15" x14ac:dyDescent="0.25">
      <c r="D210" t="s">
        <v>598</v>
      </c>
      <c r="E210" t="s">
        <v>599</v>
      </c>
      <c r="F210" t="s">
        <v>600</v>
      </c>
      <c r="G210" t="s">
        <v>601</v>
      </c>
      <c r="H210"/>
      <c r="I210" t="s">
        <v>602</v>
      </c>
      <c r="J210" t="s">
        <v>603</v>
      </c>
      <c r="K210" t="s">
        <v>604</v>
      </c>
      <c r="L210" t="s">
        <v>605</v>
      </c>
      <c r="M210" t="s">
        <v>606</v>
      </c>
      <c r="N210" t="s">
        <v>607</v>
      </c>
      <c r="O210" t="s">
        <v>608</v>
      </c>
      <c r="P210" t="s">
        <v>609</v>
      </c>
      <c r="Q210" t="s">
        <v>610</v>
      </c>
      <c r="R210" t="s">
        <v>611</v>
      </c>
      <c r="S210" t="s">
        <v>612</v>
      </c>
      <c r="T210"/>
      <c r="U210" t="s">
        <v>613</v>
      </c>
      <c r="V210" t="s">
        <v>614</v>
      </c>
      <c r="W210" t="s">
        <v>615</v>
      </c>
      <c r="X210" t="s">
        <v>616</v>
      </c>
      <c r="Y210" t="s">
        <v>617</v>
      </c>
      <c r="Z210" t="s">
        <v>618</v>
      </c>
      <c r="AA210" t="s">
        <v>619</v>
      </c>
      <c r="AB210" t="s">
        <v>620</v>
      </c>
      <c r="AC210" t="s">
        <v>621</v>
      </c>
      <c r="AD210"/>
      <c r="AE210" t="s">
        <v>622</v>
      </c>
      <c r="AF210" t="s">
        <v>623</v>
      </c>
      <c r="AG210" t="s">
        <v>624</v>
      </c>
      <c r="AH210" t="s">
        <v>424</v>
      </c>
      <c r="AI210" t="s">
        <v>625</v>
      </c>
      <c r="AJ210"/>
    </row>
    <row r="211" spans="4:36" ht="15" x14ac:dyDescent="0.25">
      <c r="D211" t="s">
        <v>626</v>
      </c>
      <c r="E211" t="s">
        <v>627</v>
      </c>
      <c r="F211" t="s">
        <v>628</v>
      </c>
      <c r="G211" t="s">
        <v>629</v>
      </c>
      <c r="H211"/>
      <c r="I211" t="s">
        <v>630</v>
      </c>
      <c r="J211" t="s">
        <v>631</v>
      </c>
      <c r="K211" t="s">
        <v>632</v>
      </c>
      <c r="L211" t="s">
        <v>633</v>
      </c>
      <c r="M211" t="s">
        <v>634</v>
      </c>
      <c r="N211" t="s">
        <v>635</v>
      </c>
      <c r="O211" t="s">
        <v>636</v>
      </c>
      <c r="P211" t="s">
        <v>637</v>
      </c>
      <c r="Q211" t="s">
        <v>638</v>
      </c>
      <c r="R211" t="s">
        <v>639</v>
      </c>
      <c r="S211" t="s">
        <v>640</v>
      </c>
      <c r="T211"/>
      <c r="U211" t="s">
        <v>641</v>
      </c>
      <c r="V211" t="s">
        <v>642</v>
      </c>
      <c r="W211" t="s">
        <v>643</v>
      </c>
      <c r="X211" t="s">
        <v>644</v>
      </c>
      <c r="Y211" t="s">
        <v>577</v>
      </c>
      <c r="Z211" t="s">
        <v>645</v>
      </c>
      <c r="AA211" t="s">
        <v>646</v>
      </c>
      <c r="AB211" t="s">
        <v>647</v>
      </c>
      <c r="AC211" t="s">
        <v>648</v>
      </c>
      <c r="AD211"/>
      <c r="AE211" t="s">
        <v>649</v>
      </c>
      <c r="AF211" t="s">
        <v>650</v>
      </c>
      <c r="AG211" t="s">
        <v>651</v>
      </c>
      <c r="AH211" t="s">
        <v>652</v>
      </c>
      <c r="AI211"/>
      <c r="AJ211"/>
    </row>
    <row r="212" spans="4:36" ht="15" x14ac:dyDescent="0.25">
      <c r="D212" t="s">
        <v>653</v>
      </c>
      <c r="E212" t="s">
        <v>654</v>
      </c>
      <c r="F212"/>
      <c r="G212" t="s">
        <v>655</v>
      </c>
      <c r="H212"/>
      <c r="I212" t="s">
        <v>499</v>
      </c>
      <c r="J212" t="s">
        <v>656</v>
      </c>
      <c r="K212" t="s">
        <v>657</v>
      </c>
      <c r="L212" t="s">
        <v>658</v>
      </c>
      <c r="M212" t="s">
        <v>659</v>
      </c>
      <c r="N212" t="s">
        <v>660</v>
      </c>
      <c r="O212" t="s">
        <v>661</v>
      </c>
      <c r="P212" t="s">
        <v>662</v>
      </c>
      <c r="Q212" t="s">
        <v>663</v>
      </c>
      <c r="R212" t="s">
        <v>664</v>
      </c>
      <c r="S212" t="s">
        <v>665</v>
      </c>
      <c r="T212"/>
      <c r="U212" t="s">
        <v>666</v>
      </c>
      <c r="V212" t="s">
        <v>667</v>
      </c>
      <c r="W212" t="s">
        <v>668</v>
      </c>
      <c r="X212" t="s">
        <v>669</v>
      </c>
      <c r="Y212" t="s">
        <v>670</v>
      </c>
      <c r="Z212" t="s">
        <v>671</v>
      </c>
      <c r="AA212" t="s">
        <v>672</v>
      </c>
      <c r="AB212" t="s">
        <v>673</v>
      </c>
      <c r="AC212" t="s">
        <v>674</v>
      </c>
      <c r="AD212"/>
      <c r="AE212" t="s">
        <v>675</v>
      </c>
      <c r="AF212" t="s">
        <v>676</v>
      </c>
      <c r="AG212" t="s">
        <v>677</v>
      </c>
      <c r="AH212" t="s">
        <v>678</v>
      </c>
      <c r="AI212"/>
      <c r="AJ212"/>
    </row>
    <row r="213" spans="4:36" ht="15" x14ac:dyDescent="0.25">
      <c r="D213" t="s">
        <v>679</v>
      </c>
      <c r="E213" t="s">
        <v>680</v>
      </c>
      <c r="F213"/>
      <c r="G213" t="s">
        <v>681</v>
      </c>
      <c r="H213"/>
      <c r="I213" t="s">
        <v>682</v>
      </c>
      <c r="J213" t="s">
        <v>425</v>
      </c>
      <c r="K213" t="s">
        <v>683</v>
      </c>
      <c r="L213" t="s">
        <v>684</v>
      </c>
      <c r="M213" t="s">
        <v>685</v>
      </c>
      <c r="N213" t="s">
        <v>686</v>
      </c>
      <c r="O213" t="s">
        <v>687</v>
      </c>
      <c r="P213" t="s">
        <v>688</v>
      </c>
      <c r="Q213" t="s">
        <v>689</v>
      </c>
      <c r="R213" t="s">
        <v>690</v>
      </c>
      <c r="S213"/>
      <c r="T213"/>
      <c r="U213" t="s">
        <v>691</v>
      </c>
      <c r="V213" t="s">
        <v>692</v>
      </c>
      <c r="W213" t="s">
        <v>693</v>
      </c>
      <c r="X213" t="s">
        <v>694</v>
      </c>
      <c r="Y213" t="s">
        <v>504</v>
      </c>
      <c r="Z213" t="s">
        <v>695</v>
      </c>
      <c r="AA213" t="s">
        <v>696</v>
      </c>
      <c r="AB213" t="s">
        <v>697</v>
      </c>
      <c r="AC213" t="s">
        <v>698</v>
      </c>
      <c r="AD213"/>
      <c r="AE213" t="s">
        <v>424</v>
      </c>
      <c r="AF213" t="s">
        <v>699</v>
      </c>
      <c r="AG213" t="s">
        <v>700</v>
      </c>
      <c r="AH213" t="s">
        <v>701</v>
      </c>
      <c r="AI213"/>
      <c r="AJ213"/>
    </row>
    <row r="214" spans="4:36" ht="15" x14ac:dyDescent="0.25">
      <c r="D214" t="s">
        <v>702</v>
      </c>
      <c r="E214" t="s">
        <v>703</v>
      </c>
      <c r="F214"/>
      <c r="G214" t="s">
        <v>704</v>
      </c>
      <c r="H214"/>
      <c r="I214" t="s">
        <v>705</v>
      </c>
      <c r="J214" t="s">
        <v>706</v>
      </c>
      <c r="K214" t="s">
        <v>707</v>
      </c>
      <c r="L214" t="s">
        <v>708</v>
      </c>
      <c r="M214" t="s">
        <v>709</v>
      </c>
      <c r="N214" t="s">
        <v>710</v>
      </c>
      <c r="O214" t="s">
        <v>711</v>
      </c>
      <c r="P214" t="s">
        <v>712</v>
      </c>
      <c r="Q214" t="s">
        <v>713</v>
      </c>
      <c r="R214" t="s">
        <v>714</v>
      </c>
      <c r="S214"/>
      <c r="T214"/>
      <c r="U214" t="s">
        <v>715</v>
      </c>
      <c r="V214" t="s">
        <v>716</v>
      </c>
      <c r="W214" t="s">
        <v>717</v>
      </c>
      <c r="X214" t="s">
        <v>718</v>
      </c>
      <c r="Y214" t="s">
        <v>719</v>
      </c>
      <c r="Z214" t="s">
        <v>720</v>
      </c>
      <c r="AA214" t="s">
        <v>721</v>
      </c>
      <c r="AB214" t="s">
        <v>722</v>
      </c>
      <c r="AC214" t="s">
        <v>723</v>
      </c>
      <c r="AD214"/>
      <c r="AE214" t="s">
        <v>690</v>
      </c>
      <c r="AF214" t="s">
        <v>724</v>
      </c>
      <c r="AG214" t="s">
        <v>725</v>
      </c>
      <c r="AH214" t="s">
        <v>726</v>
      </c>
      <c r="AI214"/>
      <c r="AJ214"/>
    </row>
    <row r="215" spans="4:36" ht="15" x14ac:dyDescent="0.25">
      <c r="D215" t="s">
        <v>727</v>
      </c>
      <c r="E215" t="s">
        <v>728</v>
      </c>
      <c r="F215"/>
      <c r="G215" t="s">
        <v>729</v>
      </c>
      <c r="H215"/>
      <c r="I215" t="s">
        <v>432</v>
      </c>
      <c r="J215" t="s">
        <v>505</v>
      </c>
      <c r="K215" t="s">
        <v>730</v>
      </c>
      <c r="L215" t="s">
        <v>731</v>
      </c>
      <c r="M215" t="s">
        <v>732</v>
      </c>
      <c r="N215" t="s">
        <v>733</v>
      </c>
      <c r="O215" t="s">
        <v>734</v>
      </c>
      <c r="P215" t="s">
        <v>735</v>
      </c>
      <c r="Q215" t="s">
        <v>736</v>
      </c>
      <c r="R215" t="s">
        <v>737</v>
      </c>
      <c r="S215"/>
      <c r="T215"/>
      <c r="U215" t="s">
        <v>738</v>
      </c>
      <c r="V215" t="s">
        <v>739</v>
      </c>
      <c r="W215" t="s">
        <v>740</v>
      </c>
      <c r="X215" t="s">
        <v>741</v>
      </c>
      <c r="Y215" t="s">
        <v>742</v>
      </c>
      <c r="Z215" t="s">
        <v>743</v>
      </c>
      <c r="AA215" t="s">
        <v>744</v>
      </c>
      <c r="AB215" t="s">
        <v>745</v>
      </c>
      <c r="AC215" t="s">
        <v>746</v>
      </c>
      <c r="AD215"/>
      <c r="AE215" t="s">
        <v>747</v>
      </c>
      <c r="AF215" t="s">
        <v>748</v>
      </c>
      <c r="AG215" t="s">
        <v>749</v>
      </c>
      <c r="AH215" t="s">
        <v>750</v>
      </c>
      <c r="AI215"/>
      <c r="AJ215"/>
    </row>
    <row r="216" spans="4:36" ht="15" x14ac:dyDescent="0.25">
      <c r="D216"/>
      <c r="E216" t="s">
        <v>751</v>
      </c>
      <c r="F216"/>
      <c r="G216" t="s">
        <v>752</v>
      </c>
      <c r="H216"/>
      <c r="I216" t="s">
        <v>753</v>
      </c>
      <c r="J216" t="s">
        <v>754</v>
      </c>
      <c r="K216" t="s">
        <v>755</v>
      </c>
      <c r="L216" t="s">
        <v>756</v>
      </c>
      <c r="M216" t="s">
        <v>757</v>
      </c>
      <c r="N216" t="s">
        <v>459</v>
      </c>
      <c r="O216" t="s">
        <v>758</v>
      </c>
      <c r="P216" t="s">
        <v>759</v>
      </c>
      <c r="Q216" t="s">
        <v>760</v>
      </c>
      <c r="R216" t="s">
        <v>761</v>
      </c>
      <c r="S216"/>
      <c r="T216"/>
      <c r="U216" t="s">
        <v>762</v>
      </c>
      <c r="V216" t="s">
        <v>763</v>
      </c>
      <c r="W216" t="s">
        <v>764</v>
      </c>
      <c r="X216" t="s">
        <v>765</v>
      </c>
      <c r="Y216" t="s">
        <v>432</v>
      </c>
      <c r="Z216" t="s">
        <v>766</v>
      </c>
      <c r="AA216" t="s">
        <v>767</v>
      </c>
      <c r="AB216" t="s">
        <v>768</v>
      </c>
      <c r="AC216" t="s">
        <v>769</v>
      </c>
      <c r="AD216"/>
      <c r="AE216" t="s">
        <v>770</v>
      </c>
      <c r="AF216" t="s">
        <v>771</v>
      </c>
      <c r="AG216" t="s">
        <v>772</v>
      </c>
      <c r="AH216" t="s">
        <v>545</v>
      </c>
      <c r="AI216"/>
      <c r="AJ216"/>
    </row>
    <row r="217" spans="4:36" ht="15" x14ac:dyDescent="0.25">
      <c r="D217"/>
      <c r="E217" t="s">
        <v>773</v>
      </c>
      <c r="F217"/>
      <c r="G217" t="s">
        <v>774</v>
      </c>
      <c r="H217"/>
      <c r="I217" t="s">
        <v>775</v>
      </c>
      <c r="J217" t="s">
        <v>426</v>
      </c>
      <c r="K217" t="s">
        <v>776</v>
      </c>
      <c r="L217" t="s">
        <v>777</v>
      </c>
      <c r="M217" t="s">
        <v>778</v>
      </c>
      <c r="N217" t="s">
        <v>779</v>
      </c>
      <c r="O217" t="s">
        <v>780</v>
      </c>
      <c r="P217" t="s">
        <v>781</v>
      </c>
      <c r="Q217" t="s">
        <v>782</v>
      </c>
      <c r="R217" t="s">
        <v>783</v>
      </c>
      <c r="S217"/>
      <c r="T217"/>
      <c r="U217" t="s">
        <v>784</v>
      </c>
      <c r="V217" t="s">
        <v>785</v>
      </c>
      <c r="W217" t="s">
        <v>786</v>
      </c>
      <c r="X217" t="s">
        <v>786</v>
      </c>
      <c r="Y217" t="s">
        <v>787</v>
      </c>
      <c r="Z217" t="s">
        <v>788</v>
      </c>
      <c r="AA217" t="s">
        <v>789</v>
      </c>
      <c r="AB217"/>
      <c r="AC217" t="s">
        <v>790</v>
      </c>
      <c r="AD217"/>
      <c r="AE217" t="s">
        <v>791</v>
      </c>
      <c r="AF217" t="s">
        <v>792</v>
      </c>
      <c r="AG217" t="s">
        <v>793</v>
      </c>
      <c r="AH217" t="s">
        <v>794</v>
      </c>
      <c r="AI217"/>
      <c r="AJ217"/>
    </row>
    <row r="218" spans="4:36" ht="15" x14ac:dyDescent="0.25">
      <c r="D218"/>
      <c r="E218" t="s">
        <v>795</v>
      </c>
      <c r="F218"/>
      <c r="G218" t="s">
        <v>555</v>
      </c>
      <c r="H218"/>
      <c r="I218" t="s">
        <v>796</v>
      </c>
      <c r="J218" t="s">
        <v>797</v>
      </c>
      <c r="K218" t="s">
        <v>798</v>
      </c>
      <c r="L218" t="s">
        <v>799</v>
      </c>
      <c r="M218" t="s">
        <v>800</v>
      </c>
      <c r="N218" t="s">
        <v>801</v>
      </c>
      <c r="O218" t="s">
        <v>802</v>
      </c>
      <c r="P218" t="s">
        <v>803</v>
      </c>
      <c r="Q218" t="s">
        <v>804</v>
      </c>
      <c r="R218" t="s">
        <v>805</v>
      </c>
      <c r="S218"/>
      <c r="T218"/>
      <c r="U218" t="s">
        <v>806</v>
      </c>
      <c r="V218" t="s">
        <v>807</v>
      </c>
      <c r="W218" t="s">
        <v>808</v>
      </c>
      <c r="X218" t="s">
        <v>809</v>
      </c>
      <c r="Y218" t="s">
        <v>810</v>
      </c>
      <c r="Z218" t="s">
        <v>811</v>
      </c>
      <c r="AA218"/>
      <c r="AB218"/>
      <c r="AC218" t="s">
        <v>812</v>
      </c>
      <c r="AD218"/>
      <c r="AE218" t="s">
        <v>813</v>
      </c>
      <c r="AF218" t="s">
        <v>814</v>
      </c>
      <c r="AG218" t="s">
        <v>815</v>
      </c>
      <c r="AH218" t="s">
        <v>816</v>
      </c>
      <c r="AI218"/>
      <c r="AJ218"/>
    </row>
    <row r="219" spans="4:36" ht="15" x14ac:dyDescent="0.25">
      <c r="D219"/>
      <c r="E219" t="s">
        <v>522</v>
      </c>
      <c r="F219"/>
      <c r="G219" t="s">
        <v>817</v>
      </c>
      <c r="H219"/>
      <c r="I219" t="s">
        <v>818</v>
      </c>
      <c r="J219" t="s">
        <v>819</v>
      </c>
      <c r="K219" t="s">
        <v>820</v>
      </c>
      <c r="L219" t="s">
        <v>821</v>
      </c>
      <c r="M219" t="s">
        <v>822</v>
      </c>
      <c r="N219" t="s">
        <v>823</v>
      </c>
      <c r="O219" t="s">
        <v>824</v>
      </c>
      <c r="P219" t="s">
        <v>825</v>
      </c>
      <c r="Q219" t="s">
        <v>826</v>
      </c>
      <c r="R219" t="s">
        <v>827</v>
      </c>
      <c r="S219"/>
      <c r="T219"/>
      <c r="U219" t="s">
        <v>828</v>
      </c>
      <c r="V219" t="s">
        <v>829</v>
      </c>
      <c r="W219" t="s">
        <v>830</v>
      </c>
      <c r="X219" t="s">
        <v>831</v>
      </c>
      <c r="Y219" t="s">
        <v>832</v>
      </c>
      <c r="Z219" t="s">
        <v>833</v>
      </c>
      <c r="AA219"/>
      <c r="AB219"/>
      <c r="AC219"/>
      <c r="AD219"/>
      <c r="AE219" t="s">
        <v>834</v>
      </c>
      <c r="AF219" t="s">
        <v>835</v>
      </c>
      <c r="AG219" t="s">
        <v>836</v>
      </c>
      <c r="AH219" t="s">
        <v>837</v>
      </c>
      <c r="AI219"/>
      <c r="AJ219"/>
    </row>
    <row r="220" spans="4:36" ht="15" x14ac:dyDescent="0.25">
      <c r="D220"/>
      <c r="E220" t="s">
        <v>475</v>
      </c>
      <c r="F220"/>
      <c r="G220" t="s">
        <v>838</v>
      </c>
      <c r="H220"/>
      <c r="I220" t="s">
        <v>839</v>
      </c>
      <c r="J220" t="s">
        <v>840</v>
      </c>
      <c r="K220" t="s">
        <v>841</v>
      </c>
      <c r="L220" t="s">
        <v>842</v>
      </c>
      <c r="M220" t="s">
        <v>843</v>
      </c>
      <c r="N220" t="s">
        <v>844</v>
      </c>
      <c r="O220" t="s">
        <v>845</v>
      </c>
      <c r="P220" t="s">
        <v>846</v>
      </c>
      <c r="Q220" t="s">
        <v>847</v>
      </c>
      <c r="R220" t="s">
        <v>848</v>
      </c>
      <c r="S220"/>
      <c r="T220"/>
      <c r="U220" t="s">
        <v>849</v>
      </c>
      <c r="V220"/>
      <c r="W220" t="s">
        <v>850</v>
      </c>
      <c r="X220" t="s">
        <v>851</v>
      </c>
      <c r="Y220" t="s">
        <v>852</v>
      </c>
      <c r="Z220" t="s">
        <v>853</v>
      </c>
      <c r="AA220"/>
      <c r="AB220"/>
      <c r="AC220"/>
      <c r="AD220"/>
      <c r="AE220" t="s">
        <v>854</v>
      </c>
      <c r="AF220" t="s">
        <v>855</v>
      </c>
      <c r="AG220" t="s">
        <v>856</v>
      </c>
      <c r="AH220" t="s">
        <v>857</v>
      </c>
      <c r="AI220"/>
      <c r="AJ220"/>
    </row>
    <row r="221" spans="4:36" ht="15" x14ac:dyDescent="0.25">
      <c r="D221"/>
      <c r="E221" t="s">
        <v>594</v>
      </c>
      <c r="F221"/>
      <c r="G221" t="s">
        <v>778</v>
      </c>
      <c r="H221"/>
      <c r="I221" t="s">
        <v>858</v>
      </c>
      <c r="J221" t="s">
        <v>859</v>
      </c>
      <c r="K221" t="s">
        <v>860</v>
      </c>
      <c r="L221"/>
      <c r="M221" t="s">
        <v>861</v>
      </c>
      <c r="N221" t="s">
        <v>862</v>
      </c>
      <c r="O221" t="s">
        <v>863</v>
      </c>
      <c r="P221" t="s">
        <v>864</v>
      </c>
      <c r="Q221" t="s">
        <v>865</v>
      </c>
      <c r="R221" t="s">
        <v>866</v>
      </c>
      <c r="S221"/>
      <c r="T221"/>
      <c r="U221" t="s">
        <v>867</v>
      </c>
      <c r="V221"/>
      <c r="W221" t="s">
        <v>868</v>
      </c>
      <c r="X221" t="s">
        <v>869</v>
      </c>
      <c r="Y221" t="s">
        <v>870</v>
      </c>
      <c r="Z221" t="s">
        <v>871</v>
      </c>
      <c r="AA221"/>
      <c r="AB221"/>
      <c r="AC221"/>
      <c r="AD221"/>
      <c r="AE221" t="s">
        <v>872</v>
      </c>
      <c r="AF221" t="s">
        <v>873</v>
      </c>
      <c r="AG221" t="s">
        <v>874</v>
      </c>
      <c r="AH221" t="s">
        <v>875</v>
      </c>
      <c r="AI221"/>
      <c r="AJ221"/>
    </row>
    <row r="222" spans="4:36" ht="15" x14ac:dyDescent="0.25">
      <c r="D222"/>
      <c r="E222" t="s">
        <v>876</v>
      </c>
      <c r="F222"/>
      <c r="G222" t="s">
        <v>877</v>
      </c>
      <c r="H222"/>
      <c r="I222" t="s">
        <v>878</v>
      </c>
      <c r="J222" t="s">
        <v>879</v>
      </c>
      <c r="K222" t="s">
        <v>880</v>
      </c>
      <c r="L222"/>
      <c r="M222" t="s">
        <v>881</v>
      </c>
      <c r="N222" t="s">
        <v>882</v>
      </c>
      <c r="O222" t="s">
        <v>883</v>
      </c>
      <c r="P222" t="s">
        <v>884</v>
      </c>
      <c r="Q222" t="s">
        <v>885</v>
      </c>
      <c r="R222" t="s">
        <v>886</v>
      </c>
      <c r="S222"/>
      <c r="T222"/>
      <c r="U222" t="s">
        <v>887</v>
      </c>
      <c r="V222"/>
      <c r="W222" t="s">
        <v>888</v>
      </c>
      <c r="X222" t="s">
        <v>889</v>
      </c>
      <c r="Y222" t="s">
        <v>890</v>
      </c>
      <c r="Z222" t="s">
        <v>891</v>
      </c>
      <c r="AA222"/>
      <c r="AB222"/>
      <c r="AC222"/>
      <c r="AD222"/>
      <c r="AE222" t="s">
        <v>892</v>
      </c>
      <c r="AF222" t="s">
        <v>893</v>
      </c>
      <c r="AG222" t="s">
        <v>894</v>
      </c>
      <c r="AH222" t="s">
        <v>895</v>
      </c>
      <c r="AI222"/>
      <c r="AJ222"/>
    </row>
    <row r="223" spans="4:36" ht="15" x14ac:dyDescent="0.25">
      <c r="D223"/>
      <c r="E223" t="s">
        <v>896</v>
      </c>
      <c r="F223"/>
      <c r="G223" t="s">
        <v>897</v>
      </c>
      <c r="H223"/>
      <c r="I223" t="s">
        <v>898</v>
      </c>
      <c r="J223" t="s">
        <v>899</v>
      </c>
      <c r="K223" t="s">
        <v>900</v>
      </c>
      <c r="L223"/>
      <c r="M223" t="s">
        <v>829</v>
      </c>
      <c r="N223" t="s">
        <v>901</v>
      </c>
      <c r="O223" t="s">
        <v>902</v>
      </c>
      <c r="P223" t="s">
        <v>903</v>
      </c>
      <c r="Q223" t="s">
        <v>904</v>
      </c>
      <c r="R223" t="s">
        <v>905</v>
      </c>
      <c r="S223"/>
      <c r="T223"/>
      <c r="U223" t="s">
        <v>906</v>
      </c>
      <c r="V223"/>
      <c r="W223" t="s">
        <v>907</v>
      </c>
      <c r="X223" t="s">
        <v>908</v>
      </c>
      <c r="Y223" t="s">
        <v>909</v>
      </c>
      <c r="Z223" t="s">
        <v>910</v>
      </c>
      <c r="AA223"/>
      <c r="AB223"/>
      <c r="AC223"/>
      <c r="AD223"/>
      <c r="AE223" t="s">
        <v>911</v>
      </c>
      <c r="AF223" t="s">
        <v>912</v>
      </c>
      <c r="AG223" t="s">
        <v>913</v>
      </c>
      <c r="AH223" t="s">
        <v>914</v>
      </c>
      <c r="AI223"/>
      <c r="AJ223"/>
    </row>
    <row r="224" spans="4:36" ht="15" x14ac:dyDescent="0.25">
      <c r="D224"/>
      <c r="E224" t="s">
        <v>915</v>
      </c>
      <c r="F224"/>
      <c r="G224" t="s">
        <v>916</v>
      </c>
      <c r="H224"/>
      <c r="I224" t="s">
        <v>917</v>
      </c>
      <c r="J224" t="s">
        <v>918</v>
      </c>
      <c r="K224" t="s">
        <v>444</v>
      </c>
      <c r="L224"/>
      <c r="M224"/>
      <c r="N224" t="s">
        <v>919</v>
      </c>
      <c r="O224" t="s">
        <v>920</v>
      </c>
      <c r="P224" t="s">
        <v>921</v>
      </c>
      <c r="Q224" t="s">
        <v>922</v>
      </c>
      <c r="R224" t="s">
        <v>923</v>
      </c>
      <c r="S224"/>
      <c r="T224"/>
      <c r="U224" t="s">
        <v>924</v>
      </c>
      <c r="V224"/>
      <c r="W224" t="s">
        <v>925</v>
      </c>
      <c r="X224" t="s">
        <v>926</v>
      </c>
      <c r="Y224" t="s">
        <v>927</v>
      </c>
      <c r="Z224" t="s">
        <v>928</v>
      </c>
      <c r="AA224"/>
      <c r="AB224"/>
      <c r="AC224"/>
      <c r="AD224"/>
      <c r="AE224" t="s">
        <v>929</v>
      </c>
      <c r="AF224" t="s">
        <v>930</v>
      </c>
      <c r="AG224" t="s">
        <v>931</v>
      </c>
      <c r="AH224" t="s">
        <v>932</v>
      </c>
      <c r="AI224"/>
      <c r="AJ224"/>
    </row>
    <row r="225" spans="4:36" ht="15" x14ac:dyDescent="0.25">
      <c r="D225"/>
      <c r="E225" t="s">
        <v>675</v>
      </c>
      <c r="F225"/>
      <c r="G225" t="s">
        <v>933</v>
      </c>
      <c r="H225"/>
      <c r="I225" t="s">
        <v>934</v>
      </c>
      <c r="J225" t="s">
        <v>935</v>
      </c>
      <c r="K225" t="s">
        <v>936</v>
      </c>
      <c r="L225"/>
      <c r="M225"/>
      <c r="N225" t="s">
        <v>937</v>
      </c>
      <c r="O225" t="s">
        <v>938</v>
      </c>
      <c r="P225" t="s">
        <v>939</v>
      </c>
      <c r="Q225" t="s">
        <v>940</v>
      </c>
      <c r="R225" t="s">
        <v>941</v>
      </c>
      <c r="S225"/>
      <c r="T225"/>
      <c r="U225" t="s">
        <v>942</v>
      </c>
      <c r="V225"/>
      <c r="W225" t="s">
        <v>943</v>
      </c>
      <c r="X225" t="s">
        <v>944</v>
      </c>
      <c r="Y225" t="s">
        <v>733</v>
      </c>
      <c r="Z225" t="s">
        <v>945</v>
      </c>
      <c r="AA225"/>
      <c r="AB225"/>
      <c r="AC225"/>
      <c r="AD225"/>
      <c r="AE225" t="s">
        <v>946</v>
      </c>
      <c r="AF225" t="s">
        <v>947</v>
      </c>
      <c r="AG225" t="s">
        <v>948</v>
      </c>
      <c r="AH225" t="s">
        <v>949</v>
      </c>
      <c r="AI225"/>
      <c r="AJ225"/>
    </row>
    <row r="226" spans="4:36" ht="15" x14ac:dyDescent="0.25">
      <c r="D226"/>
      <c r="E226" t="s">
        <v>950</v>
      </c>
      <c r="F226"/>
      <c r="G226" t="s">
        <v>951</v>
      </c>
      <c r="H226"/>
      <c r="I226" t="s">
        <v>952</v>
      </c>
      <c r="J226" t="s">
        <v>953</v>
      </c>
      <c r="K226" t="s">
        <v>954</v>
      </c>
      <c r="L226"/>
      <c r="M226"/>
      <c r="N226" t="s">
        <v>955</v>
      </c>
      <c r="O226" t="s">
        <v>956</v>
      </c>
      <c r="P226" t="s">
        <v>957</v>
      </c>
      <c r="Q226" t="s">
        <v>958</v>
      </c>
      <c r="R226" t="s">
        <v>959</v>
      </c>
      <c r="S226"/>
      <c r="T226"/>
      <c r="U226" t="s">
        <v>960</v>
      </c>
      <c r="V226"/>
      <c r="W226" t="s">
        <v>936</v>
      </c>
      <c r="X226" t="s">
        <v>961</v>
      </c>
      <c r="Y226" t="s">
        <v>962</v>
      </c>
      <c r="Z226" t="s">
        <v>963</v>
      </c>
      <c r="AA226"/>
      <c r="AB226"/>
      <c r="AC226"/>
      <c r="AD226"/>
      <c r="AE226" t="s">
        <v>964</v>
      </c>
      <c r="AF226" t="s">
        <v>965</v>
      </c>
      <c r="AG226" t="s">
        <v>966</v>
      </c>
      <c r="AH226" t="s">
        <v>967</v>
      </c>
      <c r="AI226"/>
      <c r="AJ226"/>
    </row>
    <row r="227" spans="4:36" ht="15" x14ac:dyDescent="0.25">
      <c r="D227"/>
      <c r="E227" t="s">
        <v>706</v>
      </c>
      <c r="F227"/>
      <c r="G227" t="s">
        <v>968</v>
      </c>
      <c r="H227"/>
      <c r="I227" t="s">
        <v>955</v>
      </c>
      <c r="J227" t="s">
        <v>969</v>
      </c>
      <c r="K227" t="s">
        <v>970</v>
      </c>
      <c r="L227"/>
      <c r="M227"/>
      <c r="N227" t="s">
        <v>971</v>
      </c>
      <c r="O227" t="s">
        <v>972</v>
      </c>
      <c r="P227" t="s">
        <v>973</v>
      </c>
      <c r="Q227" t="s">
        <v>974</v>
      </c>
      <c r="R227" t="s">
        <v>975</v>
      </c>
      <c r="S227"/>
      <c r="T227"/>
      <c r="U227" t="s">
        <v>860</v>
      </c>
      <c r="V227"/>
      <c r="W227" t="s">
        <v>976</v>
      </c>
      <c r="X227" t="s">
        <v>731</v>
      </c>
      <c r="Y227" t="s">
        <v>977</v>
      </c>
      <c r="Z227" t="s">
        <v>978</v>
      </c>
      <c r="AA227"/>
      <c r="AB227"/>
      <c r="AC227"/>
      <c r="AD227"/>
      <c r="AE227" t="s">
        <v>979</v>
      </c>
      <c r="AF227" t="s">
        <v>980</v>
      </c>
      <c r="AG227" t="s">
        <v>981</v>
      </c>
      <c r="AH227" t="s">
        <v>982</v>
      </c>
      <c r="AI227"/>
      <c r="AJ227"/>
    </row>
    <row r="228" spans="4:36" ht="15" x14ac:dyDescent="0.25">
      <c r="D228"/>
      <c r="E228" t="s">
        <v>983</v>
      </c>
      <c r="F228"/>
      <c r="G228"/>
      <c r="H228"/>
      <c r="I228" t="s">
        <v>984</v>
      </c>
      <c r="J228" t="s">
        <v>985</v>
      </c>
      <c r="K228" t="s">
        <v>986</v>
      </c>
      <c r="L228"/>
      <c r="M228"/>
      <c r="N228" t="s">
        <v>987</v>
      </c>
      <c r="O228" t="s">
        <v>988</v>
      </c>
      <c r="P228" t="s">
        <v>989</v>
      </c>
      <c r="Q228" t="s">
        <v>990</v>
      </c>
      <c r="R228" t="s">
        <v>818</v>
      </c>
      <c r="S228"/>
      <c r="T228"/>
      <c r="U228" t="s">
        <v>991</v>
      </c>
      <c r="V228"/>
      <c r="W228" t="s">
        <v>992</v>
      </c>
      <c r="X228" t="s">
        <v>993</v>
      </c>
      <c r="Y228" t="s">
        <v>994</v>
      </c>
      <c r="Z228" t="s">
        <v>995</v>
      </c>
      <c r="AA228"/>
      <c r="AB228"/>
      <c r="AC228"/>
      <c r="AD228"/>
      <c r="AE228" t="s">
        <v>996</v>
      </c>
      <c r="AF228" t="s">
        <v>447</v>
      </c>
      <c r="AG228" t="s">
        <v>997</v>
      </c>
      <c r="AH228" t="s">
        <v>748</v>
      </c>
      <c r="AI228"/>
      <c r="AJ228"/>
    </row>
    <row r="229" spans="4:36" ht="15" x14ac:dyDescent="0.25">
      <c r="D229"/>
      <c r="E229" t="s">
        <v>998</v>
      </c>
      <c r="F229"/>
      <c r="G229"/>
      <c r="H229"/>
      <c r="I229" t="s">
        <v>999</v>
      </c>
      <c r="J229" t="s">
        <v>1000</v>
      </c>
      <c r="K229" t="s">
        <v>1001</v>
      </c>
      <c r="L229"/>
      <c r="M229"/>
      <c r="N229" t="s">
        <v>1002</v>
      </c>
      <c r="O229" t="s">
        <v>1003</v>
      </c>
      <c r="P229" t="s">
        <v>900</v>
      </c>
      <c r="Q229" t="s">
        <v>1004</v>
      </c>
      <c r="R229" t="s">
        <v>1005</v>
      </c>
      <c r="S229"/>
      <c r="T229"/>
      <c r="U229" t="s">
        <v>1006</v>
      </c>
      <c r="V229"/>
      <c r="W229" t="s">
        <v>1007</v>
      </c>
      <c r="X229" t="s">
        <v>1008</v>
      </c>
      <c r="Y229" t="s">
        <v>1009</v>
      </c>
      <c r="Z229" t="s">
        <v>1010</v>
      </c>
      <c r="AA229"/>
      <c r="AB229"/>
      <c r="AC229"/>
      <c r="AD229"/>
      <c r="AE229" t="s">
        <v>1011</v>
      </c>
      <c r="AF229" t="s">
        <v>1012</v>
      </c>
      <c r="AG229" t="s">
        <v>1013</v>
      </c>
      <c r="AH229" t="s">
        <v>572</v>
      </c>
      <c r="AI229"/>
      <c r="AJ229"/>
    </row>
    <row r="230" spans="4:36" ht="15" x14ac:dyDescent="0.25">
      <c r="D230"/>
      <c r="E230" t="s">
        <v>1014</v>
      </c>
      <c r="F230"/>
      <c r="G230"/>
      <c r="H230"/>
      <c r="I230" t="s">
        <v>1015</v>
      </c>
      <c r="J230" t="s">
        <v>1016</v>
      </c>
      <c r="K230" t="s">
        <v>1017</v>
      </c>
      <c r="L230"/>
      <c r="M230"/>
      <c r="N230" t="s">
        <v>1018</v>
      </c>
      <c r="O230"/>
      <c r="P230" t="s">
        <v>1019</v>
      </c>
      <c r="Q230" t="s">
        <v>1020</v>
      </c>
      <c r="R230" t="s">
        <v>1021</v>
      </c>
      <c r="S230"/>
      <c r="T230"/>
      <c r="U230" t="s">
        <v>1022</v>
      </c>
      <c r="V230"/>
      <c r="W230" t="s">
        <v>1023</v>
      </c>
      <c r="X230" t="s">
        <v>1024</v>
      </c>
      <c r="Y230" t="s">
        <v>1025</v>
      </c>
      <c r="Z230" t="s">
        <v>1026</v>
      </c>
      <c r="AA230"/>
      <c r="AB230"/>
      <c r="AC230"/>
      <c r="AD230"/>
      <c r="AE230" t="s">
        <v>1027</v>
      </c>
      <c r="AF230" t="s">
        <v>1028</v>
      </c>
      <c r="AG230" t="s">
        <v>1029</v>
      </c>
      <c r="AH230" t="s">
        <v>1030</v>
      </c>
      <c r="AI230"/>
      <c r="AJ230"/>
    </row>
    <row r="231" spans="4:36" ht="15" x14ac:dyDescent="0.25">
      <c r="D231"/>
      <c r="E231" t="s">
        <v>426</v>
      </c>
      <c r="F231"/>
      <c r="G231"/>
      <c r="H231"/>
      <c r="I231" t="s">
        <v>1031</v>
      </c>
      <c r="J231" t="s">
        <v>1032</v>
      </c>
      <c r="K231" t="s">
        <v>1033</v>
      </c>
      <c r="L231"/>
      <c r="M231"/>
      <c r="N231" t="s">
        <v>1034</v>
      </c>
      <c r="O231"/>
      <c r="P231" t="s">
        <v>1035</v>
      </c>
      <c r="Q231" t="s">
        <v>1036</v>
      </c>
      <c r="R231" t="s">
        <v>1037</v>
      </c>
      <c r="S231"/>
      <c r="T231"/>
      <c r="U231" t="s">
        <v>1038</v>
      </c>
      <c r="V231"/>
      <c r="W231" t="s">
        <v>1039</v>
      </c>
      <c r="X231" t="s">
        <v>1040</v>
      </c>
      <c r="Y231" t="s">
        <v>1041</v>
      </c>
      <c r="Z231" t="s">
        <v>1042</v>
      </c>
      <c r="AA231"/>
      <c r="AB231"/>
      <c r="AC231"/>
      <c r="AD231"/>
      <c r="AE231" t="s">
        <v>1043</v>
      </c>
      <c r="AF231"/>
      <c r="AG231" t="s">
        <v>1044</v>
      </c>
      <c r="AH231" t="s">
        <v>1045</v>
      </c>
      <c r="AI231"/>
      <c r="AJ231"/>
    </row>
    <row r="232" spans="4:36" ht="15" x14ac:dyDescent="0.25">
      <c r="D232"/>
      <c r="E232" t="s">
        <v>1046</v>
      </c>
      <c r="F232"/>
      <c r="G232"/>
      <c r="H232"/>
      <c r="I232" t="s">
        <v>1047</v>
      </c>
      <c r="J232" t="s">
        <v>1048</v>
      </c>
      <c r="K232"/>
      <c r="L232"/>
      <c r="M232"/>
      <c r="N232" t="s">
        <v>1049</v>
      </c>
      <c r="O232"/>
      <c r="P232" t="s">
        <v>1050</v>
      </c>
      <c r="Q232" t="s">
        <v>1051</v>
      </c>
      <c r="R232" t="s">
        <v>1052</v>
      </c>
      <c r="S232"/>
      <c r="T232"/>
      <c r="U232" t="s">
        <v>1053</v>
      </c>
      <c r="V232"/>
      <c r="W232" t="s">
        <v>1054</v>
      </c>
      <c r="X232" t="s">
        <v>988</v>
      </c>
      <c r="Y232" t="s">
        <v>1055</v>
      </c>
      <c r="Z232" t="s">
        <v>702</v>
      </c>
      <c r="AA232"/>
      <c r="AB232"/>
      <c r="AC232"/>
      <c r="AD232"/>
      <c r="AE232" t="s">
        <v>818</v>
      </c>
      <c r="AF232"/>
      <c r="AG232" t="s">
        <v>1056</v>
      </c>
      <c r="AH232" t="s">
        <v>1057</v>
      </c>
      <c r="AI232"/>
      <c r="AJ232"/>
    </row>
    <row r="233" spans="4:36" ht="15" x14ac:dyDescent="0.25">
      <c r="D233"/>
      <c r="E233" t="s">
        <v>1058</v>
      </c>
      <c r="F233"/>
      <c r="G233"/>
      <c r="H233"/>
      <c r="I233" t="s">
        <v>1059</v>
      </c>
      <c r="J233" t="s">
        <v>1060</v>
      </c>
      <c r="K233"/>
      <c r="L233"/>
      <c r="M233"/>
      <c r="N233" t="s">
        <v>1061</v>
      </c>
      <c r="O233"/>
      <c r="P233" t="s">
        <v>1062</v>
      </c>
      <c r="Q233" t="s">
        <v>1063</v>
      </c>
      <c r="R233" t="s">
        <v>1064</v>
      </c>
      <c r="S233"/>
      <c r="T233"/>
      <c r="U233" t="s">
        <v>1065</v>
      </c>
      <c r="V233"/>
      <c r="W233" t="s">
        <v>1066</v>
      </c>
      <c r="X233" t="s">
        <v>1067</v>
      </c>
      <c r="Y233" t="s">
        <v>1068</v>
      </c>
      <c r="Z233" t="s">
        <v>1069</v>
      </c>
      <c r="AA233"/>
      <c r="AB233"/>
      <c r="AC233"/>
      <c r="AD233"/>
      <c r="AE233" t="s">
        <v>1070</v>
      </c>
      <c r="AF233"/>
      <c r="AG233" t="s">
        <v>1071</v>
      </c>
      <c r="AH233" t="s">
        <v>993</v>
      </c>
      <c r="AI233"/>
      <c r="AJ233"/>
    </row>
    <row r="234" spans="4:36" ht="15" x14ac:dyDescent="0.25">
      <c r="D234"/>
      <c r="E234" t="s">
        <v>1072</v>
      </c>
      <c r="F234"/>
      <c r="G234"/>
      <c r="H234"/>
      <c r="I234" t="s">
        <v>1073</v>
      </c>
      <c r="J234" t="s">
        <v>1074</v>
      </c>
      <c r="K234"/>
      <c r="L234"/>
      <c r="M234"/>
      <c r="N234" t="s">
        <v>1075</v>
      </c>
      <c r="O234"/>
      <c r="P234" t="s">
        <v>1076</v>
      </c>
      <c r="Q234" t="s">
        <v>1077</v>
      </c>
      <c r="R234" t="s">
        <v>1078</v>
      </c>
      <c r="S234"/>
      <c r="T234"/>
      <c r="U234" t="s">
        <v>1079</v>
      </c>
      <c r="V234"/>
      <c r="W234" t="s">
        <v>1080</v>
      </c>
      <c r="X234"/>
      <c r="Y234" t="s">
        <v>1081</v>
      </c>
      <c r="Z234" t="s">
        <v>1082</v>
      </c>
      <c r="AA234"/>
      <c r="AB234"/>
      <c r="AC234"/>
      <c r="AD234"/>
      <c r="AE234" t="s">
        <v>1083</v>
      </c>
      <c r="AF234"/>
      <c r="AG234" t="s">
        <v>1084</v>
      </c>
      <c r="AH234" t="s">
        <v>1085</v>
      </c>
      <c r="AI234"/>
      <c r="AJ234"/>
    </row>
    <row r="235" spans="4:36" ht="15" x14ac:dyDescent="0.25">
      <c r="D235"/>
      <c r="E235" t="s">
        <v>1086</v>
      </c>
      <c r="F235"/>
      <c r="G235"/>
      <c r="H235"/>
      <c r="I235" t="s">
        <v>1087</v>
      </c>
      <c r="J235" t="s">
        <v>1088</v>
      </c>
      <c r="K235"/>
      <c r="L235"/>
      <c r="M235"/>
      <c r="N235" t="s">
        <v>1089</v>
      </c>
      <c r="O235"/>
      <c r="P235"/>
      <c r="Q235"/>
      <c r="R235" t="s">
        <v>1090</v>
      </c>
      <c r="S235"/>
      <c r="T235"/>
      <c r="U235" t="s">
        <v>1091</v>
      </c>
      <c r="V235"/>
      <c r="W235"/>
      <c r="X235"/>
      <c r="Y235" t="s">
        <v>1092</v>
      </c>
      <c r="Z235" t="s">
        <v>1093</v>
      </c>
      <c r="AA235"/>
      <c r="AB235"/>
      <c r="AC235"/>
      <c r="AD235"/>
      <c r="AE235" t="s">
        <v>1094</v>
      </c>
      <c r="AF235"/>
      <c r="AG235" t="s">
        <v>1095</v>
      </c>
      <c r="AH235" t="s">
        <v>1096</v>
      </c>
      <c r="AI235"/>
      <c r="AJ235"/>
    </row>
    <row r="236" spans="4:36" ht="15" x14ac:dyDescent="0.25">
      <c r="D236"/>
      <c r="E236" t="s">
        <v>1097</v>
      </c>
      <c r="F236"/>
      <c r="G236"/>
      <c r="H236"/>
      <c r="I236" t="s">
        <v>1098</v>
      </c>
      <c r="J236" t="s">
        <v>1099</v>
      </c>
      <c r="K236"/>
      <c r="L236"/>
      <c r="M236"/>
      <c r="N236" t="s">
        <v>1100</v>
      </c>
      <c r="O236"/>
      <c r="P236"/>
      <c r="Q236"/>
      <c r="R236" t="s">
        <v>1101</v>
      </c>
      <c r="S236"/>
      <c r="T236"/>
      <c r="U236" t="s">
        <v>1102</v>
      </c>
      <c r="V236"/>
      <c r="W236"/>
      <c r="X236"/>
      <c r="Y236" t="s">
        <v>1103</v>
      </c>
      <c r="Z236" t="s">
        <v>1104</v>
      </c>
      <c r="AA236"/>
      <c r="AB236"/>
      <c r="AC236"/>
      <c r="AD236"/>
      <c r="AE236" t="s">
        <v>1105</v>
      </c>
      <c r="AF236"/>
      <c r="AG236" t="s">
        <v>1106</v>
      </c>
      <c r="AH236" t="s">
        <v>965</v>
      </c>
      <c r="AI236"/>
      <c r="AJ236"/>
    </row>
    <row r="237" spans="4:36" ht="15" x14ac:dyDescent="0.25">
      <c r="D237"/>
      <c r="E237" t="s">
        <v>1107</v>
      </c>
      <c r="F237"/>
      <c r="G237"/>
      <c r="H237"/>
      <c r="I237" t="s">
        <v>1108</v>
      </c>
      <c r="J237" t="s">
        <v>1109</v>
      </c>
      <c r="K237"/>
      <c r="L237"/>
      <c r="M237"/>
      <c r="N237" t="s">
        <v>1110</v>
      </c>
      <c r="O237"/>
      <c r="P237"/>
      <c r="Q237"/>
      <c r="R237" t="s">
        <v>1111</v>
      </c>
      <c r="S237"/>
      <c r="T237"/>
      <c r="U237" t="s">
        <v>1112</v>
      </c>
      <c r="V237"/>
      <c r="W237"/>
      <c r="X237"/>
      <c r="Y237" t="s">
        <v>748</v>
      </c>
      <c r="Z237" t="s">
        <v>744</v>
      </c>
      <c r="AA237"/>
      <c r="AB237"/>
      <c r="AC237"/>
      <c r="AD237"/>
      <c r="AE237" t="s">
        <v>1113</v>
      </c>
      <c r="AF237"/>
      <c r="AG237" t="s">
        <v>1114</v>
      </c>
      <c r="AH237" t="s">
        <v>1115</v>
      </c>
      <c r="AI237"/>
      <c r="AJ237"/>
    </row>
    <row r="238" spans="4:36" ht="15" x14ac:dyDescent="0.25">
      <c r="D238"/>
      <c r="E238" t="s">
        <v>1116</v>
      </c>
      <c r="F238"/>
      <c r="G238"/>
      <c r="H238"/>
      <c r="I238" t="s">
        <v>1117</v>
      </c>
      <c r="J238" t="s">
        <v>1118</v>
      </c>
      <c r="K238"/>
      <c r="L238"/>
      <c r="M238"/>
      <c r="N238" t="s">
        <v>1119</v>
      </c>
      <c r="O238"/>
      <c r="P238"/>
      <c r="Q238"/>
      <c r="R238" t="s">
        <v>1120</v>
      </c>
      <c r="S238"/>
      <c r="T238"/>
      <c r="U238" t="s">
        <v>1121</v>
      </c>
      <c r="V238"/>
      <c r="W238"/>
      <c r="X238"/>
      <c r="Y238" t="s">
        <v>1122</v>
      </c>
      <c r="Z238" t="s">
        <v>1123</v>
      </c>
      <c r="AA238"/>
      <c r="AB238"/>
      <c r="AC238"/>
      <c r="AD238"/>
      <c r="AE238" t="s">
        <v>1124</v>
      </c>
      <c r="AF238"/>
      <c r="AG238" t="s">
        <v>1125</v>
      </c>
      <c r="AH238" t="s">
        <v>1126</v>
      </c>
      <c r="AI238"/>
      <c r="AJ238"/>
    </row>
    <row r="239" spans="4:36" ht="15" x14ac:dyDescent="0.25">
      <c r="D239"/>
      <c r="E239" t="s">
        <v>1127</v>
      </c>
      <c r="F239"/>
      <c r="G239"/>
      <c r="H239"/>
      <c r="I239" t="s">
        <v>1128</v>
      </c>
      <c r="J239" t="s">
        <v>1129</v>
      </c>
      <c r="K239"/>
      <c r="L239"/>
      <c r="M239"/>
      <c r="N239" t="s">
        <v>1130</v>
      </c>
      <c r="O239"/>
      <c r="P239"/>
      <c r="Q239"/>
      <c r="R239" t="s">
        <v>1131</v>
      </c>
      <c r="S239"/>
      <c r="T239"/>
      <c r="U239" t="s">
        <v>1132</v>
      </c>
      <c r="V239"/>
      <c r="W239"/>
      <c r="X239"/>
      <c r="Y239" t="s">
        <v>1133</v>
      </c>
      <c r="Z239" t="s">
        <v>1134</v>
      </c>
      <c r="AA239"/>
      <c r="AB239"/>
      <c r="AC239"/>
      <c r="AD239"/>
      <c r="AE239" t="s">
        <v>1135</v>
      </c>
      <c r="AF239"/>
      <c r="AG239" t="s">
        <v>1136</v>
      </c>
      <c r="AH239" t="s">
        <v>1137</v>
      </c>
      <c r="AI239"/>
      <c r="AJ239"/>
    </row>
    <row r="240" spans="4:36" ht="15" x14ac:dyDescent="0.25">
      <c r="D240"/>
      <c r="E240" t="s">
        <v>1138</v>
      </c>
      <c r="F240"/>
      <c r="G240"/>
      <c r="H240"/>
      <c r="I240" t="s">
        <v>1139</v>
      </c>
      <c r="J240" t="s">
        <v>1140</v>
      </c>
      <c r="K240"/>
      <c r="L240"/>
      <c r="M240"/>
      <c r="N240" t="s">
        <v>1141</v>
      </c>
      <c r="O240"/>
      <c r="P240"/>
      <c r="Q240"/>
      <c r="R240" t="s">
        <v>1142</v>
      </c>
      <c r="S240"/>
      <c r="T240"/>
      <c r="U240" t="s">
        <v>1143</v>
      </c>
      <c r="V240"/>
      <c r="W240"/>
      <c r="X240"/>
      <c r="Y240" t="s">
        <v>1144</v>
      </c>
      <c r="Z240" t="s">
        <v>1145</v>
      </c>
      <c r="AA240"/>
      <c r="AB240"/>
      <c r="AC240"/>
      <c r="AD240"/>
      <c r="AE240" t="s">
        <v>1146</v>
      </c>
      <c r="AF240"/>
      <c r="AG240" t="s">
        <v>1147</v>
      </c>
      <c r="AH240" t="s">
        <v>1148</v>
      </c>
      <c r="AI240"/>
      <c r="AJ240"/>
    </row>
    <row r="241" spans="4:36" ht="15" x14ac:dyDescent="0.25">
      <c r="D241"/>
      <c r="E241" t="s">
        <v>1149</v>
      </c>
      <c r="F241"/>
      <c r="G241"/>
      <c r="H241"/>
      <c r="I241" t="s">
        <v>1110</v>
      </c>
      <c r="J241" t="s">
        <v>1150</v>
      </c>
      <c r="K241"/>
      <c r="L241"/>
      <c r="M241"/>
      <c r="N241" t="s">
        <v>447</v>
      </c>
      <c r="O241"/>
      <c r="P241"/>
      <c r="Q241"/>
      <c r="R241" t="s">
        <v>765</v>
      </c>
      <c r="S241"/>
      <c r="T241"/>
      <c r="U241" t="s">
        <v>1151</v>
      </c>
      <c r="V241"/>
      <c r="W241"/>
      <c r="X241"/>
      <c r="Y241" t="s">
        <v>1152</v>
      </c>
      <c r="Z241" t="s">
        <v>1153</v>
      </c>
      <c r="AA241"/>
      <c r="AB241"/>
      <c r="AC241"/>
      <c r="AD241"/>
      <c r="AE241" t="s">
        <v>1154</v>
      </c>
      <c r="AF241"/>
      <c r="AG241" t="s">
        <v>1155</v>
      </c>
      <c r="AH241" t="s">
        <v>1156</v>
      </c>
      <c r="AI241"/>
      <c r="AJ241"/>
    </row>
    <row r="242" spans="4:36" ht="15" x14ac:dyDescent="0.25">
      <c r="D242"/>
      <c r="E242" t="s">
        <v>1157</v>
      </c>
      <c r="F242"/>
      <c r="G242"/>
      <c r="H242"/>
      <c r="I242" t="s">
        <v>1158</v>
      </c>
      <c r="J242" t="s">
        <v>1159</v>
      </c>
      <c r="K242"/>
      <c r="L242"/>
      <c r="M242"/>
      <c r="N242" t="s">
        <v>1160</v>
      </c>
      <c r="O242"/>
      <c r="P242"/>
      <c r="Q242"/>
      <c r="R242" t="s">
        <v>1161</v>
      </c>
      <c r="S242"/>
      <c r="T242"/>
      <c r="U242"/>
      <c r="V242"/>
      <c r="W242"/>
      <c r="X242"/>
      <c r="Y242" t="s">
        <v>1162</v>
      </c>
      <c r="Z242" t="s">
        <v>1163</v>
      </c>
      <c r="AA242"/>
      <c r="AB242"/>
      <c r="AC242"/>
      <c r="AD242"/>
      <c r="AE242" t="s">
        <v>784</v>
      </c>
      <c r="AF242"/>
      <c r="AG242" t="s">
        <v>1164</v>
      </c>
      <c r="AH242" t="s">
        <v>1165</v>
      </c>
      <c r="AI242"/>
      <c r="AJ242"/>
    </row>
    <row r="243" spans="4:36" ht="15" x14ac:dyDescent="0.25">
      <c r="D243"/>
      <c r="E243" t="s">
        <v>946</v>
      </c>
      <c r="F243"/>
      <c r="G243"/>
      <c r="H243"/>
      <c r="I243" t="s">
        <v>1166</v>
      </c>
      <c r="J243" t="s">
        <v>1167</v>
      </c>
      <c r="K243"/>
      <c r="L243"/>
      <c r="M243"/>
      <c r="N243" t="s">
        <v>1168</v>
      </c>
      <c r="O243"/>
      <c r="P243"/>
      <c r="Q243"/>
      <c r="R243" t="s">
        <v>1169</v>
      </c>
      <c r="S243"/>
      <c r="T243"/>
      <c r="U243"/>
      <c r="V243"/>
      <c r="W243"/>
      <c r="X243"/>
      <c r="Y243" t="s">
        <v>1170</v>
      </c>
      <c r="Z243" t="s">
        <v>1171</v>
      </c>
      <c r="AA243"/>
      <c r="AB243"/>
      <c r="AC243"/>
      <c r="AD243"/>
      <c r="AE243" t="s">
        <v>1172</v>
      </c>
      <c r="AF243"/>
      <c r="AG243" t="s">
        <v>1173</v>
      </c>
      <c r="AH243" t="s">
        <v>1174</v>
      </c>
      <c r="AI243"/>
      <c r="AJ243"/>
    </row>
    <row r="244" spans="4:36" ht="15" x14ac:dyDescent="0.25">
      <c r="D244"/>
      <c r="E244" t="s">
        <v>668</v>
      </c>
      <c r="F244"/>
      <c r="G244"/>
      <c r="H244"/>
      <c r="I244" t="s">
        <v>1175</v>
      </c>
      <c r="J244" t="s">
        <v>1176</v>
      </c>
      <c r="K244"/>
      <c r="L244"/>
      <c r="M244"/>
      <c r="N244" t="s">
        <v>1177</v>
      </c>
      <c r="O244"/>
      <c r="P244"/>
      <c r="Q244"/>
      <c r="R244" t="s">
        <v>1178</v>
      </c>
      <c r="S244"/>
      <c r="T244"/>
      <c r="U244"/>
      <c r="V244"/>
      <c r="W244"/>
      <c r="X244"/>
      <c r="Y244" t="s">
        <v>440</v>
      </c>
      <c r="Z244" t="s">
        <v>1179</v>
      </c>
      <c r="AA244"/>
      <c r="AB244"/>
      <c r="AC244"/>
      <c r="AD244"/>
      <c r="AE244" t="s">
        <v>1180</v>
      </c>
      <c r="AF244"/>
      <c r="AG244" t="s">
        <v>1181</v>
      </c>
      <c r="AH244" t="s">
        <v>1182</v>
      </c>
      <c r="AI244"/>
      <c r="AJ244"/>
    </row>
    <row r="245" spans="4:36" ht="15" x14ac:dyDescent="0.25">
      <c r="D245"/>
      <c r="E245" t="s">
        <v>1183</v>
      </c>
      <c r="F245"/>
      <c r="G245"/>
      <c r="H245"/>
      <c r="I245" t="s">
        <v>1184</v>
      </c>
      <c r="J245" t="s">
        <v>1185</v>
      </c>
      <c r="K245"/>
      <c r="L245"/>
      <c r="M245"/>
      <c r="N245" t="s">
        <v>1186</v>
      </c>
      <c r="O245"/>
      <c r="P245"/>
      <c r="Q245"/>
      <c r="R245" t="s">
        <v>1187</v>
      </c>
      <c r="S245"/>
      <c r="T245"/>
      <c r="U245"/>
      <c r="V245"/>
      <c r="W245"/>
      <c r="X245"/>
      <c r="Y245" t="s">
        <v>1188</v>
      </c>
      <c r="Z245"/>
      <c r="AA245"/>
      <c r="AB245"/>
      <c r="AC245"/>
      <c r="AD245"/>
      <c r="AE245" t="s">
        <v>1189</v>
      </c>
      <c r="AF245"/>
      <c r="AG245" t="s">
        <v>1190</v>
      </c>
      <c r="AH245" t="s">
        <v>1191</v>
      </c>
      <c r="AI245"/>
      <c r="AJ245"/>
    </row>
    <row r="246" spans="4:36" ht="15" x14ac:dyDescent="0.25">
      <c r="D246"/>
      <c r="E246" t="s">
        <v>1192</v>
      </c>
      <c r="F246"/>
      <c r="G246"/>
      <c r="H246"/>
      <c r="I246" t="s">
        <v>1193</v>
      </c>
      <c r="J246" t="s">
        <v>1194</v>
      </c>
      <c r="K246"/>
      <c r="L246"/>
      <c r="M246"/>
      <c r="N246" t="s">
        <v>1195</v>
      </c>
      <c r="O246"/>
      <c r="P246"/>
      <c r="Q246"/>
      <c r="R246" t="s">
        <v>1196</v>
      </c>
      <c r="S246"/>
      <c r="T246"/>
      <c r="U246"/>
      <c r="V246"/>
      <c r="W246"/>
      <c r="X246"/>
      <c r="Y246" t="s">
        <v>1197</v>
      </c>
      <c r="Z246"/>
      <c r="AA246"/>
      <c r="AB246"/>
      <c r="AC246"/>
      <c r="AD246"/>
      <c r="AE246" t="s">
        <v>1198</v>
      </c>
      <c r="AF246"/>
      <c r="AG246" t="s">
        <v>1199</v>
      </c>
      <c r="AH246" t="s">
        <v>1200</v>
      </c>
      <c r="AI246"/>
      <c r="AJ246"/>
    </row>
    <row r="247" spans="4:36" ht="15" x14ac:dyDescent="0.25">
      <c r="D247"/>
      <c r="E247" t="s">
        <v>1201</v>
      </c>
      <c r="F247"/>
      <c r="G247"/>
      <c r="H247"/>
      <c r="I247" t="s">
        <v>1202</v>
      </c>
      <c r="J247" t="s">
        <v>1203</v>
      </c>
      <c r="K247"/>
      <c r="L247"/>
      <c r="M247"/>
      <c r="N247"/>
      <c r="O247"/>
      <c r="P247"/>
      <c r="Q247"/>
      <c r="R247" t="s">
        <v>1204</v>
      </c>
      <c r="S247"/>
      <c r="T247"/>
      <c r="U247"/>
      <c r="V247"/>
      <c r="W247"/>
      <c r="X247"/>
      <c r="Y247" t="s">
        <v>1205</v>
      </c>
      <c r="Z247"/>
      <c r="AA247"/>
      <c r="AB247"/>
      <c r="AC247"/>
      <c r="AD247"/>
      <c r="AE247" t="s">
        <v>1206</v>
      </c>
      <c r="AF247"/>
      <c r="AG247" t="s">
        <v>1141</v>
      </c>
      <c r="AH247"/>
      <c r="AI247"/>
      <c r="AJ247"/>
    </row>
    <row r="248" spans="4:36" ht="15" x14ac:dyDescent="0.25">
      <c r="D248"/>
      <c r="E248" t="s">
        <v>1207</v>
      </c>
      <c r="F248"/>
      <c r="G248"/>
      <c r="H248"/>
      <c r="I248" t="s">
        <v>1208</v>
      </c>
      <c r="J248" t="s">
        <v>1209</v>
      </c>
      <c r="K248"/>
      <c r="L248"/>
      <c r="M248"/>
      <c r="N248"/>
      <c r="O248"/>
      <c r="P248"/>
      <c r="Q248"/>
      <c r="R248" t="s">
        <v>1210</v>
      </c>
      <c r="S248"/>
      <c r="T248"/>
      <c r="U248"/>
      <c r="V248"/>
      <c r="W248"/>
      <c r="X248"/>
      <c r="Y248" t="s">
        <v>1211</v>
      </c>
      <c r="Z248"/>
      <c r="AA248"/>
      <c r="AB248"/>
      <c r="AC248"/>
      <c r="AD248"/>
      <c r="AE248" t="s">
        <v>1212</v>
      </c>
      <c r="AF248"/>
      <c r="AG248" t="s">
        <v>1213</v>
      </c>
      <c r="AH248"/>
      <c r="AI248"/>
      <c r="AJ248"/>
    </row>
    <row r="249" spans="4:36" ht="15" x14ac:dyDescent="0.25">
      <c r="D249"/>
      <c r="E249" t="s">
        <v>1214</v>
      </c>
      <c r="F249"/>
      <c r="G249"/>
      <c r="H249"/>
      <c r="I249" t="s">
        <v>829</v>
      </c>
      <c r="J249" t="s">
        <v>1215</v>
      </c>
      <c r="K249"/>
      <c r="L249"/>
      <c r="M249"/>
      <c r="N249"/>
      <c r="O249"/>
      <c r="P249"/>
      <c r="Q249"/>
      <c r="R249" t="s">
        <v>1216</v>
      </c>
      <c r="S249"/>
      <c r="T249"/>
      <c r="U249"/>
      <c r="V249"/>
      <c r="W249"/>
      <c r="X249"/>
      <c r="Y249" t="s">
        <v>1217</v>
      </c>
      <c r="Z249"/>
      <c r="AA249"/>
      <c r="AB249"/>
      <c r="AC249"/>
      <c r="AD249"/>
      <c r="AE249" t="s">
        <v>1218</v>
      </c>
      <c r="AF249"/>
      <c r="AG249" t="s">
        <v>1219</v>
      </c>
      <c r="AH249"/>
      <c r="AI249"/>
      <c r="AJ249"/>
    </row>
    <row r="250" spans="4:36" ht="15" x14ac:dyDescent="0.25">
      <c r="D250"/>
      <c r="E250" t="s">
        <v>1220</v>
      </c>
      <c r="F250"/>
      <c r="G250"/>
      <c r="H250"/>
      <c r="I250" t="s">
        <v>1221</v>
      </c>
      <c r="J250" t="s">
        <v>1222</v>
      </c>
      <c r="K250"/>
      <c r="L250"/>
      <c r="M250"/>
      <c r="N250"/>
      <c r="O250"/>
      <c r="P250"/>
      <c r="Q250"/>
      <c r="R250" t="s">
        <v>1223</v>
      </c>
      <c r="S250"/>
      <c r="T250"/>
      <c r="U250"/>
      <c r="V250"/>
      <c r="W250"/>
      <c r="X250"/>
      <c r="Y250" t="s">
        <v>507</v>
      </c>
      <c r="Z250"/>
      <c r="AA250"/>
      <c r="AB250"/>
      <c r="AC250"/>
      <c r="AD250"/>
      <c r="AE250" t="s">
        <v>1224</v>
      </c>
      <c r="AF250"/>
      <c r="AG250" t="s">
        <v>1225</v>
      </c>
      <c r="AH250"/>
      <c r="AI250"/>
      <c r="AJ250"/>
    </row>
    <row r="251" spans="4:36" ht="15" x14ac:dyDescent="0.25">
      <c r="D251"/>
      <c r="E251" t="s">
        <v>1226</v>
      </c>
      <c r="F251"/>
      <c r="G251"/>
      <c r="H251"/>
      <c r="I251"/>
      <c r="J251" t="s">
        <v>1227</v>
      </c>
      <c r="K251"/>
      <c r="L251"/>
      <c r="M251"/>
      <c r="N251"/>
      <c r="O251"/>
      <c r="P251"/>
      <c r="Q251"/>
      <c r="R251" t="s">
        <v>1228</v>
      </c>
      <c r="S251"/>
      <c r="T251"/>
      <c r="U251"/>
      <c r="V251"/>
      <c r="W251"/>
      <c r="X251"/>
      <c r="Y251" t="s">
        <v>1229</v>
      </c>
      <c r="Z251"/>
      <c r="AA251"/>
      <c r="AB251"/>
      <c r="AC251"/>
      <c r="AD251"/>
      <c r="AE251" t="s">
        <v>938</v>
      </c>
      <c r="AF251"/>
      <c r="AG251" t="s">
        <v>1230</v>
      </c>
      <c r="AH251"/>
      <c r="AI251"/>
      <c r="AJ251"/>
    </row>
    <row r="252" spans="4:36" ht="15" x14ac:dyDescent="0.25">
      <c r="D252"/>
      <c r="E252" t="s">
        <v>1231</v>
      </c>
      <c r="F252"/>
      <c r="G252"/>
      <c r="H252"/>
      <c r="I252"/>
      <c r="J252" t="s">
        <v>1232</v>
      </c>
      <c r="K252"/>
      <c r="L252"/>
      <c r="M252"/>
      <c r="N252"/>
      <c r="O252"/>
      <c r="P252"/>
      <c r="Q252"/>
      <c r="R252" t="s">
        <v>1233</v>
      </c>
      <c r="S252"/>
      <c r="T252"/>
      <c r="U252"/>
      <c r="V252"/>
      <c r="W252"/>
      <c r="X252"/>
      <c r="Y252" t="s">
        <v>1234</v>
      </c>
      <c r="Z252"/>
      <c r="AA252"/>
      <c r="AB252"/>
      <c r="AC252"/>
      <c r="AD252"/>
      <c r="AE252" t="s">
        <v>1235</v>
      </c>
      <c r="AF252"/>
      <c r="AG252"/>
      <c r="AH252"/>
      <c r="AI252"/>
      <c r="AJ252"/>
    </row>
    <row r="253" spans="4:36" ht="15" x14ac:dyDescent="0.25">
      <c r="D253"/>
      <c r="E253" t="s">
        <v>1236</v>
      </c>
      <c r="F253"/>
      <c r="G253"/>
      <c r="H253"/>
      <c r="I253"/>
      <c r="J253" t="s">
        <v>572</v>
      </c>
      <c r="K253"/>
      <c r="L253"/>
      <c r="M253"/>
      <c r="N253"/>
      <c r="O253"/>
      <c r="P253"/>
      <c r="Q253"/>
      <c r="R253" t="s">
        <v>1237</v>
      </c>
      <c r="S253"/>
      <c r="T253"/>
      <c r="U253"/>
      <c r="V253"/>
      <c r="W253"/>
      <c r="X253"/>
      <c r="Y253" t="s">
        <v>1238</v>
      </c>
      <c r="Z253"/>
      <c r="AA253"/>
      <c r="AB253"/>
      <c r="AC253"/>
      <c r="AD253"/>
      <c r="AE253" t="s">
        <v>1239</v>
      </c>
      <c r="AF253"/>
      <c r="AG253"/>
      <c r="AH253"/>
      <c r="AI253"/>
      <c r="AJ253"/>
    </row>
    <row r="254" spans="4:36" ht="15" x14ac:dyDescent="0.25">
      <c r="D254"/>
      <c r="E254" t="s">
        <v>1240</v>
      </c>
      <c r="F254"/>
      <c r="G254"/>
      <c r="H254"/>
      <c r="I254"/>
      <c r="J254" t="s">
        <v>1241</v>
      </c>
      <c r="K254"/>
      <c r="L254"/>
      <c r="M254"/>
      <c r="N254"/>
      <c r="O254"/>
      <c r="P254"/>
      <c r="Q254"/>
      <c r="R254" t="s">
        <v>1242</v>
      </c>
      <c r="S254"/>
      <c r="T254"/>
      <c r="U254"/>
      <c r="V254"/>
      <c r="W254"/>
      <c r="X254"/>
      <c r="Y254" t="s">
        <v>1243</v>
      </c>
      <c r="Z254"/>
      <c r="AA254"/>
      <c r="AB254"/>
      <c r="AC254"/>
      <c r="AD254"/>
      <c r="AE254" t="s">
        <v>1244</v>
      </c>
      <c r="AF254"/>
      <c r="AG254"/>
      <c r="AH254"/>
      <c r="AI254"/>
      <c r="AJ254"/>
    </row>
    <row r="255" spans="4:36" ht="15" x14ac:dyDescent="0.25">
      <c r="D255"/>
      <c r="E255" t="s">
        <v>1245</v>
      </c>
      <c r="F255"/>
      <c r="G255"/>
      <c r="H255"/>
      <c r="I255"/>
      <c r="J255" t="s">
        <v>1246</v>
      </c>
      <c r="K255"/>
      <c r="L255"/>
      <c r="M255"/>
      <c r="N255"/>
      <c r="O255"/>
      <c r="P255"/>
      <c r="Q255"/>
      <c r="R255" t="s">
        <v>1247</v>
      </c>
      <c r="S255"/>
      <c r="T255"/>
      <c r="U255"/>
      <c r="V255"/>
      <c r="W255"/>
      <c r="X255"/>
      <c r="Y255" t="s">
        <v>1248</v>
      </c>
      <c r="Z255"/>
      <c r="AA255"/>
      <c r="AB255"/>
      <c r="AC255"/>
      <c r="AD255"/>
      <c r="AE255" t="s">
        <v>1249</v>
      </c>
      <c r="AF255"/>
      <c r="AG255"/>
      <c r="AH255"/>
      <c r="AI255"/>
      <c r="AJ255"/>
    </row>
    <row r="256" spans="4:36" ht="15" x14ac:dyDescent="0.25">
      <c r="D256"/>
      <c r="E256" t="s">
        <v>1250</v>
      </c>
      <c r="F256"/>
      <c r="G256"/>
      <c r="H256"/>
      <c r="I256"/>
      <c r="J256" t="s">
        <v>1251</v>
      </c>
      <c r="K256"/>
      <c r="L256"/>
      <c r="M256"/>
      <c r="N256"/>
      <c r="O256"/>
      <c r="P256"/>
      <c r="Q256"/>
      <c r="R256" t="s">
        <v>882</v>
      </c>
      <c r="S256"/>
      <c r="T256"/>
      <c r="U256"/>
      <c r="V256"/>
      <c r="W256"/>
      <c r="X256"/>
      <c r="Y256" t="s">
        <v>1252</v>
      </c>
      <c r="Z256"/>
      <c r="AA256"/>
      <c r="AB256"/>
      <c r="AC256"/>
      <c r="AD256"/>
      <c r="AE256" t="s">
        <v>1253</v>
      </c>
      <c r="AF256"/>
      <c r="AG256"/>
      <c r="AH256"/>
      <c r="AI256"/>
      <c r="AJ256"/>
    </row>
    <row r="257" spans="4:36" ht="15" x14ac:dyDescent="0.25">
      <c r="D257"/>
      <c r="E257" t="s">
        <v>765</v>
      </c>
      <c r="F257"/>
      <c r="G257"/>
      <c r="H257"/>
      <c r="I257"/>
      <c r="J257" t="s">
        <v>1254</v>
      </c>
      <c r="K257"/>
      <c r="L257"/>
      <c r="M257"/>
      <c r="N257"/>
      <c r="O257"/>
      <c r="P257"/>
      <c r="Q257"/>
      <c r="R257" t="s">
        <v>1255</v>
      </c>
      <c r="S257"/>
      <c r="T257"/>
      <c r="U257"/>
      <c r="V257"/>
      <c r="W257"/>
      <c r="X257"/>
      <c r="Y257" t="s">
        <v>1256</v>
      </c>
      <c r="Z257"/>
      <c r="AA257"/>
      <c r="AB257"/>
      <c r="AC257"/>
      <c r="AD257"/>
      <c r="AE257" t="s">
        <v>1257</v>
      </c>
      <c r="AF257"/>
      <c r="AG257"/>
      <c r="AH257"/>
      <c r="AI257"/>
      <c r="AJ257"/>
    </row>
    <row r="258" spans="4:36" ht="15" x14ac:dyDescent="0.25">
      <c r="D258"/>
      <c r="E258" t="s">
        <v>784</v>
      </c>
      <c r="F258"/>
      <c r="G258"/>
      <c r="H258"/>
      <c r="I258"/>
      <c r="J258" t="s">
        <v>556</v>
      </c>
      <c r="K258"/>
      <c r="L258"/>
      <c r="M258"/>
      <c r="N258"/>
      <c r="O258"/>
      <c r="P258"/>
      <c r="Q258"/>
      <c r="R258" t="s">
        <v>1258</v>
      </c>
      <c r="S258"/>
      <c r="T258"/>
      <c r="U258"/>
      <c r="V258"/>
      <c r="W258"/>
      <c r="X258"/>
      <c r="Y258" t="s">
        <v>1259</v>
      </c>
      <c r="Z258"/>
      <c r="AA258"/>
      <c r="AB258"/>
      <c r="AC258"/>
      <c r="AD258"/>
      <c r="AE258" t="s">
        <v>1260</v>
      </c>
      <c r="AF258"/>
      <c r="AG258"/>
      <c r="AH258"/>
      <c r="AI258"/>
      <c r="AJ258"/>
    </row>
    <row r="259" spans="4:36" ht="15" x14ac:dyDescent="0.25">
      <c r="D259"/>
      <c r="E259" t="s">
        <v>1261</v>
      </c>
      <c r="F259"/>
      <c r="G259"/>
      <c r="H259"/>
      <c r="I259"/>
      <c r="J259" t="s">
        <v>1262</v>
      </c>
      <c r="K259"/>
      <c r="L259"/>
      <c r="M259"/>
      <c r="N259"/>
      <c r="O259"/>
      <c r="P259"/>
      <c r="Q259"/>
      <c r="R259" t="s">
        <v>1263</v>
      </c>
      <c r="S259"/>
      <c r="T259"/>
      <c r="U259"/>
      <c r="V259"/>
      <c r="W259"/>
      <c r="X259"/>
      <c r="Y259" t="s">
        <v>1128</v>
      </c>
      <c r="Z259"/>
      <c r="AA259"/>
      <c r="AB259"/>
      <c r="AC259"/>
      <c r="AD259"/>
      <c r="AE259" t="s">
        <v>1264</v>
      </c>
      <c r="AF259"/>
      <c r="AG259"/>
      <c r="AH259"/>
      <c r="AI259"/>
      <c r="AJ259"/>
    </row>
    <row r="260" spans="4:36" ht="15" x14ac:dyDescent="0.25">
      <c r="D260"/>
      <c r="E260" t="s">
        <v>1265</v>
      </c>
      <c r="F260"/>
      <c r="G260"/>
      <c r="H260"/>
      <c r="I260"/>
      <c r="J260" t="s">
        <v>1266</v>
      </c>
      <c r="K260"/>
      <c r="L260"/>
      <c r="M260"/>
      <c r="N260"/>
      <c r="O260"/>
      <c r="P260"/>
      <c r="Q260"/>
      <c r="R260" t="s">
        <v>1267</v>
      </c>
      <c r="S260"/>
      <c r="T260"/>
      <c r="U260"/>
      <c r="V260"/>
      <c r="W260"/>
      <c r="X260"/>
      <c r="Y260" t="s">
        <v>1268</v>
      </c>
      <c r="Z260"/>
      <c r="AA260"/>
      <c r="AB260"/>
      <c r="AC260"/>
      <c r="AD260"/>
      <c r="AE260" t="s">
        <v>1269</v>
      </c>
      <c r="AF260"/>
      <c r="AG260"/>
      <c r="AH260"/>
      <c r="AI260"/>
      <c r="AJ260"/>
    </row>
    <row r="261" spans="4:36" ht="15" x14ac:dyDescent="0.25">
      <c r="D261"/>
      <c r="E261" t="s">
        <v>1270</v>
      </c>
      <c r="F261"/>
      <c r="G261"/>
      <c r="H261"/>
      <c r="I261"/>
      <c r="J261" t="s">
        <v>1271</v>
      </c>
      <c r="K261"/>
      <c r="L261"/>
      <c r="M261"/>
      <c r="N261"/>
      <c r="O261"/>
      <c r="P261"/>
      <c r="Q261"/>
      <c r="R261" t="s">
        <v>1272</v>
      </c>
      <c r="S261"/>
      <c r="T261"/>
      <c r="U261"/>
      <c r="V261"/>
      <c r="W261"/>
      <c r="X261"/>
      <c r="Y261" t="s">
        <v>1273</v>
      </c>
      <c r="Z261"/>
      <c r="AA261"/>
      <c r="AB261"/>
      <c r="AC261"/>
      <c r="AD261"/>
      <c r="AE261" t="s">
        <v>1274</v>
      </c>
      <c r="AF261"/>
      <c r="AG261"/>
      <c r="AH261"/>
      <c r="AI261"/>
      <c r="AJ261"/>
    </row>
    <row r="262" spans="4:36" ht="15" x14ac:dyDescent="0.25">
      <c r="D262"/>
      <c r="E262" t="s">
        <v>1275</v>
      </c>
      <c r="F262"/>
      <c r="G262"/>
      <c r="H262"/>
      <c r="I262"/>
      <c r="J262" t="s">
        <v>1276</v>
      </c>
      <c r="K262"/>
      <c r="L262"/>
      <c r="M262"/>
      <c r="N262"/>
      <c r="O262"/>
      <c r="P262"/>
      <c r="Q262"/>
      <c r="R262" t="s">
        <v>1170</v>
      </c>
      <c r="S262"/>
      <c r="T262"/>
      <c r="U262"/>
      <c r="V262"/>
      <c r="W262"/>
      <c r="X262"/>
      <c r="Y262" t="s">
        <v>1277</v>
      </c>
      <c r="Z262"/>
      <c r="AA262"/>
      <c r="AB262"/>
      <c r="AC262"/>
      <c r="AD262"/>
      <c r="AE262" t="s">
        <v>1278</v>
      </c>
      <c r="AF262"/>
      <c r="AG262"/>
      <c r="AH262"/>
      <c r="AI262"/>
      <c r="AJ262"/>
    </row>
    <row r="263" spans="4:36" ht="15" x14ac:dyDescent="0.25">
      <c r="D263"/>
      <c r="E263" t="s">
        <v>1279</v>
      </c>
      <c r="F263"/>
      <c r="G263"/>
      <c r="H263"/>
      <c r="I263"/>
      <c r="J263" t="s">
        <v>1280</v>
      </c>
      <c r="K263"/>
      <c r="L263"/>
      <c r="M263"/>
      <c r="N263"/>
      <c r="O263"/>
      <c r="P263"/>
      <c r="Q263"/>
      <c r="R263" t="s">
        <v>440</v>
      </c>
      <c r="S263"/>
      <c r="T263"/>
      <c r="U263"/>
      <c r="V263"/>
      <c r="W263"/>
      <c r="X263"/>
      <c r="Y263" t="s">
        <v>1281</v>
      </c>
      <c r="Z263"/>
      <c r="AA263"/>
      <c r="AB263"/>
      <c r="AC263"/>
      <c r="AD263"/>
      <c r="AE263" t="s">
        <v>1282</v>
      </c>
      <c r="AF263"/>
      <c r="AG263"/>
      <c r="AH263"/>
      <c r="AI263"/>
      <c r="AJ263"/>
    </row>
    <row r="264" spans="4:36" ht="15" x14ac:dyDescent="0.25">
      <c r="D264"/>
      <c r="E264" t="s">
        <v>1283</v>
      </c>
      <c r="F264"/>
      <c r="G264"/>
      <c r="H264"/>
      <c r="I264"/>
      <c r="J264" t="s">
        <v>1284</v>
      </c>
      <c r="K264"/>
      <c r="L264"/>
      <c r="M264"/>
      <c r="N264"/>
      <c r="O264"/>
      <c r="P264"/>
      <c r="Q264"/>
      <c r="R264" t="s">
        <v>1285</v>
      </c>
      <c r="S264"/>
      <c r="T264"/>
      <c r="U264"/>
      <c r="V264"/>
      <c r="W264"/>
      <c r="X264"/>
      <c r="Y264" t="s">
        <v>1286</v>
      </c>
      <c r="Z264"/>
      <c r="AA264"/>
      <c r="AB264"/>
      <c r="AC264"/>
      <c r="AD264"/>
      <c r="AE264" t="s">
        <v>1287</v>
      </c>
      <c r="AF264"/>
      <c r="AG264"/>
      <c r="AH264"/>
      <c r="AI264"/>
      <c r="AJ264"/>
    </row>
    <row r="265" spans="4:36" ht="15" x14ac:dyDescent="0.25">
      <c r="D265"/>
      <c r="E265" t="s">
        <v>1288</v>
      </c>
      <c r="F265"/>
      <c r="G265"/>
      <c r="H265"/>
      <c r="I265"/>
      <c r="J265" t="s">
        <v>1289</v>
      </c>
      <c r="K265"/>
      <c r="L265"/>
      <c r="M265"/>
      <c r="N265"/>
      <c r="O265"/>
      <c r="P265"/>
      <c r="Q265"/>
      <c r="R265" t="s">
        <v>1290</v>
      </c>
      <c r="S265"/>
      <c r="T265"/>
      <c r="U265"/>
      <c r="V265"/>
      <c r="W265"/>
      <c r="X265"/>
      <c r="Y265" t="s">
        <v>1291</v>
      </c>
      <c r="Z265"/>
      <c r="AA265"/>
      <c r="AB265"/>
      <c r="AC265"/>
      <c r="AD265"/>
      <c r="AE265" t="s">
        <v>1292</v>
      </c>
      <c r="AF265"/>
      <c r="AG265"/>
      <c r="AH265"/>
      <c r="AI265"/>
      <c r="AJ265"/>
    </row>
    <row r="266" spans="4:36" ht="15" x14ac:dyDescent="0.25">
      <c r="D266"/>
      <c r="E266" t="s">
        <v>1222</v>
      </c>
      <c r="F266"/>
      <c r="G266"/>
      <c r="H266"/>
      <c r="I266"/>
      <c r="J266" t="s">
        <v>1293</v>
      </c>
      <c r="K266"/>
      <c r="L266"/>
      <c r="M266"/>
      <c r="N266"/>
      <c r="O266"/>
      <c r="P266"/>
      <c r="Q266"/>
      <c r="R266" t="s">
        <v>1294</v>
      </c>
      <c r="S266"/>
      <c r="T266"/>
      <c r="U266"/>
      <c r="V266"/>
      <c r="W266"/>
      <c r="X266"/>
      <c r="Y266" t="s">
        <v>1295</v>
      </c>
      <c r="Z266"/>
      <c r="AA266"/>
      <c r="AB266"/>
      <c r="AC266"/>
      <c r="AD266"/>
      <c r="AE266" t="s">
        <v>1296</v>
      </c>
      <c r="AF266"/>
      <c r="AG266"/>
      <c r="AH266"/>
      <c r="AI266"/>
      <c r="AJ266"/>
    </row>
    <row r="267" spans="4:36" ht="15" x14ac:dyDescent="0.25">
      <c r="D267"/>
      <c r="E267" t="s">
        <v>1297</v>
      </c>
      <c r="F267"/>
      <c r="G267"/>
      <c r="H267"/>
      <c r="I267"/>
      <c r="J267" t="s">
        <v>1298</v>
      </c>
      <c r="K267"/>
      <c r="L267"/>
      <c r="M267"/>
      <c r="N267"/>
      <c r="O267"/>
      <c r="P267"/>
      <c r="Q267"/>
      <c r="R267" t="s">
        <v>1299</v>
      </c>
      <c r="S267"/>
      <c r="T267"/>
      <c r="U267"/>
      <c r="V267"/>
      <c r="W267"/>
      <c r="X267"/>
      <c r="Y267" t="s">
        <v>1300</v>
      </c>
      <c r="Z267"/>
      <c r="AA267"/>
      <c r="AB267"/>
      <c r="AC267"/>
      <c r="AD267"/>
      <c r="AE267" t="s">
        <v>1301</v>
      </c>
      <c r="AF267"/>
      <c r="AG267"/>
      <c r="AH267"/>
      <c r="AI267"/>
      <c r="AJ267"/>
    </row>
    <row r="268" spans="4:36" ht="15" x14ac:dyDescent="0.25">
      <c r="D268"/>
      <c r="E268" t="s">
        <v>1302</v>
      </c>
      <c r="F268"/>
      <c r="G268"/>
      <c r="H268"/>
      <c r="I268"/>
      <c r="J268" t="s">
        <v>1303</v>
      </c>
      <c r="K268"/>
      <c r="L268"/>
      <c r="M268"/>
      <c r="N268"/>
      <c r="O268"/>
      <c r="P268"/>
      <c r="Q268"/>
      <c r="R268" t="s">
        <v>1304</v>
      </c>
      <c r="S268"/>
      <c r="T268"/>
      <c r="U268"/>
      <c r="V268"/>
      <c r="W268"/>
      <c r="X268"/>
      <c r="Y268" t="s">
        <v>1305</v>
      </c>
      <c r="Z268"/>
      <c r="AA268"/>
      <c r="AB268"/>
      <c r="AC268"/>
      <c r="AD268"/>
      <c r="AE268" t="s">
        <v>1306</v>
      </c>
      <c r="AF268"/>
      <c r="AG268"/>
      <c r="AH268"/>
      <c r="AI268"/>
      <c r="AJ268"/>
    </row>
    <row r="269" spans="4:36" ht="15" x14ac:dyDescent="0.25">
      <c r="D269"/>
      <c r="E269" t="s">
        <v>1307</v>
      </c>
      <c r="F269"/>
      <c r="G269"/>
      <c r="H269"/>
      <c r="I269"/>
      <c r="J269" t="s">
        <v>987</v>
      </c>
      <c r="K269"/>
      <c r="L269"/>
      <c r="M269"/>
      <c r="N269"/>
      <c r="O269"/>
      <c r="P269"/>
      <c r="Q269"/>
      <c r="R269" t="s">
        <v>1308</v>
      </c>
      <c r="S269"/>
      <c r="T269"/>
      <c r="U269"/>
      <c r="V269"/>
      <c r="W269"/>
      <c r="X269"/>
      <c r="Y269"/>
      <c r="Z269"/>
      <c r="AA269"/>
      <c r="AB269"/>
      <c r="AC269"/>
      <c r="AD269"/>
      <c r="AE269" t="s">
        <v>1309</v>
      </c>
      <c r="AF269"/>
      <c r="AG269"/>
      <c r="AH269"/>
      <c r="AI269"/>
      <c r="AJ269"/>
    </row>
    <row r="270" spans="4:36" ht="15" x14ac:dyDescent="0.25">
      <c r="D270"/>
      <c r="E270" t="s">
        <v>748</v>
      </c>
      <c r="F270"/>
      <c r="G270"/>
      <c r="H270"/>
      <c r="I270"/>
      <c r="J270" t="s">
        <v>1310</v>
      </c>
      <c r="K270"/>
      <c r="L270"/>
      <c r="M270"/>
      <c r="N270"/>
      <c r="O270"/>
      <c r="P270"/>
      <c r="Q270"/>
      <c r="R270" t="s">
        <v>1311</v>
      </c>
      <c r="S270"/>
      <c r="T270"/>
      <c r="U270"/>
      <c r="V270"/>
      <c r="W270"/>
      <c r="X270"/>
      <c r="Y270"/>
      <c r="Z270"/>
      <c r="AA270"/>
      <c r="AB270"/>
      <c r="AC270"/>
      <c r="AD270"/>
      <c r="AE270" t="s">
        <v>1312</v>
      </c>
      <c r="AF270"/>
      <c r="AG270"/>
      <c r="AH270"/>
      <c r="AI270"/>
      <c r="AJ270"/>
    </row>
    <row r="271" spans="4:36" ht="15" x14ac:dyDescent="0.25">
      <c r="D271"/>
      <c r="E271" t="s">
        <v>1313</v>
      </c>
      <c r="F271"/>
      <c r="G271"/>
      <c r="H271"/>
      <c r="I271"/>
      <c r="J271" t="s">
        <v>1314</v>
      </c>
      <c r="K271"/>
      <c r="L271"/>
      <c r="M271"/>
      <c r="N271"/>
      <c r="O271"/>
      <c r="P271"/>
      <c r="Q271"/>
      <c r="R271" t="s">
        <v>1315</v>
      </c>
      <c r="S271"/>
      <c r="T271"/>
      <c r="U271"/>
      <c r="V271"/>
      <c r="W271"/>
      <c r="X271"/>
      <c r="Y271"/>
      <c r="Z271"/>
      <c r="AA271"/>
      <c r="AB271"/>
      <c r="AC271"/>
      <c r="AD271"/>
      <c r="AE271" t="s">
        <v>1316</v>
      </c>
      <c r="AF271"/>
      <c r="AG271"/>
      <c r="AH271"/>
      <c r="AI271"/>
      <c r="AJ271"/>
    </row>
    <row r="272" spans="4:36" ht="15" x14ac:dyDescent="0.25">
      <c r="D272"/>
      <c r="E272" t="s">
        <v>1317</v>
      </c>
      <c r="F272"/>
      <c r="G272"/>
      <c r="H272"/>
      <c r="I272"/>
      <c r="J272" t="s">
        <v>1318</v>
      </c>
      <c r="K272"/>
      <c r="L272"/>
      <c r="M272"/>
      <c r="N272"/>
      <c r="O272"/>
      <c r="P272"/>
      <c r="Q272"/>
      <c r="R272" t="s">
        <v>1319</v>
      </c>
      <c r="S272"/>
      <c r="T272"/>
      <c r="U272"/>
      <c r="V272"/>
      <c r="W272"/>
      <c r="X272"/>
      <c r="Y272"/>
      <c r="Z272"/>
      <c r="AA272"/>
      <c r="AB272"/>
      <c r="AC272"/>
      <c r="AD272"/>
      <c r="AE272" t="s">
        <v>477</v>
      </c>
      <c r="AF272"/>
      <c r="AG272"/>
      <c r="AH272"/>
      <c r="AI272"/>
      <c r="AJ272"/>
    </row>
    <row r="273" spans="4:36" ht="15" x14ac:dyDescent="0.25">
      <c r="D273"/>
      <c r="E273" t="s">
        <v>1320</v>
      </c>
      <c r="F273"/>
      <c r="G273"/>
      <c r="H273"/>
      <c r="I273"/>
      <c r="J273" t="s">
        <v>1321</v>
      </c>
      <c r="K273"/>
      <c r="L273"/>
      <c r="M273"/>
      <c r="N273"/>
      <c r="O273"/>
      <c r="P273"/>
      <c r="Q273"/>
      <c r="R273" t="s">
        <v>1322</v>
      </c>
      <c r="S273"/>
      <c r="T273"/>
      <c r="U273"/>
      <c r="V273"/>
      <c r="W273"/>
      <c r="X273"/>
      <c r="Y273"/>
      <c r="Z273"/>
      <c r="AA273"/>
      <c r="AB273"/>
      <c r="AC273"/>
      <c r="AD273"/>
      <c r="AE273" t="s">
        <v>1323</v>
      </c>
      <c r="AF273"/>
      <c r="AG273"/>
      <c r="AH273"/>
      <c r="AI273"/>
      <c r="AJ273"/>
    </row>
    <row r="274" spans="4:36" ht="15" x14ac:dyDescent="0.25">
      <c r="D274"/>
      <c r="E274" t="s">
        <v>1324</v>
      </c>
      <c r="F274"/>
      <c r="G274"/>
      <c r="H274"/>
      <c r="I274"/>
      <c r="J274" t="s">
        <v>1325</v>
      </c>
      <c r="K274"/>
      <c r="L274"/>
      <c r="M274"/>
      <c r="N274"/>
      <c r="O274"/>
      <c r="P274"/>
      <c r="Q274"/>
      <c r="R274" t="s">
        <v>1326</v>
      </c>
      <c r="S274"/>
      <c r="T274"/>
      <c r="U274"/>
      <c r="V274"/>
      <c r="W274"/>
      <c r="X274"/>
      <c r="Y274"/>
      <c r="Z274"/>
      <c r="AA274"/>
      <c r="AB274"/>
      <c r="AC274"/>
      <c r="AD274"/>
      <c r="AE274" t="s">
        <v>1327</v>
      </c>
      <c r="AF274"/>
      <c r="AG274"/>
      <c r="AH274"/>
      <c r="AI274"/>
      <c r="AJ274"/>
    </row>
    <row r="275" spans="4:36" ht="15" x14ac:dyDescent="0.25">
      <c r="D275"/>
      <c r="E275" t="s">
        <v>1328</v>
      </c>
      <c r="F275"/>
      <c r="G275"/>
      <c r="H275"/>
      <c r="I275"/>
      <c r="J275" t="s">
        <v>1329</v>
      </c>
      <c r="K275"/>
      <c r="L275"/>
      <c r="M275"/>
      <c r="N275"/>
      <c r="O275"/>
      <c r="P275"/>
      <c r="Q275"/>
      <c r="R275" t="s">
        <v>1330</v>
      </c>
      <c r="S275"/>
      <c r="T275"/>
      <c r="U275"/>
      <c r="V275"/>
      <c r="W275"/>
      <c r="X275"/>
      <c r="Y275"/>
      <c r="Z275"/>
      <c r="AA275"/>
      <c r="AB275"/>
      <c r="AC275"/>
      <c r="AD275"/>
      <c r="AE275" t="s">
        <v>1331</v>
      </c>
      <c r="AF275"/>
      <c r="AG275"/>
      <c r="AH275"/>
      <c r="AI275"/>
      <c r="AJ275"/>
    </row>
    <row r="276" spans="4:36" ht="15" x14ac:dyDescent="0.25">
      <c r="D276"/>
      <c r="E276" t="s">
        <v>1332</v>
      </c>
      <c r="F276"/>
      <c r="G276"/>
      <c r="H276"/>
      <c r="I276"/>
      <c r="J276" t="s">
        <v>1333</v>
      </c>
      <c r="K276"/>
      <c r="L276"/>
      <c r="M276"/>
      <c r="N276"/>
      <c r="O276"/>
      <c r="P276"/>
      <c r="Q276"/>
      <c r="R276" t="s">
        <v>1334</v>
      </c>
      <c r="S276"/>
      <c r="T276"/>
      <c r="U276"/>
      <c r="V276"/>
      <c r="W276"/>
      <c r="X276"/>
      <c r="Y276"/>
      <c r="Z276"/>
      <c r="AA276"/>
      <c r="AB276"/>
      <c r="AC276"/>
      <c r="AD276"/>
      <c r="AE276" t="s">
        <v>1335</v>
      </c>
      <c r="AF276"/>
      <c r="AG276"/>
      <c r="AH276"/>
      <c r="AI276"/>
      <c r="AJ276"/>
    </row>
    <row r="277" spans="4:36" ht="15" x14ac:dyDescent="0.25">
      <c r="D277"/>
      <c r="E277" t="s">
        <v>440</v>
      </c>
      <c r="F277"/>
      <c r="G277"/>
      <c r="H277"/>
      <c r="I277"/>
      <c r="J277" t="s">
        <v>1336</v>
      </c>
      <c r="K277"/>
      <c r="L277"/>
      <c r="M277"/>
      <c r="N277"/>
      <c r="O277"/>
      <c r="P277"/>
      <c r="Q277"/>
      <c r="R277" t="s">
        <v>1337</v>
      </c>
      <c r="S277"/>
      <c r="T277"/>
      <c r="U277"/>
      <c r="V277"/>
      <c r="W277"/>
      <c r="X277"/>
      <c r="Y277"/>
      <c r="Z277"/>
      <c r="AA277"/>
      <c r="AB277"/>
      <c r="AC277"/>
      <c r="AD277"/>
      <c r="AE277" t="s">
        <v>721</v>
      </c>
      <c r="AF277"/>
      <c r="AG277"/>
      <c r="AH277"/>
      <c r="AI277"/>
      <c r="AJ277"/>
    </row>
    <row r="278" spans="4:36" ht="15" x14ac:dyDescent="0.25">
      <c r="D278"/>
      <c r="E278" t="s">
        <v>1338</v>
      </c>
      <c r="F278"/>
      <c r="G278"/>
      <c r="H278"/>
      <c r="I278"/>
      <c r="J278" t="s">
        <v>1339</v>
      </c>
      <c r="K278"/>
      <c r="L278"/>
      <c r="M278"/>
      <c r="N278"/>
      <c r="O278"/>
      <c r="P278"/>
      <c r="Q278"/>
      <c r="R278" t="s">
        <v>1340</v>
      </c>
      <c r="S278"/>
      <c r="T278"/>
      <c r="U278"/>
      <c r="V278"/>
      <c r="W278"/>
      <c r="X278"/>
      <c r="Y278"/>
      <c r="Z278"/>
      <c r="AA278"/>
      <c r="AB278"/>
      <c r="AC278"/>
      <c r="AD278"/>
      <c r="AE278" t="s">
        <v>1341</v>
      </c>
      <c r="AF278"/>
      <c r="AG278"/>
      <c r="AH278"/>
      <c r="AI278"/>
      <c r="AJ278"/>
    </row>
    <row r="279" spans="4:36" ht="15" x14ac:dyDescent="0.25">
      <c r="D279"/>
      <c r="E279" t="s">
        <v>1342</v>
      </c>
      <c r="F279"/>
      <c r="G279"/>
      <c r="H279"/>
      <c r="I279"/>
      <c r="J279" t="s">
        <v>1343</v>
      </c>
      <c r="K279"/>
      <c r="L279"/>
      <c r="M279"/>
      <c r="N279"/>
      <c r="O279"/>
      <c r="P279"/>
      <c r="Q279"/>
      <c r="R279" t="s">
        <v>1344</v>
      </c>
      <c r="S279"/>
      <c r="T279"/>
      <c r="U279"/>
      <c r="V279"/>
      <c r="W279"/>
      <c r="X279"/>
      <c r="Y279"/>
      <c r="Z279"/>
      <c r="AA279"/>
      <c r="AB279"/>
      <c r="AC279"/>
      <c r="AD279"/>
      <c r="AE279" t="s">
        <v>1273</v>
      </c>
      <c r="AF279"/>
      <c r="AG279"/>
      <c r="AH279"/>
      <c r="AI279"/>
      <c r="AJ279"/>
    </row>
    <row r="280" spans="4:36" ht="15" x14ac:dyDescent="0.25">
      <c r="D280"/>
      <c r="E280" t="s">
        <v>1345</v>
      </c>
      <c r="F280"/>
      <c r="G280"/>
      <c r="H280"/>
      <c r="I280"/>
      <c r="J280" t="s">
        <v>1346</v>
      </c>
      <c r="K280"/>
      <c r="L280"/>
      <c r="M280"/>
      <c r="N280"/>
      <c r="O280"/>
      <c r="P280"/>
      <c r="Q280"/>
      <c r="R280" t="s">
        <v>1238</v>
      </c>
      <c r="S280"/>
      <c r="T280"/>
      <c r="U280"/>
      <c r="V280"/>
      <c r="W280"/>
      <c r="X280"/>
      <c r="Y280"/>
      <c r="Z280"/>
      <c r="AA280"/>
      <c r="AB280"/>
      <c r="AC280"/>
      <c r="AD280"/>
      <c r="AE280" t="s">
        <v>1347</v>
      </c>
      <c r="AF280"/>
      <c r="AG280"/>
      <c r="AH280"/>
      <c r="AI280"/>
      <c r="AJ280"/>
    </row>
    <row r="281" spans="4:36" ht="15" x14ac:dyDescent="0.25">
      <c r="D281"/>
      <c r="E281" t="s">
        <v>1348</v>
      </c>
      <c r="F281"/>
      <c r="G281"/>
      <c r="H281"/>
      <c r="I281"/>
      <c r="J281" t="s">
        <v>1349</v>
      </c>
      <c r="K281"/>
      <c r="L281"/>
      <c r="M281"/>
      <c r="N281"/>
      <c r="O281"/>
      <c r="P281"/>
      <c r="Q281"/>
      <c r="R281" t="s">
        <v>1350</v>
      </c>
      <c r="S281"/>
      <c r="T281"/>
      <c r="U281"/>
      <c r="V281"/>
      <c r="W281"/>
      <c r="X281"/>
      <c r="Y281"/>
      <c r="Z281"/>
      <c r="AA281"/>
      <c r="AB281"/>
      <c r="AC281"/>
      <c r="AD281"/>
      <c r="AE281" t="s">
        <v>1351</v>
      </c>
      <c r="AF281"/>
      <c r="AG281"/>
      <c r="AH281"/>
      <c r="AI281"/>
      <c r="AJ281"/>
    </row>
    <row r="282" spans="4:36" ht="15" x14ac:dyDescent="0.25">
      <c r="D282"/>
      <c r="E282" t="s">
        <v>1352</v>
      </c>
      <c r="F282"/>
      <c r="G282"/>
      <c r="H282"/>
      <c r="I282"/>
      <c r="J282" t="s">
        <v>1353</v>
      </c>
      <c r="K282"/>
      <c r="L282"/>
      <c r="M282"/>
      <c r="N282"/>
      <c r="O282"/>
      <c r="P282"/>
      <c r="Q282"/>
      <c r="R282" t="s">
        <v>1256</v>
      </c>
      <c r="S282"/>
      <c r="T282"/>
      <c r="U282"/>
      <c r="V282"/>
      <c r="W282"/>
      <c r="X282"/>
      <c r="Y282"/>
      <c r="Z282"/>
      <c r="AA282"/>
      <c r="AB282"/>
      <c r="AC282"/>
      <c r="AD282"/>
      <c r="AE282" t="s">
        <v>1354</v>
      </c>
      <c r="AF282"/>
      <c r="AG282"/>
      <c r="AH282"/>
      <c r="AI282"/>
      <c r="AJ282"/>
    </row>
    <row r="283" spans="4:36" ht="15" x14ac:dyDescent="0.25">
      <c r="D283"/>
      <c r="E283" t="s">
        <v>1355</v>
      </c>
      <c r="F283"/>
      <c r="G283"/>
      <c r="H283"/>
      <c r="I283"/>
      <c r="J283" t="s">
        <v>1356</v>
      </c>
      <c r="K283"/>
      <c r="L283"/>
      <c r="M283"/>
      <c r="N283"/>
      <c r="O283"/>
      <c r="P283"/>
      <c r="Q283"/>
      <c r="R283" t="s">
        <v>1104</v>
      </c>
      <c r="S283"/>
      <c r="T283"/>
      <c r="U283"/>
      <c r="V283"/>
      <c r="W283"/>
      <c r="X283"/>
      <c r="Y283"/>
      <c r="Z283"/>
      <c r="AA283"/>
      <c r="AB283"/>
      <c r="AC283"/>
      <c r="AD283"/>
      <c r="AE283" t="s">
        <v>1357</v>
      </c>
      <c r="AF283"/>
      <c r="AG283"/>
      <c r="AH283"/>
      <c r="AI283"/>
      <c r="AJ283"/>
    </row>
    <row r="284" spans="4:36" ht="15" x14ac:dyDescent="0.25">
      <c r="D284"/>
      <c r="E284" t="s">
        <v>1358</v>
      </c>
      <c r="F284"/>
      <c r="G284"/>
      <c r="H284"/>
      <c r="I284"/>
      <c r="J284" t="s">
        <v>1359</v>
      </c>
      <c r="K284"/>
      <c r="L284"/>
      <c r="M284"/>
      <c r="N284"/>
      <c r="O284"/>
      <c r="P284"/>
      <c r="Q284"/>
      <c r="R284" t="s">
        <v>696</v>
      </c>
      <c r="S284"/>
      <c r="T284"/>
      <c r="U284"/>
      <c r="V284"/>
      <c r="W284"/>
      <c r="X284"/>
      <c r="Y284"/>
      <c r="Z284"/>
      <c r="AA284"/>
      <c r="AB284"/>
      <c r="AC284"/>
      <c r="AD284"/>
      <c r="AE284" t="s">
        <v>447</v>
      </c>
      <c r="AF284"/>
      <c r="AG284"/>
      <c r="AH284"/>
      <c r="AI284"/>
      <c r="AJ284"/>
    </row>
    <row r="285" spans="4:36" ht="15" x14ac:dyDescent="0.25">
      <c r="D285"/>
      <c r="E285" t="s">
        <v>1360</v>
      </c>
      <c r="F285"/>
      <c r="G285"/>
      <c r="H285"/>
      <c r="I285"/>
      <c r="J285" t="s">
        <v>1361</v>
      </c>
      <c r="K285"/>
      <c r="L285"/>
      <c r="M285"/>
      <c r="N285"/>
      <c r="O285"/>
      <c r="P285"/>
      <c r="Q285"/>
      <c r="R285" t="s">
        <v>1362</v>
      </c>
      <c r="S285"/>
      <c r="T285"/>
      <c r="U285"/>
      <c r="V285"/>
      <c r="W285"/>
      <c r="X285"/>
      <c r="Y285"/>
      <c r="Z285"/>
      <c r="AA285"/>
      <c r="AB285"/>
      <c r="AC285"/>
      <c r="AD285"/>
      <c r="AE285" t="s">
        <v>1363</v>
      </c>
      <c r="AF285"/>
      <c r="AG285"/>
      <c r="AH285"/>
      <c r="AI285"/>
      <c r="AJ285"/>
    </row>
    <row r="286" spans="4:36" ht="15" x14ac:dyDescent="0.25">
      <c r="D286"/>
      <c r="E286" t="s">
        <v>1364</v>
      </c>
      <c r="F286"/>
      <c r="G286"/>
      <c r="H286"/>
      <c r="I286"/>
      <c r="J286" t="s">
        <v>1365</v>
      </c>
      <c r="K286"/>
      <c r="L286"/>
      <c r="M286"/>
      <c r="N286"/>
      <c r="O286"/>
      <c r="P286"/>
      <c r="Q286"/>
      <c r="R286" t="s">
        <v>1366</v>
      </c>
      <c r="S286"/>
      <c r="T286"/>
      <c r="U286"/>
      <c r="V286"/>
      <c r="W286"/>
      <c r="X286"/>
      <c r="Y286"/>
      <c r="Z286"/>
      <c r="AA286"/>
      <c r="AB286"/>
      <c r="AC286"/>
      <c r="AD286"/>
      <c r="AE286" t="s">
        <v>1367</v>
      </c>
      <c r="AF286"/>
      <c r="AG286"/>
      <c r="AH286"/>
      <c r="AI286"/>
      <c r="AJ286"/>
    </row>
    <row r="287" spans="4:36" ht="15" x14ac:dyDescent="0.25">
      <c r="D287"/>
      <c r="E287" t="s">
        <v>1368</v>
      </c>
      <c r="F287"/>
      <c r="G287"/>
      <c r="H287"/>
      <c r="I287"/>
      <c r="J287" t="s">
        <v>1369</v>
      </c>
      <c r="K287"/>
      <c r="L287"/>
      <c r="M287"/>
      <c r="N287"/>
      <c r="O287"/>
      <c r="P287"/>
      <c r="Q287"/>
      <c r="R287" t="s">
        <v>1370</v>
      </c>
      <c r="S287"/>
      <c r="T287"/>
      <c r="U287"/>
      <c r="V287"/>
      <c r="W287"/>
      <c r="X287"/>
      <c r="Y287"/>
      <c r="Z287"/>
      <c r="AA287"/>
      <c r="AB287"/>
      <c r="AC287"/>
      <c r="AD287"/>
      <c r="AE287" t="s">
        <v>1371</v>
      </c>
      <c r="AF287"/>
      <c r="AG287"/>
      <c r="AH287"/>
      <c r="AI287"/>
      <c r="AJ287"/>
    </row>
    <row r="288" spans="4:36" ht="15" x14ac:dyDescent="0.25">
      <c r="D288"/>
      <c r="E288" t="s">
        <v>1372</v>
      </c>
      <c r="F288"/>
      <c r="G288"/>
      <c r="H288"/>
      <c r="I288"/>
      <c r="J288" t="s">
        <v>1373</v>
      </c>
      <c r="K288"/>
      <c r="L288"/>
      <c r="M288"/>
      <c r="N288"/>
      <c r="O288"/>
      <c r="P288"/>
      <c r="Q288"/>
      <c r="R288" t="s">
        <v>1374</v>
      </c>
      <c r="S288"/>
      <c r="T288"/>
      <c r="U288"/>
      <c r="V288"/>
      <c r="W288"/>
      <c r="X288"/>
      <c r="Y288"/>
      <c r="Z288"/>
      <c r="AA288"/>
      <c r="AB288"/>
      <c r="AC288"/>
      <c r="AD288"/>
      <c r="AE288" t="s">
        <v>1375</v>
      </c>
      <c r="AF288"/>
      <c r="AG288"/>
      <c r="AH288"/>
      <c r="AI288"/>
      <c r="AJ288"/>
    </row>
    <row r="289" spans="4:36" ht="15" x14ac:dyDescent="0.25">
      <c r="D289"/>
      <c r="E289" t="s">
        <v>1312</v>
      </c>
      <c r="F289"/>
      <c r="G289"/>
      <c r="H289"/>
      <c r="I289"/>
      <c r="J289" t="s">
        <v>1376</v>
      </c>
      <c r="K289"/>
      <c r="L289"/>
      <c r="M289"/>
      <c r="N289"/>
      <c r="O289"/>
      <c r="P289"/>
      <c r="Q289"/>
      <c r="R289" t="s">
        <v>1377</v>
      </c>
      <c r="S289"/>
      <c r="T289"/>
      <c r="U289"/>
      <c r="V289"/>
      <c r="W289"/>
      <c r="X289"/>
      <c r="Y289"/>
      <c r="Z289"/>
      <c r="AA289"/>
      <c r="AB289"/>
      <c r="AC289"/>
      <c r="AD289"/>
      <c r="AE289" t="s">
        <v>1378</v>
      </c>
      <c r="AF289"/>
      <c r="AG289"/>
      <c r="AH289"/>
      <c r="AI289"/>
      <c r="AJ289"/>
    </row>
    <row r="290" spans="4:36" ht="15" x14ac:dyDescent="0.25">
      <c r="D290"/>
      <c r="E290" t="s">
        <v>778</v>
      </c>
      <c r="F290"/>
      <c r="G290"/>
      <c r="H290"/>
      <c r="I290"/>
      <c r="J290" t="s">
        <v>1379</v>
      </c>
      <c r="K290"/>
      <c r="L290"/>
      <c r="M290"/>
      <c r="N290"/>
      <c r="O290"/>
      <c r="P290"/>
      <c r="Q290"/>
      <c r="R290" t="s">
        <v>1380</v>
      </c>
      <c r="S290"/>
      <c r="T290"/>
      <c r="U290"/>
      <c r="V290"/>
      <c r="W290"/>
      <c r="X290"/>
      <c r="Y290"/>
      <c r="Z290"/>
      <c r="AA290"/>
      <c r="AB290"/>
      <c r="AC290"/>
      <c r="AD290"/>
      <c r="AE290" t="s">
        <v>829</v>
      </c>
      <c r="AF290"/>
      <c r="AG290"/>
      <c r="AH290"/>
      <c r="AI290"/>
      <c r="AJ290"/>
    </row>
    <row r="291" spans="4:36" ht="15" x14ac:dyDescent="0.25">
      <c r="D291"/>
      <c r="E291" t="s">
        <v>1381</v>
      </c>
      <c r="F291"/>
      <c r="G291"/>
      <c r="H291"/>
      <c r="I291"/>
      <c r="J291" t="s">
        <v>1382</v>
      </c>
      <c r="K291"/>
      <c r="L291"/>
      <c r="M291"/>
      <c r="N291"/>
      <c r="O291"/>
      <c r="P291"/>
      <c r="Q291"/>
      <c r="R291" t="s">
        <v>1383</v>
      </c>
      <c r="S291"/>
      <c r="T291"/>
      <c r="U291"/>
      <c r="V291"/>
      <c r="W291"/>
      <c r="X291"/>
      <c r="Y291"/>
      <c r="Z291"/>
      <c r="AA291"/>
      <c r="AB291"/>
      <c r="AC291"/>
      <c r="AD291"/>
      <c r="AE291" t="s">
        <v>1384</v>
      </c>
      <c r="AF291"/>
      <c r="AG291"/>
      <c r="AH291"/>
      <c r="AI291"/>
      <c r="AJ291"/>
    </row>
    <row r="292" spans="4:36" ht="15" x14ac:dyDescent="0.25">
      <c r="D292"/>
      <c r="E292" t="s">
        <v>1385</v>
      </c>
      <c r="F292"/>
      <c r="G292"/>
      <c r="H292"/>
      <c r="I292"/>
      <c r="J292" t="s">
        <v>1386</v>
      </c>
      <c r="K292"/>
      <c r="L292"/>
      <c r="M292"/>
      <c r="N292"/>
      <c r="O292"/>
      <c r="P292"/>
      <c r="Q292"/>
      <c r="R292" t="s">
        <v>1387</v>
      </c>
      <c r="S292"/>
      <c r="T292"/>
      <c r="U292"/>
      <c r="V292"/>
      <c r="W292"/>
      <c r="X292"/>
      <c r="Y292"/>
      <c r="Z292"/>
      <c r="AA292"/>
      <c r="AB292"/>
      <c r="AC292"/>
      <c r="AD292"/>
      <c r="AE292"/>
      <c r="AF292"/>
      <c r="AG292"/>
      <c r="AH292"/>
      <c r="AI292"/>
      <c r="AJ292"/>
    </row>
    <row r="293" spans="4:36" ht="15" x14ac:dyDescent="0.25">
      <c r="D293"/>
      <c r="E293" t="s">
        <v>1388</v>
      </c>
      <c r="F293"/>
      <c r="G293"/>
      <c r="H293"/>
      <c r="I293"/>
      <c r="J293" t="s">
        <v>1065</v>
      </c>
      <c r="K293"/>
      <c r="L293"/>
      <c r="M293"/>
      <c r="N293"/>
      <c r="O293"/>
      <c r="P293"/>
      <c r="Q293"/>
      <c r="R293" t="s">
        <v>1389</v>
      </c>
      <c r="S293"/>
      <c r="T293"/>
      <c r="U293"/>
      <c r="V293"/>
      <c r="W293"/>
      <c r="X293"/>
      <c r="Y293"/>
      <c r="Z293"/>
      <c r="AA293"/>
      <c r="AB293"/>
      <c r="AC293"/>
      <c r="AD293"/>
      <c r="AE293"/>
      <c r="AF293"/>
      <c r="AG293"/>
      <c r="AH293"/>
      <c r="AI293"/>
      <c r="AJ293"/>
    </row>
    <row r="294" spans="4:36" ht="15" x14ac:dyDescent="0.25">
      <c r="D294"/>
      <c r="E294" t="s">
        <v>1004</v>
      </c>
      <c r="F294"/>
      <c r="G294"/>
      <c r="H294"/>
      <c r="I294"/>
      <c r="J294" t="s">
        <v>1390</v>
      </c>
      <c r="K294"/>
      <c r="L294"/>
      <c r="M294"/>
      <c r="N294"/>
      <c r="O294"/>
      <c r="P294"/>
      <c r="Q294"/>
      <c r="R294" t="s">
        <v>1391</v>
      </c>
      <c r="S294"/>
      <c r="T294"/>
      <c r="U294"/>
      <c r="V294"/>
      <c r="W294"/>
      <c r="X294"/>
      <c r="Y294"/>
      <c r="Z294"/>
      <c r="AA294"/>
      <c r="AB294"/>
      <c r="AC294"/>
      <c r="AD294"/>
      <c r="AE294"/>
      <c r="AF294"/>
      <c r="AG294"/>
      <c r="AH294"/>
      <c r="AI294"/>
      <c r="AJ294"/>
    </row>
    <row r="295" spans="4:36" ht="15" x14ac:dyDescent="0.25">
      <c r="D295"/>
      <c r="E295" t="s">
        <v>696</v>
      </c>
      <c r="F295"/>
      <c r="G295"/>
      <c r="H295"/>
      <c r="I295"/>
      <c r="J295" t="s">
        <v>1392</v>
      </c>
      <c r="K295"/>
      <c r="L295"/>
      <c r="M295"/>
      <c r="N295"/>
      <c r="O295"/>
      <c r="P295"/>
      <c r="Q295"/>
      <c r="R295" t="s">
        <v>1393</v>
      </c>
      <c r="S295"/>
      <c r="T295"/>
      <c r="U295"/>
      <c r="V295"/>
      <c r="W295"/>
      <c r="X295"/>
      <c r="Y295"/>
      <c r="Z295"/>
      <c r="AA295"/>
      <c r="AB295"/>
      <c r="AC295"/>
      <c r="AD295"/>
      <c r="AE295"/>
      <c r="AF295"/>
      <c r="AG295"/>
      <c r="AH295"/>
      <c r="AI295"/>
      <c r="AJ295"/>
    </row>
    <row r="296" spans="4:36" ht="15" x14ac:dyDescent="0.25">
      <c r="D296"/>
      <c r="E296" t="s">
        <v>1394</v>
      </c>
      <c r="F296"/>
      <c r="G296"/>
      <c r="H296"/>
      <c r="I296"/>
      <c r="J296" t="s">
        <v>1395</v>
      </c>
      <c r="K296"/>
      <c r="L296"/>
      <c r="M296"/>
      <c r="N296"/>
      <c r="O296"/>
      <c r="P296"/>
      <c r="Q296"/>
      <c r="R296" t="s">
        <v>1396</v>
      </c>
      <c r="S296"/>
      <c r="T296"/>
      <c r="U296"/>
      <c r="V296"/>
      <c r="W296"/>
      <c r="X296"/>
      <c r="Y296"/>
      <c r="Z296"/>
      <c r="AA296"/>
      <c r="AB296"/>
      <c r="AC296"/>
      <c r="AD296"/>
      <c r="AE296"/>
      <c r="AF296"/>
      <c r="AG296"/>
      <c r="AH296"/>
      <c r="AI296"/>
      <c r="AJ296"/>
    </row>
    <row r="297" spans="4:36" ht="15" x14ac:dyDescent="0.25">
      <c r="D297"/>
      <c r="E297" t="s">
        <v>1397</v>
      </c>
      <c r="F297"/>
      <c r="G297"/>
      <c r="H297"/>
      <c r="I297"/>
      <c r="J297" t="s">
        <v>1398</v>
      </c>
      <c r="K297"/>
      <c r="L297"/>
      <c r="M297"/>
      <c r="N297"/>
      <c r="O297"/>
      <c r="P297"/>
      <c r="Q297"/>
      <c r="R297" t="s">
        <v>1399</v>
      </c>
      <c r="S297"/>
      <c r="T297"/>
      <c r="U297"/>
      <c r="V297"/>
      <c r="W297"/>
      <c r="X297"/>
      <c r="Y297"/>
      <c r="Z297"/>
      <c r="AA297"/>
      <c r="AB297"/>
      <c r="AC297"/>
      <c r="AD297"/>
      <c r="AE297"/>
      <c r="AF297"/>
      <c r="AG297"/>
      <c r="AH297"/>
      <c r="AI297"/>
      <c r="AJ297"/>
    </row>
    <row r="298" spans="4:36" ht="15" x14ac:dyDescent="0.25">
      <c r="D298"/>
      <c r="E298" t="s">
        <v>1400</v>
      </c>
      <c r="F298"/>
      <c r="G298"/>
      <c r="H298"/>
      <c r="I298"/>
      <c r="J298" t="s">
        <v>1401</v>
      </c>
      <c r="K298"/>
      <c r="L298"/>
      <c r="M298"/>
      <c r="N298"/>
      <c r="O298"/>
      <c r="P298"/>
      <c r="Q298"/>
      <c r="R298" t="s">
        <v>1402</v>
      </c>
      <c r="S298"/>
      <c r="T298"/>
      <c r="U298"/>
      <c r="V298"/>
      <c r="W298"/>
      <c r="X298"/>
      <c r="Y298"/>
      <c r="Z298"/>
      <c r="AA298"/>
      <c r="AB298"/>
      <c r="AC298"/>
      <c r="AD298"/>
      <c r="AE298"/>
      <c r="AF298"/>
      <c r="AG298"/>
      <c r="AH298"/>
      <c r="AI298"/>
      <c r="AJ298"/>
    </row>
    <row r="299" spans="4:36" ht="15" x14ac:dyDescent="0.25">
      <c r="D299"/>
      <c r="E299" t="s">
        <v>1190</v>
      </c>
      <c r="F299"/>
      <c r="G299"/>
      <c r="H299"/>
      <c r="I299"/>
      <c r="J299" t="s">
        <v>1403</v>
      </c>
      <c r="K299"/>
      <c r="L299"/>
      <c r="M299"/>
      <c r="N299"/>
      <c r="O299"/>
      <c r="P299"/>
      <c r="Q299"/>
      <c r="R299" t="s">
        <v>1404</v>
      </c>
      <c r="S299"/>
      <c r="T299"/>
      <c r="U299"/>
      <c r="V299"/>
      <c r="W299"/>
      <c r="X299"/>
      <c r="Y299"/>
      <c r="Z299"/>
      <c r="AA299"/>
      <c r="AB299"/>
      <c r="AC299"/>
      <c r="AD299"/>
      <c r="AE299"/>
      <c r="AF299"/>
      <c r="AG299"/>
      <c r="AH299"/>
      <c r="AI299"/>
      <c r="AJ299"/>
    </row>
    <row r="300" spans="4:36" ht="15" x14ac:dyDescent="0.25">
      <c r="D300"/>
      <c r="E300" t="s">
        <v>1405</v>
      </c>
      <c r="F300"/>
      <c r="G300"/>
      <c r="H300"/>
      <c r="I300"/>
      <c r="J300" t="s">
        <v>1406</v>
      </c>
      <c r="K300"/>
      <c r="L300"/>
      <c r="M300"/>
      <c r="N300"/>
      <c r="O300"/>
      <c r="P300"/>
      <c r="Q300"/>
      <c r="R300" t="s">
        <v>1407</v>
      </c>
      <c r="S300"/>
      <c r="T300"/>
      <c r="U300"/>
      <c r="V300"/>
      <c r="W300"/>
      <c r="X300"/>
      <c r="Y300"/>
      <c r="Z300"/>
      <c r="AA300"/>
      <c r="AB300"/>
      <c r="AC300"/>
      <c r="AD300"/>
      <c r="AE300"/>
      <c r="AF300"/>
      <c r="AG300"/>
      <c r="AH300"/>
      <c r="AI300"/>
      <c r="AJ300"/>
    </row>
    <row r="301" spans="4:36" ht="15" x14ac:dyDescent="0.25">
      <c r="D301"/>
      <c r="E301" t="s">
        <v>1408</v>
      </c>
      <c r="F301"/>
      <c r="G301"/>
      <c r="H301"/>
      <c r="I301"/>
      <c r="J301" t="s">
        <v>1409</v>
      </c>
      <c r="K301"/>
      <c r="L301"/>
      <c r="M301"/>
      <c r="N301"/>
      <c r="O301"/>
      <c r="P301"/>
      <c r="Q301"/>
      <c r="R301" t="s">
        <v>1410</v>
      </c>
      <c r="S301"/>
      <c r="T301"/>
      <c r="U301"/>
      <c r="V301"/>
      <c r="W301"/>
      <c r="X301"/>
      <c r="Y301"/>
      <c r="Z301"/>
      <c r="AA301"/>
      <c r="AB301"/>
      <c r="AC301"/>
      <c r="AD301"/>
      <c r="AE301"/>
      <c r="AF301"/>
      <c r="AG301"/>
      <c r="AH301"/>
      <c r="AI301"/>
      <c r="AJ301"/>
    </row>
    <row r="302" spans="4:36" ht="15" x14ac:dyDescent="0.25">
      <c r="D302"/>
      <c r="E302" t="s">
        <v>1411</v>
      </c>
      <c r="F302"/>
      <c r="G302"/>
      <c r="H302"/>
      <c r="I302"/>
      <c r="J302" t="s">
        <v>1412</v>
      </c>
      <c r="K302"/>
      <c r="L302"/>
      <c r="M302"/>
      <c r="N302"/>
      <c r="O302"/>
      <c r="P302"/>
      <c r="Q302"/>
      <c r="R302" t="s">
        <v>1413</v>
      </c>
      <c r="S302"/>
      <c r="T302"/>
      <c r="U302"/>
      <c r="V302"/>
      <c r="W302"/>
      <c r="X302"/>
      <c r="Y302"/>
      <c r="Z302"/>
      <c r="AA302"/>
      <c r="AB302"/>
      <c r="AC302"/>
      <c r="AD302"/>
      <c r="AE302"/>
      <c r="AF302"/>
      <c r="AG302"/>
      <c r="AH302"/>
      <c r="AI302"/>
      <c r="AJ302"/>
    </row>
    <row r="303" spans="4:36" ht="15" x14ac:dyDescent="0.25">
      <c r="D303"/>
      <c r="E303" t="s">
        <v>1414</v>
      </c>
      <c r="F303"/>
      <c r="G303"/>
      <c r="H303"/>
      <c r="I303"/>
      <c r="J303" t="s">
        <v>1415</v>
      </c>
      <c r="K303"/>
      <c r="L303"/>
      <c r="M303"/>
      <c r="N303"/>
      <c r="O303"/>
      <c r="P303"/>
      <c r="Q303"/>
      <c r="R303" t="s">
        <v>1416</v>
      </c>
      <c r="S303"/>
      <c r="T303"/>
      <c r="U303"/>
      <c r="V303"/>
      <c r="W303"/>
      <c r="X303"/>
      <c r="Y303"/>
      <c r="Z303"/>
      <c r="AA303"/>
      <c r="AB303"/>
      <c r="AC303"/>
      <c r="AD303"/>
      <c r="AE303"/>
      <c r="AF303"/>
      <c r="AG303"/>
      <c r="AH303"/>
      <c r="AI303"/>
      <c r="AJ303"/>
    </row>
    <row r="304" spans="4:36" ht="15" x14ac:dyDescent="0.25">
      <c r="D304"/>
      <c r="E304" t="s">
        <v>1417</v>
      </c>
      <c r="F304"/>
      <c r="G304"/>
      <c r="H304"/>
      <c r="I304"/>
      <c r="J304" t="s">
        <v>1418</v>
      </c>
      <c r="K304"/>
      <c r="L304"/>
      <c r="M304"/>
      <c r="N304"/>
      <c r="O304"/>
      <c r="P304"/>
      <c r="Q304"/>
      <c r="R304" t="s">
        <v>1419</v>
      </c>
      <c r="S304"/>
      <c r="T304"/>
      <c r="U304"/>
      <c r="V304"/>
      <c r="W304"/>
      <c r="X304"/>
      <c r="Y304"/>
      <c r="Z304"/>
      <c r="AA304"/>
      <c r="AB304"/>
      <c r="AC304"/>
      <c r="AD304"/>
      <c r="AE304"/>
      <c r="AF304"/>
      <c r="AG304"/>
      <c r="AH304"/>
      <c r="AI304"/>
      <c r="AJ304"/>
    </row>
    <row r="305" spans="4:36" ht="15" x14ac:dyDescent="0.25">
      <c r="D305"/>
      <c r="E305" t="s">
        <v>1273</v>
      </c>
      <c r="F305"/>
      <c r="G305"/>
      <c r="H305"/>
      <c r="I305"/>
      <c r="J305" t="s">
        <v>1420</v>
      </c>
      <c r="K305"/>
      <c r="L305"/>
      <c r="M305"/>
      <c r="N305"/>
      <c r="O305"/>
      <c r="P305"/>
      <c r="Q305"/>
      <c r="R305" t="s">
        <v>1421</v>
      </c>
      <c r="S305"/>
      <c r="T305"/>
      <c r="U305"/>
      <c r="V305"/>
      <c r="W305"/>
      <c r="X305"/>
      <c r="Y305"/>
      <c r="Z305"/>
      <c r="AA305"/>
      <c r="AB305"/>
      <c r="AC305"/>
      <c r="AD305"/>
      <c r="AE305"/>
      <c r="AF305"/>
      <c r="AG305"/>
      <c r="AH305"/>
      <c r="AI305"/>
      <c r="AJ305"/>
    </row>
    <row r="306" spans="4:36" ht="15" x14ac:dyDescent="0.25">
      <c r="D306"/>
      <c r="E306" t="s">
        <v>1422</v>
      </c>
      <c r="F306"/>
      <c r="G306"/>
      <c r="H306"/>
      <c r="I306"/>
      <c r="J306" t="s">
        <v>1423</v>
      </c>
      <c r="K306"/>
      <c r="L306"/>
      <c r="M306"/>
      <c r="N306"/>
      <c r="O306"/>
      <c r="P306"/>
      <c r="Q306"/>
      <c r="R306" t="s">
        <v>1424</v>
      </c>
      <c r="S306"/>
      <c r="T306"/>
      <c r="U306"/>
      <c r="V306"/>
      <c r="W306"/>
      <c r="X306"/>
      <c r="Y306"/>
      <c r="Z306"/>
      <c r="AA306"/>
      <c r="AB306"/>
      <c r="AC306"/>
      <c r="AD306"/>
      <c r="AE306"/>
      <c r="AF306"/>
      <c r="AG306"/>
      <c r="AH306"/>
      <c r="AI306"/>
      <c r="AJ306"/>
    </row>
    <row r="307" spans="4:36" ht="15" x14ac:dyDescent="0.25">
      <c r="D307"/>
      <c r="E307" t="s">
        <v>1425</v>
      </c>
      <c r="F307"/>
      <c r="G307"/>
      <c r="H307"/>
      <c r="I307"/>
      <c r="J307" t="s">
        <v>1426</v>
      </c>
      <c r="K307"/>
      <c r="L307"/>
      <c r="M307"/>
      <c r="N307"/>
      <c r="O307"/>
      <c r="P307"/>
      <c r="Q307"/>
      <c r="R307" t="s">
        <v>1427</v>
      </c>
      <c r="S307"/>
      <c r="T307"/>
      <c r="U307"/>
      <c r="V307"/>
      <c r="W307"/>
      <c r="X307"/>
      <c r="Y307"/>
      <c r="Z307"/>
      <c r="AA307"/>
      <c r="AB307"/>
      <c r="AC307"/>
      <c r="AD307"/>
      <c r="AE307"/>
      <c r="AF307"/>
      <c r="AG307"/>
      <c r="AH307"/>
      <c r="AI307"/>
      <c r="AJ307"/>
    </row>
    <row r="308" spans="4:36" ht="15" x14ac:dyDescent="0.25">
      <c r="D308"/>
      <c r="E308" t="s">
        <v>1428</v>
      </c>
      <c r="F308"/>
      <c r="G308"/>
      <c r="H308"/>
      <c r="I308"/>
      <c r="J308" t="s">
        <v>1429</v>
      </c>
      <c r="K308"/>
      <c r="L308"/>
      <c r="M308"/>
      <c r="N308"/>
      <c r="O308"/>
      <c r="P308"/>
      <c r="Q308"/>
      <c r="R308" t="s">
        <v>1430</v>
      </c>
      <c r="S308"/>
      <c r="T308"/>
      <c r="U308"/>
      <c r="V308"/>
      <c r="W308"/>
      <c r="X308"/>
      <c r="Y308"/>
      <c r="Z308"/>
      <c r="AA308"/>
      <c r="AB308"/>
      <c r="AC308"/>
      <c r="AD308"/>
      <c r="AE308"/>
      <c r="AF308"/>
      <c r="AG308"/>
      <c r="AH308"/>
      <c r="AI308"/>
      <c r="AJ308"/>
    </row>
    <row r="309" spans="4:36" ht="15" x14ac:dyDescent="0.25">
      <c r="D309"/>
      <c r="E309" t="s">
        <v>1431</v>
      </c>
      <c r="F309"/>
      <c r="G309"/>
      <c r="H309"/>
      <c r="I309"/>
      <c r="J309" t="s">
        <v>1432</v>
      </c>
      <c r="K309"/>
      <c r="L309"/>
      <c r="M309"/>
      <c r="N309"/>
      <c r="O309"/>
      <c r="P309"/>
      <c r="Q309"/>
      <c r="R309" t="s">
        <v>1433</v>
      </c>
      <c r="S309"/>
      <c r="T309"/>
      <c r="U309"/>
      <c r="V309"/>
      <c r="W309"/>
      <c r="X309"/>
      <c r="Y309"/>
      <c r="Z309"/>
      <c r="AA309"/>
      <c r="AB309"/>
      <c r="AC309"/>
      <c r="AD309"/>
      <c r="AE309"/>
      <c r="AF309"/>
      <c r="AG309"/>
      <c r="AH309"/>
      <c r="AI309"/>
      <c r="AJ309"/>
    </row>
    <row r="310" spans="4:36" ht="15" x14ac:dyDescent="0.25">
      <c r="D310"/>
      <c r="E310" t="s">
        <v>1434</v>
      </c>
      <c r="F310"/>
      <c r="G310"/>
      <c r="H310"/>
      <c r="I310"/>
      <c r="J310" t="s">
        <v>1435</v>
      </c>
      <c r="K310"/>
      <c r="L310"/>
      <c r="M310"/>
      <c r="N310"/>
      <c r="O310"/>
      <c r="P310"/>
      <c r="Q310"/>
      <c r="R310" t="s">
        <v>1436</v>
      </c>
      <c r="S310"/>
      <c r="T310"/>
      <c r="U310"/>
      <c r="V310"/>
      <c r="W310"/>
      <c r="X310"/>
      <c r="Y310"/>
      <c r="Z310"/>
      <c r="AA310"/>
      <c r="AB310"/>
      <c r="AC310"/>
      <c r="AD310"/>
      <c r="AE310"/>
      <c r="AF310"/>
      <c r="AG310"/>
      <c r="AH310"/>
      <c r="AI310"/>
      <c r="AJ310"/>
    </row>
    <row r="311" spans="4:36" ht="15" x14ac:dyDescent="0.25">
      <c r="D311"/>
      <c r="E311" t="s">
        <v>1437</v>
      </c>
      <c r="F311"/>
      <c r="G311"/>
      <c r="H311"/>
      <c r="I311"/>
      <c r="J311" t="s">
        <v>1438</v>
      </c>
      <c r="K311"/>
      <c r="L311"/>
      <c r="M311"/>
      <c r="N311"/>
      <c r="O311"/>
      <c r="P311"/>
      <c r="Q311"/>
      <c r="R311" t="s">
        <v>1439</v>
      </c>
      <c r="S311"/>
      <c r="T311"/>
      <c r="U311"/>
      <c r="V311"/>
      <c r="W311"/>
      <c r="X311"/>
      <c r="Y311"/>
      <c r="Z311"/>
      <c r="AA311"/>
      <c r="AB311"/>
      <c r="AC311"/>
      <c r="AD311"/>
      <c r="AE311"/>
      <c r="AF311"/>
      <c r="AG311"/>
      <c r="AH311"/>
      <c r="AI311"/>
      <c r="AJ311"/>
    </row>
    <row r="312" spans="4:36" ht="15" x14ac:dyDescent="0.25">
      <c r="D312"/>
      <c r="E312" t="s">
        <v>1440</v>
      </c>
      <c r="F312"/>
      <c r="G312"/>
      <c r="H312"/>
      <c r="I312"/>
      <c r="J312" t="s">
        <v>1441</v>
      </c>
      <c r="K312"/>
      <c r="L312"/>
      <c r="M312"/>
      <c r="N312"/>
      <c r="O312"/>
      <c r="P312"/>
      <c r="Q312"/>
      <c r="R312" t="s">
        <v>1442</v>
      </c>
      <c r="S312"/>
      <c r="T312"/>
      <c r="U312"/>
      <c r="V312"/>
      <c r="W312"/>
      <c r="X312"/>
      <c r="Y312"/>
      <c r="Z312"/>
      <c r="AA312"/>
      <c r="AB312"/>
      <c r="AC312"/>
      <c r="AD312"/>
      <c r="AE312"/>
      <c r="AF312"/>
      <c r="AG312"/>
      <c r="AH312"/>
      <c r="AI312"/>
      <c r="AJ312"/>
    </row>
    <row r="313" spans="4:36" ht="15" x14ac:dyDescent="0.25">
      <c r="D313"/>
      <c r="E313" t="s">
        <v>1443</v>
      </c>
      <c r="F313"/>
      <c r="G313"/>
      <c r="H313"/>
      <c r="I313"/>
      <c r="J313" t="s">
        <v>1444</v>
      </c>
      <c r="K313"/>
      <c r="L313"/>
      <c r="M313"/>
      <c r="N313"/>
      <c r="O313"/>
      <c r="P313"/>
      <c r="Q313"/>
      <c r="R313" t="s">
        <v>1445</v>
      </c>
      <c r="S313"/>
      <c r="T313"/>
      <c r="U313"/>
      <c r="V313"/>
      <c r="W313"/>
      <c r="X313"/>
      <c r="Y313"/>
      <c r="Z313"/>
      <c r="AA313"/>
      <c r="AB313"/>
      <c r="AC313"/>
      <c r="AD313"/>
      <c r="AE313"/>
      <c r="AF313"/>
      <c r="AG313"/>
      <c r="AH313"/>
      <c r="AI313"/>
      <c r="AJ313"/>
    </row>
    <row r="314" spans="4:36" ht="15" x14ac:dyDescent="0.25">
      <c r="D314"/>
      <c r="E314" t="s">
        <v>1446</v>
      </c>
      <c r="F314"/>
      <c r="G314"/>
      <c r="H314"/>
      <c r="I314"/>
      <c r="J314" t="s">
        <v>1447</v>
      </c>
      <c r="K314"/>
      <c r="L314"/>
      <c r="M314"/>
      <c r="N314"/>
      <c r="O314"/>
      <c r="P314"/>
      <c r="Q314"/>
      <c r="R314" t="s">
        <v>1448</v>
      </c>
      <c r="S314"/>
      <c r="T314"/>
      <c r="U314"/>
      <c r="V314"/>
      <c r="W314"/>
      <c r="X314"/>
      <c r="Y314"/>
      <c r="Z314"/>
      <c r="AA314"/>
      <c r="AB314"/>
      <c r="AC314"/>
      <c r="AD314"/>
      <c r="AE314"/>
      <c r="AF314"/>
      <c r="AG314"/>
      <c r="AH314"/>
      <c r="AI314"/>
      <c r="AJ314"/>
    </row>
    <row r="315" spans="4:36" ht="15" x14ac:dyDescent="0.25">
      <c r="D315"/>
      <c r="E315" t="s">
        <v>1449</v>
      </c>
      <c r="F315"/>
      <c r="G315"/>
      <c r="H315"/>
      <c r="I315"/>
      <c r="J315" t="s">
        <v>1450</v>
      </c>
      <c r="K315"/>
      <c r="L315"/>
      <c r="M315"/>
      <c r="N315"/>
      <c r="O315"/>
      <c r="P315"/>
      <c r="Q315"/>
      <c r="R315" t="s">
        <v>1451</v>
      </c>
      <c r="S315"/>
      <c r="T315"/>
      <c r="U315"/>
      <c r="V315"/>
      <c r="W315"/>
      <c r="X315"/>
      <c r="Y315"/>
      <c r="Z315"/>
      <c r="AA315"/>
      <c r="AB315"/>
      <c r="AC315"/>
      <c r="AD315"/>
      <c r="AE315"/>
      <c r="AF315"/>
      <c r="AG315"/>
      <c r="AH315"/>
      <c r="AI315"/>
      <c r="AJ315"/>
    </row>
    <row r="316" spans="4:36" ht="15" x14ac:dyDescent="0.25">
      <c r="D316"/>
      <c r="E316" t="s">
        <v>1163</v>
      </c>
      <c r="F316"/>
      <c r="G316"/>
      <c r="H316"/>
      <c r="I316"/>
      <c r="J316" t="s">
        <v>1452</v>
      </c>
      <c r="K316"/>
      <c r="L316"/>
      <c r="M316"/>
      <c r="N316"/>
      <c r="O316"/>
      <c r="P316"/>
      <c r="Q316"/>
      <c r="R316" t="s">
        <v>1453</v>
      </c>
      <c r="S316"/>
      <c r="T316"/>
      <c r="U316"/>
      <c r="V316"/>
      <c r="W316"/>
      <c r="X316"/>
      <c r="Y316"/>
      <c r="Z316"/>
      <c r="AA316"/>
      <c r="AB316"/>
      <c r="AC316"/>
      <c r="AD316"/>
      <c r="AE316"/>
      <c r="AF316"/>
      <c r="AG316"/>
      <c r="AH316"/>
      <c r="AI316"/>
      <c r="AJ316"/>
    </row>
    <row r="317" spans="4:36" ht="15" x14ac:dyDescent="0.25">
      <c r="D317"/>
      <c r="E317" t="s">
        <v>1454</v>
      </c>
      <c r="F317"/>
      <c r="G317"/>
      <c r="H317"/>
      <c r="I317"/>
      <c r="J317" t="s">
        <v>1455</v>
      </c>
      <c r="K317"/>
      <c r="L317"/>
      <c r="M317"/>
      <c r="N317"/>
      <c r="O317"/>
      <c r="P317"/>
      <c r="Q317"/>
      <c r="R317" t="s">
        <v>1456</v>
      </c>
      <c r="S317"/>
      <c r="T317"/>
      <c r="U317"/>
      <c r="V317"/>
      <c r="W317"/>
      <c r="X317"/>
      <c r="Y317"/>
      <c r="Z317"/>
      <c r="AA317"/>
      <c r="AB317"/>
      <c r="AC317"/>
      <c r="AD317"/>
      <c r="AE317"/>
      <c r="AF317"/>
      <c r="AG317"/>
      <c r="AH317"/>
      <c r="AI317"/>
      <c r="AJ317"/>
    </row>
    <row r="318" spans="4:36" ht="15" x14ac:dyDescent="0.25">
      <c r="D318"/>
      <c r="E318" t="s">
        <v>1457</v>
      </c>
      <c r="F318"/>
      <c r="G318"/>
      <c r="H318"/>
      <c r="I318"/>
      <c r="J318" t="s">
        <v>1458</v>
      </c>
      <c r="K318"/>
      <c r="L318"/>
      <c r="M318"/>
      <c r="N318"/>
      <c r="O318"/>
      <c r="P318"/>
      <c r="Q318"/>
      <c r="R318" t="s">
        <v>1459</v>
      </c>
      <c r="S318"/>
      <c r="T318"/>
      <c r="U318"/>
      <c r="V318"/>
      <c r="W318"/>
      <c r="X318"/>
      <c r="Y318"/>
      <c r="Z318"/>
      <c r="AA318"/>
      <c r="AB318"/>
      <c r="AC318"/>
      <c r="AD318"/>
      <c r="AE318"/>
      <c r="AF318"/>
      <c r="AG318"/>
      <c r="AH318"/>
      <c r="AI318"/>
      <c r="AJ318"/>
    </row>
    <row r="319" spans="4:36" ht="15" x14ac:dyDescent="0.25">
      <c r="D319"/>
      <c r="E319" t="s">
        <v>1460</v>
      </c>
      <c r="F319"/>
      <c r="G319"/>
      <c r="H319"/>
      <c r="I319"/>
      <c r="J319" t="s">
        <v>1461</v>
      </c>
      <c r="K319"/>
      <c r="L319"/>
      <c r="M319"/>
      <c r="N319"/>
      <c r="O319"/>
      <c r="P319"/>
      <c r="Q319"/>
      <c r="R319" t="s">
        <v>1462</v>
      </c>
      <c r="S319"/>
      <c r="T319"/>
      <c r="U319"/>
      <c r="V319"/>
      <c r="W319"/>
      <c r="X319"/>
      <c r="Y319"/>
      <c r="Z319"/>
      <c r="AA319"/>
      <c r="AB319"/>
      <c r="AC319"/>
      <c r="AD319"/>
      <c r="AE319"/>
      <c r="AF319"/>
      <c r="AG319"/>
      <c r="AH319"/>
      <c r="AI319"/>
      <c r="AJ319"/>
    </row>
    <row r="320" spans="4:36" ht="15" x14ac:dyDescent="0.25">
      <c r="D320"/>
      <c r="E320" t="s">
        <v>1463</v>
      </c>
      <c r="F320"/>
      <c r="G320"/>
      <c r="H320"/>
      <c r="I320"/>
      <c r="J320" t="s">
        <v>1464</v>
      </c>
      <c r="K320"/>
      <c r="L320"/>
      <c r="M320"/>
      <c r="N320"/>
      <c r="O320"/>
      <c r="P320"/>
      <c r="Q320"/>
      <c r="R320" t="s">
        <v>1465</v>
      </c>
      <c r="S320"/>
      <c r="T320"/>
      <c r="U320"/>
      <c r="V320"/>
      <c r="W320"/>
      <c r="X320"/>
      <c r="Y320"/>
      <c r="Z320"/>
      <c r="AA320"/>
      <c r="AB320"/>
      <c r="AC320"/>
      <c r="AD320"/>
      <c r="AE320"/>
      <c r="AF320"/>
      <c r="AG320"/>
      <c r="AH320"/>
      <c r="AI320"/>
      <c r="AJ320"/>
    </row>
    <row r="321" spans="4:36" ht="15" x14ac:dyDescent="0.25">
      <c r="D321"/>
      <c r="E321" t="s">
        <v>842</v>
      </c>
      <c r="F321"/>
      <c r="G321"/>
      <c r="H321"/>
      <c r="I321"/>
      <c r="J321" t="s">
        <v>1466</v>
      </c>
      <c r="K321"/>
      <c r="L321"/>
      <c r="M321"/>
      <c r="N321"/>
      <c r="O321"/>
      <c r="P321"/>
      <c r="Q321"/>
      <c r="R321"/>
      <c r="S321"/>
      <c r="T321"/>
      <c r="U321"/>
      <c r="V321"/>
      <c r="W321"/>
      <c r="X321"/>
      <c r="Y321"/>
      <c r="Z321"/>
      <c r="AA321"/>
      <c r="AB321"/>
      <c r="AC321"/>
      <c r="AD321"/>
      <c r="AE321"/>
      <c r="AF321"/>
      <c r="AG321"/>
      <c r="AH321"/>
      <c r="AI321"/>
      <c r="AJ321"/>
    </row>
    <row r="322" spans="4:36" ht="15" x14ac:dyDescent="0.25">
      <c r="D322"/>
      <c r="E322" t="s">
        <v>1467</v>
      </c>
      <c r="F322"/>
      <c r="G322"/>
      <c r="H322"/>
      <c r="I322"/>
      <c r="J322" t="s">
        <v>1468</v>
      </c>
      <c r="K322"/>
      <c r="L322"/>
      <c r="M322"/>
      <c r="N322"/>
      <c r="O322"/>
      <c r="P322"/>
      <c r="Q322"/>
      <c r="R322"/>
      <c r="S322"/>
      <c r="T322"/>
      <c r="U322"/>
      <c r="V322"/>
      <c r="W322"/>
      <c r="X322"/>
      <c r="Y322"/>
      <c r="Z322"/>
      <c r="AA322"/>
      <c r="AB322"/>
      <c r="AC322"/>
      <c r="AD322"/>
      <c r="AE322"/>
      <c r="AF322"/>
      <c r="AG322"/>
      <c r="AH322"/>
      <c r="AI322"/>
      <c r="AJ322"/>
    </row>
    <row r="323" spans="4:36" ht="15" x14ac:dyDescent="0.25">
      <c r="D323"/>
      <c r="E323" t="s">
        <v>1304</v>
      </c>
      <c r="F323"/>
      <c r="G323"/>
      <c r="H323"/>
      <c r="I323"/>
      <c r="J323" t="s">
        <v>1469</v>
      </c>
      <c r="K323"/>
      <c r="L323"/>
      <c r="M323"/>
      <c r="N323"/>
      <c r="O323"/>
      <c r="P323"/>
      <c r="Q323"/>
      <c r="R323"/>
      <c r="S323"/>
      <c r="T323"/>
      <c r="U323"/>
      <c r="V323"/>
      <c r="W323"/>
      <c r="X323"/>
      <c r="Y323"/>
      <c r="Z323"/>
      <c r="AA323"/>
      <c r="AB323"/>
      <c r="AC323"/>
      <c r="AD323"/>
      <c r="AE323"/>
      <c r="AF323"/>
      <c r="AG323"/>
      <c r="AH323"/>
      <c r="AI323"/>
      <c r="AJ323"/>
    </row>
    <row r="324" spans="4:36" ht="15" x14ac:dyDescent="0.25">
      <c r="D324"/>
      <c r="E324" t="s">
        <v>1470</v>
      </c>
      <c r="F324"/>
      <c r="G324"/>
      <c r="H324"/>
      <c r="I324"/>
      <c r="J324" t="s">
        <v>1471</v>
      </c>
      <c r="K324"/>
      <c r="L324"/>
      <c r="M324"/>
      <c r="N324"/>
      <c r="O324"/>
      <c r="P324"/>
      <c r="Q324"/>
      <c r="R324"/>
      <c r="S324"/>
      <c r="T324"/>
      <c r="U324"/>
      <c r="V324"/>
      <c r="W324"/>
      <c r="X324"/>
      <c r="Y324"/>
      <c r="Z324"/>
      <c r="AA324"/>
      <c r="AB324"/>
      <c r="AC324"/>
      <c r="AD324"/>
      <c r="AE324"/>
      <c r="AF324"/>
      <c r="AG324"/>
      <c r="AH324"/>
      <c r="AI324"/>
      <c r="AJ324"/>
    </row>
    <row r="325" spans="4:36" ht="15" x14ac:dyDescent="0.25">
      <c r="D325"/>
      <c r="E325" t="s">
        <v>1472</v>
      </c>
      <c r="F325"/>
      <c r="G325"/>
      <c r="H325"/>
      <c r="I325"/>
      <c r="J325" t="s">
        <v>1473</v>
      </c>
      <c r="K325"/>
      <c r="L325"/>
      <c r="M325"/>
      <c r="N325"/>
      <c r="O325"/>
      <c r="P325"/>
      <c r="Q325"/>
      <c r="R325"/>
      <c r="S325"/>
      <c r="T325"/>
      <c r="U325"/>
      <c r="V325"/>
      <c r="W325"/>
      <c r="X325"/>
      <c r="Y325"/>
      <c r="Z325"/>
      <c r="AA325"/>
      <c r="AB325"/>
      <c r="AC325"/>
      <c r="AD325"/>
      <c r="AE325"/>
      <c r="AF325"/>
      <c r="AG325"/>
      <c r="AH325"/>
      <c r="AI325"/>
      <c r="AJ325"/>
    </row>
    <row r="326" spans="4:36" ht="15" x14ac:dyDescent="0.25">
      <c r="D326"/>
      <c r="E326" t="s">
        <v>1474</v>
      </c>
      <c r="F326"/>
      <c r="G326"/>
      <c r="H326"/>
      <c r="I326"/>
      <c r="J326" t="s">
        <v>1475</v>
      </c>
      <c r="K326"/>
      <c r="L326"/>
      <c r="M326"/>
      <c r="N326"/>
      <c r="O326"/>
      <c r="P326"/>
      <c r="Q326"/>
      <c r="R326"/>
      <c r="S326"/>
      <c r="T326"/>
      <c r="U326"/>
      <c r="V326"/>
      <c r="W326"/>
      <c r="X326"/>
      <c r="Y326"/>
      <c r="Z326"/>
      <c r="AA326"/>
      <c r="AB326"/>
      <c r="AC326"/>
      <c r="AD326"/>
      <c r="AE326"/>
      <c r="AF326"/>
      <c r="AG326"/>
      <c r="AH326"/>
      <c r="AI326"/>
      <c r="AJ326"/>
    </row>
    <row r="327" spans="4:36" ht="15" x14ac:dyDescent="0.25">
      <c r="D327"/>
      <c r="E327" t="s">
        <v>1476</v>
      </c>
      <c r="F327"/>
      <c r="G327"/>
      <c r="H327"/>
      <c r="I327"/>
      <c r="J327" t="s">
        <v>1477</v>
      </c>
      <c r="K327"/>
      <c r="L327"/>
      <c r="M327"/>
      <c r="N327"/>
      <c r="O327"/>
      <c r="P327"/>
      <c r="Q327"/>
      <c r="R327"/>
      <c r="S327"/>
      <c r="T327"/>
      <c r="U327"/>
      <c r="V327"/>
      <c r="W327"/>
      <c r="X327"/>
      <c r="Y327"/>
      <c r="Z327"/>
      <c r="AA327"/>
      <c r="AB327"/>
      <c r="AC327"/>
      <c r="AD327"/>
      <c r="AE327"/>
      <c r="AF327"/>
      <c r="AG327"/>
      <c r="AH327"/>
      <c r="AI327"/>
      <c r="AJ327"/>
    </row>
    <row r="328" spans="4:36" ht="15" x14ac:dyDescent="0.25">
      <c r="D328"/>
      <c r="E328" t="s">
        <v>1478</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x14ac:dyDescent="0.25">
      <c r="D329"/>
      <c r="E329" t="s">
        <v>1479</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x14ac:dyDescent="0.2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x14ac:dyDescent="0.2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x14ac:dyDescent="0.2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x14ac:dyDescent="0.2">
      <c r="O333" s="4"/>
      <c r="P333" s="4"/>
      <c r="Q333" s="4"/>
      <c r="R333" s="4"/>
      <c r="S333" s="4"/>
      <c r="T333" s="4"/>
    </row>
    <row r="334" spans="4:36" x14ac:dyDescent="0.2">
      <c r="O334" s="4"/>
      <c r="P334" s="4"/>
      <c r="Q334" s="4"/>
      <c r="R334" s="4"/>
      <c r="S334" s="4"/>
      <c r="T334" s="4"/>
    </row>
    <row r="335" spans="4:36" x14ac:dyDescent="0.2">
      <c r="O335" s="4"/>
      <c r="P335" s="4"/>
      <c r="Q335" s="4"/>
      <c r="R335" s="4"/>
      <c r="S335" s="4"/>
      <c r="T335" s="4"/>
    </row>
    <row r="336" spans="4:36" x14ac:dyDescent="0.2">
      <c r="O336" s="4"/>
      <c r="P336" s="4"/>
      <c r="Q336" s="4"/>
      <c r="R336" s="4"/>
      <c r="S336" s="4"/>
      <c r="T336" s="4"/>
    </row>
    <row r="337" spans="15:20" x14ac:dyDescent="0.2">
      <c r="O337" s="4"/>
      <c r="P337" s="4"/>
      <c r="Q337" s="4"/>
      <c r="R337" s="4"/>
      <c r="S337" s="4"/>
      <c r="T337" s="4"/>
    </row>
    <row r="338" spans="15:20" x14ac:dyDescent="0.2">
      <c r="O338" s="4"/>
      <c r="P338" s="4"/>
      <c r="Q338" s="4"/>
      <c r="R338" s="4"/>
      <c r="S338" s="4"/>
      <c r="T338" s="4"/>
    </row>
    <row r="339" spans="15:20" x14ac:dyDescent="0.2">
      <c r="O339" s="4"/>
      <c r="P339" s="4"/>
      <c r="Q339" s="4"/>
      <c r="R339" s="4"/>
      <c r="S339" s="4"/>
      <c r="T339" s="4"/>
    </row>
    <row r="340" spans="15:20" x14ac:dyDescent="0.2">
      <c r="O340" s="4"/>
      <c r="P340" s="4"/>
      <c r="Q340" s="4"/>
      <c r="R340" s="4"/>
      <c r="S340" s="4"/>
      <c r="T340" s="4"/>
    </row>
    <row r="341" spans="15:20" x14ac:dyDescent="0.2">
      <c r="O341" s="4"/>
      <c r="P341" s="4"/>
      <c r="Q341" s="4"/>
      <c r="R341" s="4"/>
      <c r="S341" s="4"/>
      <c r="T341" s="4"/>
    </row>
    <row r="342" spans="15:20" x14ac:dyDescent="0.2">
      <c r="O342" s="4"/>
      <c r="P342" s="4"/>
      <c r="Q342" s="4"/>
      <c r="R342" s="4"/>
      <c r="S342" s="4"/>
      <c r="T342" s="4"/>
    </row>
    <row r="343" spans="15:20" x14ac:dyDescent="0.2">
      <c r="O343" s="4"/>
      <c r="P343" s="4"/>
      <c r="Q343" s="4"/>
      <c r="R343" s="4"/>
      <c r="S343" s="4"/>
      <c r="T343" s="4"/>
    </row>
    <row r="344" spans="15:20" x14ac:dyDescent="0.2">
      <c r="O344" s="4"/>
      <c r="P344" s="4"/>
      <c r="Q344" s="4"/>
      <c r="R344" s="4"/>
      <c r="S344" s="4"/>
      <c r="T344" s="4"/>
    </row>
    <row r="345" spans="15:20" x14ac:dyDescent="0.2">
      <c r="O345" s="4"/>
      <c r="P345" s="4"/>
      <c r="Q345" s="4"/>
      <c r="R345" s="4"/>
      <c r="S345" s="4"/>
      <c r="T345" s="4"/>
    </row>
    <row r="346" spans="15:20" x14ac:dyDescent="0.2">
      <c r="O346" s="4"/>
      <c r="P346" s="4"/>
      <c r="Q346" s="4"/>
      <c r="R346" s="4"/>
      <c r="S346" s="4"/>
      <c r="T346" s="4"/>
    </row>
    <row r="347" spans="15:20" x14ac:dyDescent="0.2">
      <c r="O347" s="4"/>
      <c r="P347" s="4"/>
      <c r="Q347" s="4"/>
      <c r="R347" s="4"/>
      <c r="S347" s="4"/>
      <c r="T347" s="4"/>
    </row>
    <row r="348" spans="15:20" x14ac:dyDescent="0.2">
      <c r="O348" s="4"/>
      <c r="P348" s="4"/>
      <c r="Q348" s="4"/>
      <c r="R348" s="4"/>
      <c r="S348" s="4"/>
      <c r="T348" s="4"/>
    </row>
    <row r="349" spans="15:20" x14ac:dyDescent="0.2">
      <c r="O349" s="4"/>
      <c r="P349" s="4"/>
      <c r="Q349" s="4"/>
      <c r="R349" s="4"/>
      <c r="S349" s="4"/>
      <c r="T349" s="4"/>
    </row>
    <row r="350" spans="15:20" x14ac:dyDescent="0.2">
      <c r="O350" s="4"/>
      <c r="P350" s="4"/>
      <c r="Q350" s="4"/>
      <c r="R350" s="4"/>
      <c r="S350" s="4"/>
      <c r="T350" s="4"/>
    </row>
    <row r="351" spans="15:20" x14ac:dyDescent="0.2">
      <c r="O351" s="4"/>
      <c r="P351" s="4"/>
      <c r="Q351" s="4"/>
      <c r="R351" s="4"/>
      <c r="S351" s="4"/>
      <c r="T351" s="4"/>
    </row>
    <row r="352" spans="15:20" x14ac:dyDescent="0.2">
      <c r="O352" s="4"/>
      <c r="P352" s="4"/>
      <c r="Q352" s="4"/>
      <c r="R352" s="4"/>
      <c r="S352" s="4"/>
      <c r="T352" s="4"/>
    </row>
    <row r="353" spans="15:20" x14ac:dyDescent="0.2">
      <c r="O353" s="4"/>
      <c r="P353" s="4"/>
      <c r="Q353" s="4"/>
      <c r="R353" s="4"/>
      <c r="S353" s="4"/>
      <c r="T353" s="4"/>
    </row>
    <row r="354" spans="15:20" x14ac:dyDescent="0.2">
      <c r="O354" s="4"/>
      <c r="P354" s="4"/>
      <c r="Q354" s="4"/>
      <c r="R354" s="4"/>
      <c r="S354" s="4"/>
      <c r="T354" s="4"/>
    </row>
    <row r="355" spans="15:20" x14ac:dyDescent="0.2">
      <c r="O355" s="4"/>
      <c r="P355" s="4"/>
      <c r="Q355" s="4"/>
      <c r="R355" s="4"/>
      <c r="S355" s="4"/>
      <c r="T355" s="4"/>
    </row>
    <row r="356" spans="15:20" x14ac:dyDescent="0.2">
      <c r="O356" s="4"/>
      <c r="P356" s="4"/>
      <c r="Q356" s="4"/>
      <c r="R356" s="4"/>
      <c r="S356" s="4"/>
      <c r="T356" s="4"/>
    </row>
    <row r="357" spans="15:20" x14ac:dyDescent="0.2">
      <c r="O357" s="4"/>
      <c r="P357" s="4"/>
      <c r="Q357" s="4"/>
      <c r="R357" s="4"/>
      <c r="S357" s="4"/>
      <c r="T357" s="4"/>
    </row>
    <row r="358" spans="15:20" x14ac:dyDescent="0.2">
      <c r="O358" s="4"/>
      <c r="P358" s="4"/>
      <c r="Q358" s="4"/>
      <c r="R358" s="4"/>
      <c r="S358" s="4"/>
      <c r="T358" s="4"/>
    </row>
    <row r="359" spans="15:20" x14ac:dyDescent="0.2">
      <c r="O359" s="4"/>
      <c r="P359" s="4"/>
      <c r="Q359" s="4"/>
      <c r="R359" s="4"/>
      <c r="S359" s="4"/>
      <c r="T359" s="4"/>
    </row>
    <row r="360" spans="15:20" x14ac:dyDescent="0.2">
      <c r="O360" s="4"/>
      <c r="P360" s="4"/>
      <c r="Q360" s="4"/>
      <c r="R360" s="4"/>
      <c r="S360" s="4"/>
      <c r="T360" s="4"/>
    </row>
    <row r="361" spans="15:20" x14ac:dyDescent="0.2">
      <c r="O361" s="4"/>
      <c r="P361" s="4"/>
      <c r="Q361" s="4"/>
      <c r="R361" s="4"/>
      <c r="S361" s="4"/>
      <c r="T361" s="4"/>
    </row>
    <row r="362" spans="15:20" x14ac:dyDescent="0.2">
      <c r="O362" s="4"/>
      <c r="P362" s="4"/>
      <c r="Q362" s="4"/>
      <c r="R362" s="4"/>
      <c r="S362" s="4"/>
      <c r="T362" s="4"/>
    </row>
    <row r="363" spans="15:20" x14ac:dyDescent="0.2">
      <c r="O363" s="4"/>
      <c r="P363" s="4"/>
      <c r="Q363" s="4"/>
      <c r="R363" s="4"/>
      <c r="S363" s="4"/>
      <c r="T363" s="4"/>
    </row>
    <row r="364" spans="15:20" x14ac:dyDescent="0.2">
      <c r="O364" s="4"/>
      <c r="P364" s="4"/>
      <c r="Q364" s="4"/>
      <c r="R364" s="4"/>
      <c r="S364" s="4"/>
      <c r="T364" s="4"/>
    </row>
    <row r="365" spans="15:20" x14ac:dyDescent="0.2">
      <c r="O365" s="4"/>
      <c r="P365" s="4"/>
      <c r="Q365" s="4"/>
      <c r="R365" s="4"/>
      <c r="S365" s="4"/>
      <c r="T365" s="4"/>
    </row>
    <row r="366" spans="15:20" x14ac:dyDescent="0.2">
      <c r="O366" s="4"/>
      <c r="P366" s="4"/>
      <c r="Q366" s="4"/>
      <c r="R366" s="4"/>
      <c r="S366" s="4"/>
      <c r="T366" s="4"/>
    </row>
    <row r="367" spans="15:20" x14ac:dyDescent="0.2">
      <c r="O367" s="4"/>
      <c r="P367" s="4"/>
      <c r="Q367" s="4"/>
      <c r="R367" s="4"/>
      <c r="S367" s="4"/>
      <c r="T367" s="4"/>
    </row>
    <row r="368" spans="15:20" x14ac:dyDescent="0.2">
      <c r="O368" s="4"/>
      <c r="P368" s="4"/>
      <c r="Q368" s="4"/>
      <c r="R368" s="4"/>
      <c r="S368" s="4"/>
      <c r="T368" s="4"/>
    </row>
    <row r="369" spans="15:20" x14ac:dyDescent="0.2">
      <c r="O369" s="4"/>
      <c r="P369" s="4"/>
      <c r="Q369" s="4"/>
      <c r="R369" s="4"/>
      <c r="S369" s="4"/>
      <c r="T369" s="4"/>
    </row>
    <row r="370" spans="15:20" x14ac:dyDescent="0.2">
      <c r="O370" s="4"/>
      <c r="P370" s="4"/>
      <c r="Q370" s="4"/>
      <c r="R370" s="4"/>
      <c r="S370" s="4"/>
      <c r="T370" s="4"/>
    </row>
    <row r="371" spans="15:20" x14ac:dyDescent="0.2">
      <c r="O371" s="4"/>
      <c r="P371" s="4"/>
      <c r="Q371" s="4"/>
      <c r="R371" s="4"/>
      <c r="S371" s="4"/>
      <c r="T371" s="4"/>
    </row>
    <row r="372" spans="15:20" x14ac:dyDescent="0.2">
      <c r="O372" s="4"/>
      <c r="P372" s="4"/>
      <c r="Q372" s="4"/>
      <c r="R372" s="4"/>
      <c r="S372" s="4"/>
      <c r="T372" s="4"/>
    </row>
    <row r="373" spans="15:20" x14ac:dyDescent="0.2">
      <c r="O373" s="4"/>
      <c r="P373" s="4"/>
      <c r="Q373" s="4"/>
      <c r="R373" s="4"/>
      <c r="S373" s="4"/>
      <c r="T373" s="4"/>
    </row>
    <row r="374" spans="15:20" x14ac:dyDescent="0.2">
      <c r="O374" s="4"/>
      <c r="P374" s="4"/>
      <c r="Q374" s="4"/>
      <c r="R374" s="4"/>
      <c r="S374" s="4"/>
      <c r="T374" s="4"/>
    </row>
    <row r="375" spans="15:20" x14ac:dyDescent="0.2">
      <c r="O375" s="4"/>
      <c r="P375" s="4"/>
      <c r="Q375" s="4"/>
      <c r="R375" s="4"/>
      <c r="S375" s="4"/>
      <c r="T375" s="4"/>
    </row>
    <row r="376" spans="15:20" x14ac:dyDescent="0.2">
      <c r="O376" s="4"/>
      <c r="P376" s="4"/>
      <c r="Q376" s="4"/>
      <c r="R376" s="4"/>
      <c r="S376" s="4"/>
      <c r="T376" s="4"/>
    </row>
    <row r="377" spans="15:20" x14ac:dyDescent="0.2">
      <c r="O377" s="4"/>
      <c r="P377" s="4"/>
      <c r="Q377" s="4"/>
      <c r="R377" s="4"/>
      <c r="S377" s="4"/>
      <c r="T377" s="4"/>
    </row>
    <row r="378" spans="15:20" x14ac:dyDescent="0.2">
      <c r="O378" s="4"/>
      <c r="P378" s="4"/>
      <c r="Q378" s="4"/>
      <c r="R378" s="4"/>
      <c r="S378" s="4"/>
      <c r="T378" s="4"/>
    </row>
    <row r="379" spans="15:20" x14ac:dyDescent="0.2">
      <c r="O379" s="4"/>
      <c r="P379" s="4"/>
      <c r="Q379" s="4"/>
      <c r="R379" s="4"/>
      <c r="S379" s="4"/>
      <c r="T379" s="4"/>
    </row>
    <row r="380" spans="15:20" x14ac:dyDescent="0.2">
      <c r="O380" s="4"/>
      <c r="P380" s="4"/>
      <c r="Q380" s="4"/>
      <c r="R380" s="4"/>
      <c r="S380" s="4"/>
      <c r="T380" s="4"/>
    </row>
    <row r="381" spans="15:20" x14ac:dyDescent="0.2">
      <c r="O381" s="4"/>
      <c r="P381" s="4"/>
      <c r="Q381" s="4"/>
      <c r="R381" s="4"/>
      <c r="S381" s="4"/>
      <c r="T381" s="4"/>
    </row>
    <row r="382" spans="15:20" x14ac:dyDescent="0.2">
      <c r="O382" s="4"/>
      <c r="P382" s="4"/>
      <c r="Q382" s="4"/>
      <c r="R382" s="4"/>
      <c r="S382" s="4"/>
      <c r="T382" s="4"/>
    </row>
    <row r="383" spans="15:20" x14ac:dyDescent="0.2">
      <c r="O383" s="4"/>
      <c r="P383" s="4"/>
      <c r="Q383" s="4"/>
      <c r="R383" s="4"/>
      <c r="S383" s="4"/>
      <c r="T383" s="4"/>
    </row>
    <row r="384" spans="15:20" x14ac:dyDescent="0.2">
      <c r="O384" s="4"/>
      <c r="P384" s="4"/>
      <c r="Q384" s="4"/>
      <c r="R384" s="4"/>
      <c r="S384" s="4"/>
      <c r="T384" s="4"/>
    </row>
    <row r="385" spans="15:20" x14ac:dyDescent="0.2">
      <c r="O385" s="4"/>
      <c r="P385" s="4"/>
      <c r="Q385" s="4"/>
      <c r="R385" s="4"/>
      <c r="S385" s="4"/>
      <c r="T385" s="4"/>
    </row>
    <row r="386" spans="15:20" x14ac:dyDescent="0.2">
      <c r="O386" s="4"/>
      <c r="P386" s="4"/>
      <c r="Q386" s="4"/>
      <c r="R386" s="4"/>
      <c r="S386" s="4"/>
      <c r="T386" s="4"/>
    </row>
    <row r="387" spans="15:20" x14ac:dyDescent="0.2">
      <c r="O387" s="4"/>
      <c r="P387" s="4"/>
      <c r="Q387" s="4"/>
      <c r="R387" s="4"/>
      <c r="S387" s="4"/>
      <c r="T387" s="4"/>
    </row>
    <row r="388" spans="15:20" x14ac:dyDescent="0.2">
      <c r="O388" s="4"/>
      <c r="P388" s="4"/>
      <c r="Q388" s="4"/>
      <c r="R388" s="4"/>
      <c r="S388" s="4"/>
      <c r="T388" s="4"/>
    </row>
    <row r="389" spans="15:20" x14ac:dyDescent="0.2">
      <c r="O389" s="4"/>
      <c r="P389" s="4"/>
      <c r="Q389" s="4"/>
      <c r="R389" s="4"/>
      <c r="S389" s="4"/>
      <c r="T389" s="4"/>
    </row>
    <row r="390" spans="15:20" x14ac:dyDescent="0.2">
      <c r="O390" s="4"/>
      <c r="P390" s="4"/>
      <c r="Q390" s="4"/>
      <c r="R390" s="4"/>
      <c r="S390" s="4"/>
      <c r="T390" s="4"/>
    </row>
    <row r="391" spans="15:20" x14ac:dyDescent="0.2">
      <c r="O391" s="4"/>
      <c r="P391" s="4"/>
      <c r="Q391" s="4"/>
      <c r="R391" s="4"/>
      <c r="S391" s="4"/>
      <c r="T391" s="4"/>
    </row>
    <row r="392" spans="15:20" x14ac:dyDescent="0.2">
      <c r="O392" s="4"/>
      <c r="P392" s="4"/>
      <c r="Q392" s="4"/>
      <c r="R392" s="4"/>
      <c r="S392" s="4"/>
      <c r="T392" s="4"/>
    </row>
    <row r="393" spans="15:20" x14ac:dyDescent="0.2">
      <c r="O393" s="4"/>
      <c r="P393" s="4"/>
      <c r="Q393" s="4"/>
      <c r="R393" s="4"/>
      <c r="S393" s="4"/>
      <c r="T393" s="4"/>
    </row>
    <row r="394" spans="15:20" x14ac:dyDescent="0.2">
      <c r="O394" s="4"/>
      <c r="P394" s="4"/>
      <c r="Q394" s="4"/>
      <c r="R394" s="4"/>
      <c r="S394" s="4"/>
      <c r="T394" s="4"/>
    </row>
    <row r="395" spans="15:20" x14ac:dyDescent="0.2">
      <c r="O395" s="4"/>
      <c r="P395" s="4"/>
      <c r="Q395" s="4"/>
      <c r="R395" s="4"/>
      <c r="S395" s="4"/>
      <c r="T395" s="4"/>
    </row>
    <row r="396" spans="15:20" x14ac:dyDescent="0.2">
      <c r="O396" s="4"/>
      <c r="P396" s="4"/>
      <c r="Q396" s="4"/>
      <c r="R396" s="4"/>
      <c r="S396" s="4"/>
      <c r="T396" s="4"/>
    </row>
    <row r="397" spans="15:20" x14ac:dyDescent="0.2">
      <c r="O397" s="4"/>
      <c r="P397" s="4"/>
      <c r="Q397" s="4"/>
      <c r="R397" s="4"/>
      <c r="S397" s="4"/>
      <c r="T397" s="4"/>
    </row>
    <row r="398" spans="15:20" x14ac:dyDescent="0.2">
      <c r="O398" s="4"/>
      <c r="P398" s="4"/>
      <c r="Q398" s="4"/>
      <c r="R398" s="4"/>
      <c r="S398" s="4"/>
      <c r="T398" s="4"/>
    </row>
    <row r="399" spans="15:20" x14ac:dyDescent="0.2">
      <c r="O399" s="4"/>
      <c r="P399" s="4"/>
      <c r="Q399" s="4"/>
      <c r="R399" s="4"/>
      <c r="S399" s="4"/>
      <c r="T399" s="4"/>
    </row>
    <row r="400" spans="15:20" x14ac:dyDescent="0.2">
      <c r="O400" s="4"/>
      <c r="P400" s="4"/>
      <c r="Q400" s="4"/>
      <c r="R400" s="4"/>
      <c r="S400" s="4"/>
      <c r="T400" s="4"/>
    </row>
    <row r="401" spans="15:20" x14ac:dyDescent="0.2">
      <c r="O401" s="4"/>
      <c r="P401" s="4"/>
      <c r="Q401" s="4"/>
      <c r="R401" s="4"/>
      <c r="S401" s="4"/>
      <c r="T401" s="4"/>
    </row>
    <row r="402" spans="15:20" x14ac:dyDescent="0.2">
      <c r="O402" s="4"/>
      <c r="P402" s="4"/>
      <c r="Q402" s="4"/>
      <c r="R402" s="4"/>
      <c r="S402" s="4"/>
      <c r="T402" s="4"/>
    </row>
    <row r="403" spans="15:20" x14ac:dyDescent="0.2">
      <c r="O403" s="4"/>
      <c r="P403" s="4"/>
      <c r="Q403" s="4"/>
      <c r="R403" s="4"/>
      <c r="S403" s="4"/>
      <c r="T403" s="4"/>
    </row>
    <row r="404" spans="15:20" x14ac:dyDescent="0.2">
      <c r="O404" s="4"/>
      <c r="P404" s="4"/>
      <c r="Q404" s="4"/>
      <c r="R404" s="4"/>
      <c r="S404" s="4"/>
      <c r="T404" s="4"/>
    </row>
    <row r="405" spans="15:20" x14ac:dyDescent="0.2">
      <c r="O405" s="4"/>
      <c r="P405" s="4"/>
      <c r="Q405" s="4"/>
      <c r="R405" s="4"/>
      <c r="S405" s="4"/>
      <c r="T405" s="4"/>
    </row>
    <row r="406" spans="15:20" x14ac:dyDescent="0.2">
      <c r="O406" s="4"/>
      <c r="P406" s="4"/>
      <c r="Q406" s="4"/>
      <c r="R406" s="4"/>
      <c r="S406" s="4"/>
      <c r="T406" s="4"/>
    </row>
    <row r="407" spans="15:20" x14ac:dyDescent="0.2">
      <c r="O407" s="4"/>
      <c r="P407" s="4"/>
      <c r="Q407" s="4"/>
      <c r="R407" s="4"/>
      <c r="S407" s="4"/>
      <c r="T407" s="4"/>
    </row>
    <row r="408" spans="15:20" x14ac:dyDescent="0.2">
      <c r="O408" s="4"/>
      <c r="P408" s="4"/>
      <c r="Q408" s="4"/>
      <c r="R408" s="4"/>
      <c r="S408" s="4"/>
      <c r="T408" s="4"/>
    </row>
    <row r="409" spans="15:20" x14ac:dyDescent="0.2">
      <c r="O409" s="4"/>
      <c r="P409" s="4"/>
      <c r="Q409" s="4"/>
      <c r="R409" s="4"/>
      <c r="S409" s="4"/>
      <c r="T409" s="4"/>
    </row>
    <row r="410" spans="15:20" x14ac:dyDescent="0.2">
      <c r="O410" s="4"/>
      <c r="P410" s="4"/>
      <c r="Q410" s="4"/>
      <c r="R410" s="4"/>
      <c r="S410" s="4"/>
      <c r="T410" s="4"/>
    </row>
    <row r="411" spans="15:20" x14ac:dyDescent="0.2">
      <c r="O411" s="4"/>
      <c r="P411" s="4"/>
      <c r="Q411" s="4"/>
      <c r="R411" s="4"/>
      <c r="S411" s="4"/>
      <c r="T411" s="4"/>
    </row>
    <row r="412" spans="15:20" x14ac:dyDescent="0.2">
      <c r="O412" s="4"/>
      <c r="P412" s="4"/>
      <c r="Q412" s="4"/>
      <c r="R412" s="4"/>
      <c r="S412" s="4"/>
      <c r="T412" s="4"/>
    </row>
    <row r="413" spans="15:20" x14ac:dyDescent="0.2">
      <c r="O413" s="4"/>
      <c r="P413" s="4"/>
      <c r="Q413" s="4"/>
      <c r="R413" s="4"/>
      <c r="S413" s="4"/>
      <c r="T413" s="4"/>
    </row>
    <row r="414" spans="15:20" x14ac:dyDescent="0.2">
      <c r="O414" s="4"/>
      <c r="P414" s="4"/>
      <c r="Q414" s="4"/>
      <c r="R414" s="4"/>
      <c r="S414" s="4"/>
      <c r="T414" s="4"/>
    </row>
    <row r="415" spans="15:20" x14ac:dyDescent="0.2">
      <c r="O415" s="4"/>
      <c r="P415" s="4"/>
      <c r="Q415" s="4"/>
      <c r="R415" s="4"/>
      <c r="S415" s="4"/>
      <c r="T415" s="4"/>
    </row>
    <row r="416" spans="15:20" x14ac:dyDescent="0.2">
      <c r="O416" s="4"/>
      <c r="P416" s="4"/>
      <c r="Q416" s="4"/>
      <c r="R416" s="4"/>
      <c r="S416" s="4"/>
      <c r="T416" s="4"/>
    </row>
    <row r="417" spans="15:20" x14ac:dyDescent="0.2">
      <c r="O417" s="4"/>
      <c r="P417" s="4"/>
      <c r="Q417" s="4"/>
      <c r="R417" s="4"/>
      <c r="S417" s="4"/>
      <c r="T417" s="4"/>
    </row>
    <row r="418" spans="15:20" x14ac:dyDescent="0.2">
      <c r="O418" s="4"/>
      <c r="P418" s="4"/>
      <c r="Q418" s="4"/>
      <c r="R418" s="4"/>
      <c r="S418" s="4"/>
      <c r="T418" s="4"/>
    </row>
    <row r="419" spans="15:20" x14ac:dyDescent="0.2">
      <c r="O419" s="4"/>
      <c r="P419" s="4"/>
      <c r="Q419" s="4"/>
      <c r="R419" s="4"/>
      <c r="S419" s="4"/>
      <c r="T419" s="4"/>
    </row>
    <row r="420" spans="15:20" x14ac:dyDescent="0.2">
      <c r="O420" s="4"/>
      <c r="P420" s="4"/>
      <c r="Q420" s="4"/>
      <c r="R420" s="4"/>
      <c r="S420" s="4"/>
      <c r="T420" s="4"/>
    </row>
    <row r="421" spans="15:20" x14ac:dyDescent="0.2">
      <c r="O421" s="4"/>
      <c r="P421" s="4"/>
      <c r="Q421" s="4"/>
      <c r="R421" s="4"/>
      <c r="S421" s="4"/>
      <c r="T421" s="4"/>
    </row>
    <row r="422" spans="15:20" x14ac:dyDescent="0.2">
      <c r="O422" s="4"/>
      <c r="P422" s="4"/>
      <c r="Q422" s="4"/>
      <c r="R422" s="4"/>
      <c r="S422" s="4"/>
      <c r="T422" s="4"/>
    </row>
    <row r="423" spans="15:20" x14ac:dyDescent="0.2">
      <c r="O423" s="4"/>
      <c r="P423" s="4"/>
      <c r="Q423" s="4"/>
      <c r="R423" s="4"/>
      <c r="S423" s="4"/>
      <c r="T423" s="4"/>
    </row>
    <row r="424" spans="15:20" x14ac:dyDescent="0.2">
      <c r="O424" s="4"/>
      <c r="P424" s="4"/>
      <c r="Q424" s="4"/>
      <c r="R424" s="4"/>
      <c r="S424" s="4"/>
      <c r="T424" s="4"/>
    </row>
    <row r="425" spans="15:20" x14ac:dyDescent="0.2">
      <c r="O425" s="4"/>
      <c r="P425" s="4"/>
      <c r="Q425" s="4"/>
      <c r="R425" s="4"/>
      <c r="S425" s="4"/>
      <c r="T425" s="4"/>
    </row>
    <row r="426" spans="15:20" x14ac:dyDescent="0.2">
      <c r="O426" s="4"/>
      <c r="P426" s="4"/>
      <c r="Q426" s="4"/>
      <c r="R426" s="4"/>
      <c r="S426" s="4"/>
      <c r="T426" s="4"/>
    </row>
    <row r="427" spans="15:20" x14ac:dyDescent="0.2">
      <c r="O427" s="4"/>
      <c r="P427" s="4"/>
      <c r="Q427" s="4"/>
      <c r="R427" s="4"/>
      <c r="S427" s="4"/>
      <c r="T427" s="4"/>
    </row>
    <row r="428" spans="15:20" x14ac:dyDescent="0.2">
      <c r="O428" s="4"/>
      <c r="P428" s="4"/>
      <c r="Q428" s="4"/>
      <c r="R428" s="4"/>
      <c r="S428" s="4"/>
      <c r="T428" s="4"/>
    </row>
    <row r="429" spans="15:20" x14ac:dyDescent="0.2">
      <c r="O429" s="4"/>
      <c r="P429" s="4"/>
      <c r="Q429" s="4"/>
      <c r="R429" s="4"/>
      <c r="S429" s="4"/>
      <c r="T429" s="4"/>
    </row>
    <row r="430" spans="15:20" x14ac:dyDescent="0.2">
      <c r="O430" s="4"/>
      <c r="P430" s="4"/>
      <c r="Q430" s="4"/>
      <c r="R430" s="4"/>
      <c r="S430" s="4"/>
      <c r="T430" s="4"/>
    </row>
    <row r="431" spans="15:20" x14ac:dyDescent="0.2">
      <c r="O431" s="4"/>
      <c r="P431" s="4"/>
      <c r="Q431" s="4"/>
      <c r="R431" s="4"/>
      <c r="S431" s="4"/>
      <c r="T431" s="4"/>
    </row>
    <row r="432" spans="15:20" x14ac:dyDescent="0.2">
      <c r="O432" s="4"/>
      <c r="P432" s="4"/>
      <c r="Q432" s="4"/>
      <c r="R432" s="4"/>
      <c r="S432" s="4"/>
      <c r="T432" s="4"/>
    </row>
    <row r="433" spans="15:20" x14ac:dyDescent="0.2">
      <c r="O433" s="4"/>
      <c r="P433" s="4"/>
      <c r="Q433" s="4"/>
      <c r="R433" s="4"/>
      <c r="S433" s="4"/>
      <c r="T433" s="4"/>
    </row>
    <row r="434" spans="15:20" x14ac:dyDescent="0.2">
      <c r="O434" s="4"/>
      <c r="P434" s="4"/>
      <c r="Q434" s="4"/>
      <c r="R434" s="4"/>
      <c r="S434" s="4"/>
      <c r="T434" s="4"/>
    </row>
    <row r="435" spans="15:20" x14ac:dyDescent="0.2">
      <c r="O435" s="4"/>
      <c r="P435" s="4"/>
      <c r="Q435" s="4"/>
      <c r="R435" s="4"/>
      <c r="S435" s="4"/>
      <c r="T435" s="4"/>
    </row>
    <row r="436" spans="15:20" x14ac:dyDescent="0.2">
      <c r="O436" s="4"/>
      <c r="P436" s="4"/>
      <c r="Q436" s="4"/>
      <c r="R436" s="4"/>
      <c r="S436" s="4"/>
      <c r="T436" s="4"/>
    </row>
    <row r="437" spans="15:20" x14ac:dyDescent="0.2">
      <c r="O437" s="4"/>
      <c r="P437" s="4"/>
      <c r="Q437" s="4"/>
      <c r="R437" s="4"/>
      <c r="S437" s="4"/>
      <c r="T437" s="4"/>
    </row>
    <row r="438" spans="15:20" x14ac:dyDescent="0.2">
      <c r="O438" s="4"/>
      <c r="P438" s="4"/>
      <c r="Q438" s="4"/>
      <c r="R438" s="4"/>
      <c r="S438" s="4"/>
      <c r="T438" s="4"/>
    </row>
    <row r="439" spans="15:20" x14ac:dyDescent="0.2">
      <c r="O439" s="4"/>
      <c r="P439" s="4"/>
      <c r="Q439" s="4"/>
      <c r="R439" s="4"/>
      <c r="S439" s="4"/>
      <c r="T439" s="4"/>
    </row>
    <row r="440" spans="15:20" x14ac:dyDescent="0.2">
      <c r="O440" s="4"/>
      <c r="P440" s="4"/>
      <c r="Q440" s="4"/>
      <c r="R440" s="4"/>
      <c r="S440" s="4"/>
      <c r="T440" s="4"/>
    </row>
    <row r="441" spans="15:20" x14ac:dyDescent="0.2">
      <c r="O441" s="4"/>
      <c r="P441" s="4"/>
      <c r="Q441" s="4"/>
      <c r="R441" s="4"/>
      <c r="S441" s="4"/>
      <c r="T441" s="4"/>
    </row>
    <row r="442" spans="15:20" x14ac:dyDescent="0.2">
      <c r="O442" s="4"/>
      <c r="P442" s="4"/>
      <c r="Q442" s="4"/>
      <c r="R442" s="4"/>
      <c r="S442" s="4"/>
      <c r="T442" s="4"/>
    </row>
    <row r="443" spans="15:20" x14ac:dyDescent="0.2">
      <c r="O443" s="4"/>
      <c r="P443" s="4"/>
      <c r="Q443" s="4"/>
      <c r="R443" s="4"/>
      <c r="S443" s="4"/>
      <c r="T443" s="4"/>
    </row>
    <row r="444" spans="15:20" x14ac:dyDescent="0.2">
      <c r="O444" s="4"/>
      <c r="P444" s="4"/>
      <c r="Q444" s="4"/>
      <c r="R444" s="4"/>
      <c r="S444" s="4"/>
      <c r="T444" s="4"/>
    </row>
    <row r="445" spans="15:20" x14ac:dyDescent="0.2">
      <c r="O445" s="4"/>
      <c r="P445" s="4"/>
      <c r="Q445" s="4"/>
      <c r="R445" s="4"/>
      <c r="S445" s="4"/>
      <c r="T445" s="4"/>
    </row>
    <row r="446" spans="15:20" x14ac:dyDescent="0.2">
      <c r="O446" s="4"/>
      <c r="P446" s="4"/>
      <c r="Q446" s="4"/>
      <c r="R446" s="4"/>
      <c r="S446" s="4"/>
      <c r="T446" s="4"/>
    </row>
    <row r="447" spans="15:20" x14ac:dyDescent="0.2">
      <c r="O447" s="4"/>
      <c r="P447" s="4"/>
      <c r="Q447" s="4"/>
      <c r="R447" s="4"/>
      <c r="S447" s="4"/>
      <c r="T447" s="4"/>
    </row>
    <row r="448" spans="15:20" x14ac:dyDescent="0.2">
      <c r="O448" s="4"/>
      <c r="P448" s="4"/>
      <c r="Q448" s="4"/>
      <c r="R448" s="4"/>
      <c r="S448" s="4"/>
      <c r="T448" s="4"/>
    </row>
    <row r="449" spans="15:20" x14ac:dyDescent="0.2">
      <c r="O449" s="4"/>
      <c r="P449" s="4"/>
      <c r="Q449" s="4"/>
      <c r="R449" s="4"/>
      <c r="S449" s="4"/>
      <c r="T449" s="4"/>
    </row>
    <row r="450" spans="15:20" x14ac:dyDescent="0.2">
      <c r="O450" s="4"/>
      <c r="P450" s="4"/>
      <c r="Q450" s="4"/>
      <c r="R450" s="4"/>
      <c r="S450" s="4"/>
      <c r="T450" s="4"/>
    </row>
    <row r="451" spans="15:20" x14ac:dyDescent="0.2">
      <c r="O451" s="4"/>
      <c r="P451" s="4"/>
      <c r="Q451" s="4"/>
      <c r="R451" s="4"/>
      <c r="S451" s="4"/>
      <c r="T451" s="4"/>
    </row>
    <row r="452" spans="15:20" x14ac:dyDescent="0.2">
      <c r="O452" s="4"/>
      <c r="P452" s="4"/>
      <c r="Q452" s="4"/>
      <c r="R452" s="4"/>
      <c r="S452" s="4"/>
      <c r="T452" s="4"/>
    </row>
    <row r="453" spans="15:20" x14ac:dyDescent="0.2">
      <c r="O453" s="4"/>
      <c r="P453" s="4"/>
      <c r="Q453" s="4"/>
      <c r="R453" s="4"/>
      <c r="S453" s="4"/>
      <c r="T453" s="4"/>
    </row>
    <row r="454" spans="15:20" x14ac:dyDescent="0.2">
      <c r="O454" s="4"/>
      <c r="P454" s="4"/>
      <c r="Q454" s="4"/>
      <c r="R454" s="4"/>
      <c r="S454" s="4"/>
      <c r="T454" s="4"/>
    </row>
    <row r="455" spans="15:20" x14ac:dyDescent="0.2">
      <c r="O455" s="4"/>
      <c r="P455" s="4"/>
      <c r="Q455" s="4"/>
      <c r="R455" s="4"/>
      <c r="S455" s="4"/>
      <c r="T455" s="4"/>
    </row>
    <row r="456" spans="15:20" x14ac:dyDescent="0.2">
      <c r="O456" s="4"/>
      <c r="P456" s="4"/>
      <c r="Q456" s="4"/>
      <c r="R456" s="4"/>
      <c r="S456" s="4"/>
      <c r="T456" s="4"/>
    </row>
    <row r="457" spans="15:20" x14ac:dyDescent="0.2">
      <c r="O457" s="4"/>
      <c r="P457" s="4"/>
      <c r="Q457" s="4"/>
      <c r="R457" s="4"/>
      <c r="S457" s="4"/>
      <c r="T457" s="4"/>
    </row>
    <row r="458" spans="15:20" x14ac:dyDescent="0.2">
      <c r="O458" s="4"/>
      <c r="P458" s="4"/>
      <c r="Q458" s="4"/>
      <c r="R458" s="4"/>
      <c r="S458" s="4"/>
      <c r="T458" s="4"/>
    </row>
    <row r="459" spans="15:20" x14ac:dyDescent="0.2">
      <c r="O459" s="4"/>
      <c r="P459" s="4"/>
      <c r="Q459" s="4"/>
      <c r="R459" s="4"/>
      <c r="S459" s="4"/>
      <c r="T459" s="4"/>
    </row>
    <row r="460" spans="15:20" x14ac:dyDescent="0.2">
      <c r="O460" s="4"/>
      <c r="P460" s="4"/>
      <c r="Q460" s="4"/>
      <c r="R460" s="4"/>
      <c r="S460" s="4"/>
      <c r="T460" s="4"/>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60B17-51E5-4C2C-8645-9FD2034739FE}">
  <sheetPr>
    <tabColor theme="6" tint="0.59999389629810485"/>
    <pageSetUpPr fitToPage="1"/>
  </sheetPr>
  <dimension ref="A1:J21"/>
  <sheetViews>
    <sheetView topLeftCell="A9" zoomScaleNormal="100" workbookViewId="0">
      <selection activeCell="C1" sqref="C1"/>
    </sheetView>
  </sheetViews>
  <sheetFormatPr baseColWidth="10" defaultColWidth="11.42578125" defaultRowHeight="15" x14ac:dyDescent="0.25"/>
  <cols>
    <col min="1" max="1" width="7.140625" style="170" customWidth="1"/>
    <col min="2" max="2" width="6.42578125" style="14" customWidth="1"/>
    <col min="3" max="3" width="63.28515625" style="29" customWidth="1"/>
    <col min="4" max="4" width="17" customWidth="1"/>
    <col min="5" max="5" width="69.42578125" customWidth="1"/>
    <col min="6" max="6" width="39.42578125" style="29" customWidth="1"/>
    <col min="7" max="7" width="11.42578125" hidden="1" customWidth="1"/>
  </cols>
  <sheetData>
    <row r="1" spans="1:10" s="34" customFormat="1" ht="21" customHeight="1" thickBot="1" x14ac:dyDescent="0.3">
      <c r="A1" s="281" t="s">
        <v>1674</v>
      </c>
      <c r="B1" s="421" t="s">
        <v>2404</v>
      </c>
      <c r="C1" s="421"/>
      <c r="D1" s="421"/>
      <c r="E1" s="421"/>
      <c r="F1" s="109"/>
      <c r="G1" s="30"/>
    </row>
    <row r="2" spans="1:10" s="32" customFormat="1" ht="74.25" customHeight="1" thickBot="1" x14ac:dyDescent="0.3">
      <c r="A2" s="101" t="s">
        <v>1676</v>
      </c>
      <c r="B2" s="154" t="s">
        <v>1677</v>
      </c>
      <c r="C2" s="282" t="s">
        <v>1678</v>
      </c>
      <c r="D2" s="155" t="s">
        <v>1679</v>
      </c>
      <c r="E2" s="239" t="s">
        <v>1680</v>
      </c>
      <c r="F2" s="283" t="s">
        <v>1681</v>
      </c>
    </row>
    <row r="3" spans="1:10" ht="54.75" customHeight="1" x14ac:dyDescent="0.25">
      <c r="B3" s="53" t="s">
        <v>2436</v>
      </c>
      <c r="C3" s="148" t="s">
        <v>2165</v>
      </c>
      <c r="D3" s="284" t="str">
        <f>IF(COUNTIF(D4:D7,"NO CUMPLE")&gt;0,"NO CUMPLE CONDICIÓN",IF(COUNTIF(D4:D7,"CUMPLE")=0,"NO APLICA","CUMPLE"))</f>
        <v>NO APLICA</v>
      </c>
      <c r="E3" s="285" t="str">
        <f>CONCATENATE(IF(D4="NO CUMPLE",CONCATENATE(E4," / "),""),IF(D5="NO CUMPLE",CONCATENATE(E5," / "),""),IF(D6="NO CUMPLE",CONCATENATE(E6," / "),""),IF(D7="NO CUMPLE",CONCATENATE(E7," / "),""))</f>
        <v/>
      </c>
      <c r="F3" s="286" t="s">
        <v>2437</v>
      </c>
      <c r="G3" s="14">
        <f>IF(D3="CUMPLE",1,IF(D3="NO CUMPLE CONDICIÓN",2,3))</f>
        <v>3</v>
      </c>
      <c r="J3" s="32"/>
    </row>
    <row r="4" spans="1:10" ht="21.75" customHeight="1" x14ac:dyDescent="0.25">
      <c r="A4" s="287" t="s">
        <v>2063</v>
      </c>
      <c r="B4" s="54" t="s">
        <v>2438</v>
      </c>
      <c r="C4" s="59" t="s">
        <v>2166</v>
      </c>
      <c r="D4" s="121"/>
      <c r="E4" s="289"/>
      <c r="F4" s="290" t="s">
        <v>2439</v>
      </c>
      <c r="G4" s="14"/>
      <c r="J4" s="32"/>
    </row>
    <row r="5" spans="1:10" ht="57" x14ac:dyDescent="0.25">
      <c r="A5" s="287" t="s">
        <v>2063</v>
      </c>
      <c r="B5" s="54" t="s">
        <v>2440</v>
      </c>
      <c r="C5" s="59" t="s">
        <v>2167</v>
      </c>
      <c r="D5" s="121"/>
      <c r="E5" s="289"/>
      <c r="F5" s="290" t="s">
        <v>2439</v>
      </c>
      <c r="G5" s="14"/>
      <c r="J5" s="32"/>
    </row>
    <row r="6" spans="1:10" ht="31.5" customHeight="1" x14ac:dyDescent="0.25">
      <c r="A6" s="287" t="s">
        <v>2063</v>
      </c>
      <c r="B6" s="54" t="s">
        <v>2441</v>
      </c>
      <c r="C6" s="59" t="s">
        <v>2442</v>
      </c>
      <c r="D6" s="121"/>
      <c r="E6" s="289"/>
      <c r="F6" s="290" t="s">
        <v>2439</v>
      </c>
      <c r="G6" s="14"/>
      <c r="J6" s="32"/>
    </row>
    <row r="7" spans="1:10" ht="31.5" customHeight="1" x14ac:dyDescent="0.25">
      <c r="A7" s="287" t="s">
        <v>2063</v>
      </c>
      <c r="B7" s="54" t="s">
        <v>2405</v>
      </c>
      <c r="C7" s="59" t="s">
        <v>2443</v>
      </c>
      <c r="D7" s="121"/>
      <c r="E7" s="289"/>
      <c r="F7" s="290" t="s">
        <v>2439</v>
      </c>
      <c r="G7" s="14"/>
      <c r="J7" s="32"/>
    </row>
    <row r="8" spans="1:10" ht="62.25" customHeight="1" x14ac:dyDescent="0.25">
      <c r="B8" s="57" t="s">
        <v>2444</v>
      </c>
      <c r="C8" s="91" t="s">
        <v>2445</v>
      </c>
      <c r="D8" s="291" t="str">
        <f>IF(COUNTIF(D9:D14,"NO CUMPLE")&gt;0,"NO CUMPLE CONDICIÓN",IF(COUNTIF(D9:D14,"CUMPLE")=0,"NO APLICA","CUMPLE"))</f>
        <v>NO APLICA</v>
      </c>
      <c r="E8" s="292" t="str">
        <f>CONCATENATE(IF(D9="NO CUMPLE",CONCATENATE(E9," / "),""),IF(D10="NO CUMPLE",CONCATENATE(E10," / "),""),IF(D11="NO CUMPLE",CONCATENATE(E11," / "),""),IF(D12="NO CUMPLE",CONCATENATE(E12," / "),""),IF(D13="NO CUMPLE",CONCATENATE(E13," / "),""),IF(D14="NO CUMPLE",CONCATENATE(E14," / "),""))</f>
        <v/>
      </c>
      <c r="F8" s="286" t="s">
        <v>2446</v>
      </c>
      <c r="G8" s="14">
        <f>IF(D8="CUMPLE",1,IF(D8="NO CUMPLE CONDICIÓN",2,3))</f>
        <v>3</v>
      </c>
      <c r="J8" s="32"/>
    </row>
    <row r="9" spans="1:10" ht="62.25" customHeight="1" x14ac:dyDescent="0.25">
      <c r="A9" s="287" t="s">
        <v>2063</v>
      </c>
      <c r="B9" s="54" t="s">
        <v>2406</v>
      </c>
      <c r="C9" s="59" t="s">
        <v>2168</v>
      </c>
      <c r="D9" s="121"/>
      <c r="E9" s="300"/>
      <c r="F9" s="290" t="s">
        <v>2447</v>
      </c>
      <c r="G9" s="14"/>
      <c r="J9" s="32"/>
    </row>
    <row r="10" spans="1:10" ht="39.75" customHeight="1" x14ac:dyDescent="0.25">
      <c r="A10" s="287" t="s">
        <v>2063</v>
      </c>
      <c r="B10" s="54" t="s">
        <v>2407</v>
      </c>
      <c r="C10" s="59" t="s">
        <v>2169</v>
      </c>
      <c r="D10" s="121"/>
      <c r="E10" s="300"/>
      <c r="F10" s="290" t="s">
        <v>2447</v>
      </c>
      <c r="G10" s="14"/>
      <c r="J10" s="32"/>
    </row>
    <row r="11" spans="1:10" ht="57" x14ac:dyDescent="0.25">
      <c r="A11" s="287" t="s">
        <v>2063</v>
      </c>
      <c r="B11" s="54" t="s">
        <v>2408</v>
      </c>
      <c r="C11" s="55" t="s">
        <v>2448</v>
      </c>
      <c r="D11" s="121"/>
      <c r="E11" s="289"/>
      <c r="F11" s="290" t="s">
        <v>2449</v>
      </c>
      <c r="G11" s="14"/>
      <c r="J11" s="32"/>
    </row>
    <row r="12" spans="1:10" ht="85.5" x14ac:dyDescent="0.25">
      <c r="A12" s="287" t="s">
        <v>2063</v>
      </c>
      <c r="B12" s="54" t="s">
        <v>2409</v>
      </c>
      <c r="C12" s="59" t="s">
        <v>2450</v>
      </c>
      <c r="D12" s="121"/>
      <c r="E12" s="289"/>
      <c r="F12" s="290" t="s">
        <v>2451</v>
      </c>
      <c r="G12" s="14"/>
      <c r="J12" s="32"/>
    </row>
    <row r="13" spans="1:10" ht="84.75" customHeight="1" x14ac:dyDescent="0.25">
      <c r="A13" s="287" t="s">
        <v>2063</v>
      </c>
      <c r="B13" s="54" t="s">
        <v>2410</v>
      </c>
      <c r="C13" s="293" t="s">
        <v>2452</v>
      </c>
      <c r="D13" s="121"/>
      <c r="E13" s="289"/>
      <c r="F13" s="290" t="s">
        <v>2453</v>
      </c>
      <c r="G13" s="14"/>
      <c r="J13" s="32"/>
    </row>
    <row r="14" spans="1:10" ht="42.75" customHeight="1" thickBot="1" x14ac:dyDescent="0.3">
      <c r="A14" s="287" t="s">
        <v>2063</v>
      </c>
      <c r="B14" s="60" t="s">
        <v>2419</v>
      </c>
      <c r="C14" s="294" t="s">
        <v>2454</v>
      </c>
      <c r="D14" s="158"/>
      <c r="E14" s="296"/>
      <c r="F14" s="290" t="s">
        <v>2455</v>
      </c>
      <c r="G14" s="14"/>
      <c r="J14" s="32"/>
    </row>
    <row r="15" spans="1:10" x14ac:dyDescent="0.25">
      <c r="J15" s="32"/>
    </row>
    <row r="16" spans="1:10" x14ac:dyDescent="0.25">
      <c r="J16" s="32"/>
    </row>
    <row r="17" spans="3:10" hidden="1" x14ac:dyDescent="0.25">
      <c r="C17" s="93" t="s">
        <v>1817</v>
      </c>
      <c r="D17">
        <f>COUNTIF(G3:G14,1)</f>
        <v>0</v>
      </c>
      <c r="J17" s="32"/>
    </row>
    <row r="18" spans="3:10" hidden="1" x14ac:dyDescent="0.25">
      <c r="C18" s="93" t="s">
        <v>1787</v>
      </c>
      <c r="D18">
        <f>COUNTIF(G3:G14,2)</f>
        <v>0</v>
      </c>
      <c r="J18" s="32"/>
    </row>
    <row r="19" spans="3:10" hidden="1" x14ac:dyDescent="0.25">
      <c r="C19" s="93" t="s">
        <v>1788</v>
      </c>
      <c r="D19">
        <f>COUNTIF(G3:G14,3)</f>
        <v>2</v>
      </c>
      <c r="J19" s="32"/>
    </row>
    <row r="20" spans="3:10" x14ac:dyDescent="0.25">
      <c r="J20" s="32"/>
    </row>
    <row r="21" spans="3:10" x14ac:dyDescent="0.25">
      <c r="J21" s="32"/>
    </row>
  </sheetData>
  <sheetProtection algorithmName="SHA-512" hashValue="V7M5ybztMC/X89yfv2QmrPJ/UQ6Ie+mNcxcWTE8qIG/fMVb4FJJjjwXUomXB1f6f4oVSU5uS5DVpiJdAkKOfTg==" saltValue="PUMNcZFvgZ17G664ZcvFFg==" spinCount="100000" sheet="1" formatRows="0" autoFilter="0"/>
  <mergeCells count="1">
    <mergeCell ref="B1:E1"/>
  </mergeCells>
  <conditionalFormatting sqref="D3">
    <cfRule type="cellIs" dxfId="28" priority="3" operator="equal">
      <formula>"NO CUMPLE CONDICIÓN"</formula>
    </cfRule>
    <cfRule type="cellIs" dxfId="27" priority="4" operator="equal">
      <formula>"No Cumple"</formula>
    </cfRule>
  </conditionalFormatting>
  <conditionalFormatting sqref="D8">
    <cfRule type="cellIs" dxfId="26" priority="1" operator="equal">
      <formula>"NO CUMPLE CONDICIÓN"</formula>
    </cfRule>
    <cfRule type="cellIs" dxfId="25" priority="2" operator="equal">
      <formula>"No Cumple"</formula>
    </cfRule>
  </conditionalFormatting>
  <dataValidations count="1">
    <dataValidation type="list" allowBlank="1" showInputMessage="1" showErrorMessage="1" sqref="D4:D7 D9:D14" xr:uid="{042453DD-9B2B-4E1C-83CF-27E82C7480A0}">
      <formula1>"CUMPLE,NO CUMPLE"</formula1>
    </dataValidation>
  </dataValidations>
  <hyperlinks>
    <hyperlink ref="A1" location="PORTADA!A1" display="Portada" xr:uid="{C2BE25CA-4749-428C-901A-AE231A791E99}"/>
  </hyperlinks>
  <printOptions horizontalCentered="1"/>
  <pageMargins left="0.31496062992125984" right="0.31496062992125984" top="1.1417322834645669" bottom="0.74803149606299213" header="0.31496062992125984" footer="0.31496062992125984"/>
  <pageSetup scale="84"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HF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DC22B-78F6-431A-8923-427C6E2E9C26}">
  <sheetPr>
    <pageSetUpPr fitToPage="1"/>
  </sheetPr>
  <dimension ref="A1:G17"/>
  <sheetViews>
    <sheetView zoomScale="90" zoomScaleNormal="90" workbookViewId="0">
      <selection activeCell="C1" sqref="C1"/>
    </sheetView>
  </sheetViews>
  <sheetFormatPr baseColWidth="10" defaultColWidth="11.42578125" defaultRowHeight="15" x14ac:dyDescent="0.25"/>
  <cols>
    <col min="1" max="1" width="7.42578125" style="104" customWidth="1"/>
    <col min="2" max="2" width="6.140625" style="14" customWidth="1"/>
    <col min="3" max="3" width="64.140625" style="29" customWidth="1"/>
    <col min="4" max="4" width="20" bestFit="1" customWidth="1"/>
    <col min="5" max="5" width="77.28515625" customWidth="1"/>
    <col min="6" max="6" width="39.140625" style="29" customWidth="1"/>
    <col min="7" max="7" width="11.42578125" hidden="1" customWidth="1"/>
  </cols>
  <sheetData>
    <row r="1" spans="1:7" s="34" customFormat="1" ht="21" customHeight="1" thickBot="1" x14ac:dyDescent="0.3">
      <c r="A1" s="281" t="s">
        <v>1674</v>
      </c>
      <c r="B1" s="427" t="s">
        <v>2170</v>
      </c>
      <c r="C1" s="428"/>
      <c r="D1" s="428"/>
      <c r="E1" s="429"/>
      <c r="F1" s="109"/>
      <c r="G1" s="30"/>
    </row>
    <row r="2" spans="1:7" s="32" customFormat="1" ht="74.25" customHeight="1" thickBot="1" x14ac:dyDescent="0.3">
      <c r="A2" s="101" t="s">
        <v>1676</v>
      </c>
      <c r="B2" s="71" t="s">
        <v>1677</v>
      </c>
      <c r="C2" s="75" t="s">
        <v>1678</v>
      </c>
      <c r="D2" s="73" t="s">
        <v>1679</v>
      </c>
      <c r="E2" s="252" t="s">
        <v>1680</v>
      </c>
      <c r="F2" s="251" t="s">
        <v>1681</v>
      </c>
    </row>
    <row r="3" spans="1:7" ht="42" customHeight="1" x14ac:dyDescent="0.25">
      <c r="A3" s="102"/>
      <c r="B3" s="57" t="s">
        <v>2411</v>
      </c>
      <c r="C3" s="58" t="s">
        <v>2171</v>
      </c>
      <c r="D3" s="343" t="str">
        <f>IF(COUNTIF(D4:D4,"NO CUMPLE")&gt;0,"NO CUMPLE CONDICIÓN",IF(COUNTIF(D4:D4,"CUMPLE")=0,"NO APLICA","CUMPLE"))</f>
        <v>NO APLICA</v>
      </c>
      <c r="E3" s="342" t="str">
        <f>CONCATENATE(IF(D4="NO CUMPLE",CONCATENATE(E4," / "),""))</f>
        <v/>
      </c>
      <c r="F3" s="215" t="s">
        <v>2172</v>
      </c>
      <c r="G3" s="14">
        <f>IF(D3="CUMPLE",1,IF(D3="NO CUMPLE CONDICIÓN",2,3))</f>
        <v>3</v>
      </c>
    </row>
    <row r="4" spans="1:7" ht="58.5" customHeight="1" x14ac:dyDescent="0.25">
      <c r="A4" s="103" t="s">
        <v>1685</v>
      </c>
      <c r="B4" s="56" t="s">
        <v>2412</v>
      </c>
      <c r="C4" s="264" t="s">
        <v>2399</v>
      </c>
      <c r="D4" s="288"/>
      <c r="E4" s="358"/>
      <c r="F4" s="265" t="s">
        <v>2174</v>
      </c>
      <c r="G4" s="14"/>
    </row>
    <row r="5" spans="1:7" s="34" customFormat="1" ht="24.75" x14ac:dyDescent="0.25">
      <c r="A5" s="31"/>
      <c r="B5" s="57" t="s">
        <v>2413</v>
      </c>
      <c r="C5" s="58" t="s">
        <v>2175</v>
      </c>
      <c r="D5" s="344" t="str">
        <f>IF(COUNTIF(D6:D6,"NO CUMPLE")&gt;0,"NO CUMPLE CONDICIÓN",IF(COUNTIF(D6:D6,"CUMPLE")=0,"NO APLICA","CUMPLE"))</f>
        <v>NO APLICA</v>
      </c>
      <c r="E5" s="319" t="str">
        <f>CONCATENATE(IF(D6="NO CUMPLE",CONCATENATE(E6," / "),""))</f>
        <v/>
      </c>
      <c r="F5" s="48" t="s">
        <v>2176</v>
      </c>
      <c r="G5" s="14">
        <f>IF(D5="CUMPLE",1,IF(D5="NO CUMPLE CONDICIÓN",2,3))</f>
        <v>3</v>
      </c>
    </row>
    <row r="6" spans="1:7" s="34" customFormat="1" ht="78" customHeight="1" x14ac:dyDescent="0.25">
      <c r="A6" s="107" t="s">
        <v>1793</v>
      </c>
      <c r="B6" s="54" t="s">
        <v>2173</v>
      </c>
      <c r="C6" s="59" t="s">
        <v>2177</v>
      </c>
      <c r="D6" s="288"/>
      <c r="E6" s="289"/>
      <c r="F6" s="48" t="s">
        <v>2178</v>
      </c>
      <c r="G6" s="14"/>
    </row>
    <row r="7" spans="1:7" s="276" customFormat="1" ht="26.25" x14ac:dyDescent="0.25">
      <c r="A7" s="272"/>
      <c r="B7" s="273" t="s">
        <v>2428</v>
      </c>
      <c r="C7" s="274" t="s">
        <v>2179</v>
      </c>
      <c r="D7" s="344" t="str">
        <f>IF(COUNTIF(D8:D8,"NO CUMPLE")&gt;0,"NO CUMPLE CONDICIÓN",IF(COUNTIF(D8:D8,"CUMPLE")=0,"NO APLICA","CUMPLE"))</f>
        <v>NO APLICA</v>
      </c>
      <c r="E7" s="319" t="str">
        <f>CONCATENATE(IF(D8="NO CUMPLE",CONCATENATE(E8," / "),""))</f>
        <v/>
      </c>
      <c r="F7" s="275" t="s">
        <v>2176</v>
      </c>
      <c r="G7" s="14">
        <f>IF(D7="CUMPLE",1,IF(D7="NO CUMPLE CONDICIÓN",2,3))</f>
        <v>3</v>
      </c>
    </row>
    <row r="8" spans="1:7" s="276" customFormat="1" ht="159.75" customHeight="1" thickBot="1" x14ac:dyDescent="0.3">
      <c r="A8" s="277" t="s">
        <v>2063</v>
      </c>
      <c r="B8" s="278" t="s">
        <v>2429</v>
      </c>
      <c r="C8" s="279" t="s">
        <v>2417</v>
      </c>
      <c r="D8" s="295"/>
      <c r="E8" s="296"/>
      <c r="F8" s="275" t="s">
        <v>2176</v>
      </c>
    </row>
    <row r="9" spans="1:7" s="276" customFormat="1" x14ac:dyDescent="0.25">
      <c r="A9" s="357"/>
      <c r="B9" s="353"/>
      <c r="C9" s="354"/>
      <c r="D9" s="355"/>
      <c r="E9" s="356"/>
      <c r="F9" s="275"/>
    </row>
    <row r="10" spans="1:7" hidden="1" x14ac:dyDescent="0.25">
      <c r="C10" s="93" t="s">
        <v>1817</v>
      </c>
      <c r="D10">
        <f>COUNTIF(G3:G8,1)</f>
        <v>0</v>
      </c>
      <c r="F10" s="37"/>
    </row>
    <row r="11" spans="1:7" hidden="1" x14ac:dyDescent="0.25">
      <c r="C11" s="93" t="s">
        <v>1787</v>
      </c>
      <c r="D11">
        <f>COUNTIF(G3:G8,2)</f>
        <v>0</v>
      </c>
      <c r="F11" s="37"/>
    </row>
    <row r="12" spans="1:7" hidden="1" x14ac:dyDescent="0.25">
      <c r="C12" s="93" t="s">
        <v>1788</v>
      </c>
      <c r="D12">
        <f>COUNTIF(G3:G8,3)</f>
        <v>3</v>
      </c>
      <c r="F12" s="37"/>
    </row>
    <row r="13" spans="1:7" x14ac:dyDescent="0.25">
      <c r="F13" s="37"/>
    </row>
    <row r="14" spans="1:7" x14ac:dyDescent="0.25">
      <c r="F14" s="37"/>
    </row>
    <row r="15" spans="1:7" x14ac:dyDescent="0.25">
      <c r="F15" s="37"/>
    </row>
    <row r="17" spans="6:6" x14ac:dyDescent="0.25">
      <c r="F17" s="37"/>
    </row>
  </sheetData>
  <sheetProtection algorithmName="SHA-512" hashValue="2FNgENn18SFYRwzeW8yzV1s/V1X/hSbx7j5/wAehtTaiGjdge6++u2rGQ2Ftc55DmJKzWNM9KINnFJi6Ndvvtg==" saltValue="j7l9WAg3U/5ps7e4SGSBcQ==" spinCount="100000" sheet="1" formatRows="0" autoFilter="0"/>
  <mergeCells count="1">
    <mergeCell ref="B1:E1"/>
  </mergeCells>
  <conditionalFormatting sqref="D3">
    <cfRule type="cellIs" dxfId="24" priority="3" operator="equal">
      <formula>"NO CUMPLE CONDICIÓN"</formula>
    </cfRule>
    <cfRule type="cellIs" dxfId="23" priority="4" operator="equal">
      <formula>"No Cumple"</formula>
    </cfRule>
  </conditionalFormatting>
  <conditionalFormatting sqref="D5">
    <cfRule type="cellIs" dxfId="22" priority="7" operator="equal">
      <formula>"NO CUMPLE CONDICIÓN"</formula>
    </cfRule>
    <cfRule type="cellIs" dxfId="21" priority="8" operator="equal">
      <formula>"No Cumple"</formula>
    </cfRule>
  </conditionalFormatting>
  <conditionalFormatting sqref="D7">
    <cfRule type="cellIs" dxfId="20" priority="1" operator="equal">
      <formula>"NO CUMPLE CONDICIÓN"</formula>
    </cfRule>
    <cfRule type="cellIs" dxfId="19" priority="2" operator="equal">
      <formula>"No Cumple"</formula>
    </cfRule>
  </conditionalFormatting>
  <dataValidations count="1">
    <dataValidation type="list" allowBlank="1" showInputMessage="1" showErrorMessage="1" sqref="D6 D4 D8" xr:uid="{5231F29D-0DD4-488A-88F4-868ACA46AD95}">
      <formula1>"CUMPLE,NO CUMPLE"</formula1>
    </dataValidation>
  </dataValidations>
  <hyperlinks>
    <hyperlink ref="A1" location="PORTADA!A1" display="Portada" xr:uid="{5B0A5478-3B05-489D-A71F-E3CA08C5A862}"/>
  </hyperlinks>
  <printOptions horizontalCentered="1"/>
  <pageMargins left="0.31496062992125984" right="0.31496062992125984" top="1.1417322834645669" bottom="0.74803149606299213" header="0.31496062992125984" footer="0.31496062992125984"/>
  <pageSetup scale="78"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08ABD-AFC7-4FE7-A52A-06153702AD33}">
  <sheetPr>
    <tabColor rgb="FFFFCCCC"/>
    <pageSetUpPr fitToPage="1"/>
  </sheetPr>
  <dimension ref="A1:J13"/>
  <sheetViews>
    <sheetView zoomScale="90" zoomScaleNormal="90" workbookViewId="0">
      <selection activeCell="C1" sqref="C1"/>
    </sheetView>
  </sheetViews>
  <sheetFormatPr baseColWidth="10" defaultColWidth="11.42578125" defaultRowHeight="15" x14ac:dyDescent="0.25"/>
  <cols>
    <col min="1" max="1" width="7.42578125" style="104" customWidth="1"/>
    <col min="2" max="2" width="7" style="14" customWidth="1"/>
    <col min="3" max="3" width="64.85546875" style="29" customWidth="1"/>
    <col min="4" max="4" width="17.140625" customWidth="1"/>
    <col min="5" max="5" width="85" customWidth="1"/>
    <col min="6" max="6" width="25.42578125" customWidth="1"/>
    <col min="7" max="7" width="11.42578125" hidden="1" customWidth="1"/>
  </cols>
  <sheetData>
    <row r="1" spans="1:10" s="34" customFormat="1" ht="21" customHeight="1" thickBot="1" x14ac:dyDescent="0.3">
      <c r="A1" s="237" t="s">
        <v>1674</v>
      </c>
      <c r="B1" s="421" t="s">
        <v>2180</v>
      </c>
      <c r="C1" s="422"/>
      <c r="D1" s="422"/>
      <c r="E1" s="423"/>
      <c r="F1" s="96"/>
    </row>
    <row r="2" spans="1:10" s="34" customFormat="1" ht="74.25" customHeight="1" thickBot="1" x14ac:dyDescent="0.3">
      <c r="A2" s="101" t="s">
        <v>1676</v>
      </c>
      <c r="B2" s="62" t="s">
        <v>1677</v>
      </c>
      <c r="C2" s="154" t="s">
        <v>1678</v>
      </c>
      <c r="D2" s="155" t="s">
        <v>1679</v>
      </c>
      <c r="E2" s="156" t="s">
        <v>1680</v>
      </c>
      <c r="F2" s="35" t="s">
        <v>1681</v>
      </c>
    </row>
    <row r="3" spans="1:10" ht="52.5" customHeight="1" x14ac:dyDescent="0.25">
      <c r="B3" s="53" t="s">
        <v>2181</v>
      </c>
      <c r="C3" s="157" t="s">
        <v>2182</v>
      </c>
      <c r="D3" s="284" t="str">
        <f>IF(COUNTIF(D5:D9,"NO CUMPLE")&gt;0,"NO CUMPLE CONDICIÓN",IF(COUNTIF(D5:D9,"CUMPLE")=0,"NO APLICA","CUMPLE"))</f>
        <v>NO APLICA</v>
      </c>
      <c r="E3" s="285" t="str">
        <f>CONCATENATE(IF(D5="NO CUMPLE",CONCATENATE(E5," / "),""),IF(D6="NO CUMPLE",CONCATENATE(E6," / "),""),IF(D7="NO CUMPLE",CONCATENATE(E7," / "),""),IF(D8="NO CUMPLE",CONCATENATE(E8," / "),""),IF(D9="NO CUMPLE",CONCATENATE(E9," / "),""))</f>
        <v/>
      </c>
      <c r="F3" s="49" t="s">
        <v>2183</v>
      </c>
      <c r="G3" s="14">
        <f>IF(D3="CUMPLE",1,IF(D3="NO CUMPLE CONDICIÓN",2,3))</f>
        <v>3</v>
      </c>
      <c r="J3" s="34"/>
    </row>
    <row r="4" spans="1:10" ht="57" x14ac:dyDescent="0.25">
      <c r="B4" s="84"/>
      <c r="C4" s="85" t="s">
        <v>2184</v>
      </c>
      <c r="D4" s="86"/>
      <c r="E4" s="320"/>
      <c r="F4" s="49"/>
      <c r="J4" s="34"/>
    </row>
    <row r="5" spans="1:10" ht="59.25" x14ac:dyDescent="0.25">
      <c r="A5" s="107" t="s">
        <v>1793</v>
      </c>
      <c r="B5" s="54" t="s">
        <v>2185</v>
      </c>
      <c r="C5" s="55" t="s">
        <v>2186</v>
      </c>
      <c r="D5" s="121"/>
      <c r="E5" s="300"/>
      <c r="F5" s="49" t="s">
        <v>2400</v>
      </c>
      <c r="J5" s="34"/>
    </row>
    <row r="6" spans="1:10" ht="71.25" x14ac:dyDescent="0.25">
      <c r="A6" s="107" t="s">
        <v>1793</v>
      </c>
      <c r="B6" s="54" t="s">
        <v>2187</v>
      </c>
      <c r="C6" s="59" t="s">
        <v>2188</v>
      </c>
      <c r="D6" s="121"/>
      <c r="E6" s="300"/>
      <c r="F6" s="49" t="s">
        <v>2400</v>
      </c>
      <c r="J6" s="34"/>
    </row>
    <row r="7" spans="1:10" ht="71.25" x14ac:dyDescent="0.25">
      <c r="A7" s="107" t="s">
        <v>1793</v>
      </c>
      <c r="B7" s="54" t="s">
        <v>2189</v>
      </c>
      <c r="C7" s="55" t="s">
        <v>2190</v>
      </c>
      <c r="D7" s="121"/>
      <c r="E7" s="300"/>
      <c r="F7" s="49" t="s">
        <v>2400</v>
      </c>
      <c r="J7" s="34"/>
    </row>
    <row r="8" spans="1:10" ht="71.25" x14ac:dyDescent="0.25">
      <c r="A8" s="107" t="s">
        <v>1793</v>
      </c>
      <c r="B8" s="54" t="s">
        <v>2191</v>
      </c>
      <c r="C8" s="55" t="s">
        <v>2192</v>
      </c>
      <c r="D8" s="121"/>
      <c r="E8" s="300"/>
      <c r="F8" s="49" t="s">
        <v>2400</v>
      </c>
      <c r="J8" s="34"/>
    </row>
    <row r="9" spans="1:10" ht="60" thickBot="1" x14ac:dyDescent="0.3">
      <c r="A9" s="107" t="s">
        <v>1793</v>
      </c>
      <c r="B9" s="60" t="s">
        <v>2193</v>
      </c>
      <c r="C9" s="63" t="s">
        <v>2194</v>
      </c>
      <c r="D9" s="158"/>
      <c r="E9" s="301"/>
      <c r="F9" s="49" t="s">
        <v>2400</v>
      </c>
      <c r="J9" s="34"/>
    </row>
    <row r="10" spans="1:10" x14ac:dyDescent="0.25">
      <c r="J10" s="34"/>
    </row>
    <row r="11" spans="1:10" hidden="1" x14ac:dyDescent="0.25">
      <c r="C11" s="93" t="s">
        <v>1817</v>
      </c>
      <c r="D11">
        <f>COUNTIF(G3:G9,1)</f>
        <v>0</v>
      </c>
      <c r="J11" s="34"/>
    </row>
    <row r="12" spans="1:10" hidden="1" x14ac:dyDescent="0.25">
      <c r="C12" s="93" t="s">
        <v>1787</v>
      </c>
      <c r="D12">
        <f>COUNTIF(G3:G9,2)</f>
        <v>0</v>
      </c>
      <c r="J12" s="34"/>
    </row>
    <row r="13" spans="1:10" hidden="1" x14ac:dyDescent="0.25">
      <c r="C13" s="93" t="s">
        <v>1788</v>
      </c>
      <c r="D13">
        <f>COUNTIF(G3:G9,3)</f>
        <v>1</v>
      </c>
      <c r="J13" s="34"/>
    </row>
  </sheetData>
  <sheetProtection algorithmName="SHA-512" hashValue="lhfI7Do0tXkSvPbFoDVEb8EPq/Xr4vofBuOhqDz69Qd/lkg186uZPxVs+A9nKu4xbDoVUR06CE+CAxdoVeCvUg==" saltValue="rto1pCa6Lkro6tUGTZj00A==" spinCount="100000" sheet="1" formatRows="0" autoFilter="0"/>
  <mergeCells count="1">
    <mergeCell ref="B1:E1"/>
  </mergeCells>
  <conditionalFormatting sqref="D3">
    <cfRule type="cellIs" dxfId="18" priority="1" operator="equal">
      <formula>"NO CUMPLE CONDICIÓN"</formula>
    </cfRule>
    <cfRule type="cellIs" dxfId="17" priority="2" operator="equal">
      <formula>"No Cumple"</formula>
    </cfRule>
  </conditionalFormatting>
  <dataValidations count="1">
    <dataValidation type="list" allowBlank="1" showInputMessage="1" showErrorMessage="1" sqref="D5:D9" xr:uid="{56025E58-30ED-4961-943B-E6517FB5D60A}">
      <formula1>"CUMPLE,NO CUMPLE,NO APLICA"</formula1>
    </dataValidation>
  </dataValidations>
  <hyperlinks>
    <hyperlink ref="A1" location="PORTADA!A1" display="Portada" xr:uid="{1E431B36-734C-49CB-A1D6-5A83FB99A609}"/>
  </hyperlinks>
  <printOptions horizontalCentered="1"/>
  <pageMargins left="0.31496062992125984" right="0.31496062992125984" top="1.1417322834645669" bottom="0.74803149606299213" header="0.31496062992125984" footer="0.31496062992125984"/>
  <pageSetup scale="76"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49A2-A727-4EB7-9B1C-F0434AC3B840}">
  <sheetPr>
    <pageSetUpPr fitToPage="1"/>
  </sheetPr>
  <dimension ref="A1:I26"/>
  <sheetViews>
    <sheetView topLeftCell="A13" zoomScale="93" zoomScaleNormal="93" workbookViewId="0">
      <selection activeCell="C1" sqref="C1"/>
    </sheetView>
  </sheetViews>
  <sheetFormatPr baseColWidth="10" defaultColWidth="11.42578125" defaultRowHeight="15" x14ac:dyDescent="0.25"/>
  <cols>
    <col min="1" max="1" width="7.7109375" style="104" customWidth="1"/>
    <col min="2" max="2" width="10" style="1" customWidth="1"/>
    <col min="3" max="3" width="63.28515625" style="50" customWidth="1"/>
    <col min="4" max="4" width="19.42578125" style="32" customWidth="1"/>
    <col min="5" max="5" width="78.85546875" style="32" customWidth="1"/>
    <col min="6" max="6" width="30.42578125" style="32" customWidth="1"/>
    <col min="7" max="7" width="11.42578125" hidden="1" customWidth="1"/>
  </cols>
  <sheetData>
    <row r="1" spans="1:9" s="34" customFormat="1" ht="21" customHeight="1" thickBot="1" x14ac:dyDescent="0.3">
      <c r="A1" s="237" t="s">
        <v>1674</v>
      </c>
      <c r="B1" s="421" t="s">
        <v>2195</v>
      </c>
      <c r="C1" s="422"/>
      <c r="D1" s="422"/>
      <c r="E1" s="423"/>
      <c r="F1" s="52"/>
    </row>
    <row r="2" spans="1:9" s="32" customFormat="1" ht="74.25" customHeight="1" thickBot="1" x14ac:dyDescent="0.3">
      <c r="A2" s="101" t="s">
        <v>1676</v>
      </c>
      <c r="B2" s="71" t="s">
        <v>1677</v>
      </c>
      <c r="C2" s="72" t="s">
        <v>1678</v>
      </c>
      <c r="D2" s="73" t="s">
        <v>1679</v>
      </c>
      <c r="E2" s="74" t="s">
        <v>1680</v>
      </c>
      <c r="F2" s="33" t="s">
        <v>1681</v>
      </c>
    </row>
    <row r="3" spans="1:9" ht="42.95" customHeight="1" x14ac:dyDescent="0.25">
      <c r="B3" s="53" t="s">
        <v>2196</v>
      </c>
      <c r="C3" s="148" t="s">
        <v>2197</v>
      </c>
      <c r="D3" s="284" t="str">
        <f>IF(COUNTIF(D4:D13,"NO CUMPLE")&gt;0,"NO CUMPLE CONDICIÓN",IF(COUNTIF(D4:D13,"CUMPLE")=0,"NO APLICA","CUMPLE"))</f>
        <v>NO APLICA</v>
      </c>
      <c r="E3" s="298" t="str">
        <f>CONCATENATE(IF(D4="NO CUMPLE",CONCATENATE(E4," / "),""),IF(D5="NO CUMPLE",CONCATENATE(E5," / "),""),IF(D6="NO CUMPLE",CONCATENATE(E6," / "),""),IF(D7="NO CUMPLE",CONCATENATE(E7," / "),""),IF(D8="NO CUMPLE",CONCATENATE(E8," / "),""),IF(D9="NO CUMPLE",CONCATENATE(E9," / "),""),IF(D10="NO CUMPLE",CONCATENATE(E10," / "),""),IF(D11="NO CUMPLE",CONCATENATE(E11," / "),""),IF(D12="NO CUMPLE",CONCATENATE(E12," / "),""),IF(D13="NO CUMPLE",CONCATENATE(E13," / "),""))</f>
        <v/>
      </c>
      <c r="F3" s="49" t="s">
        <v>2401</v>
      </c>
      <c r="G3" s="14">
        <f>IF(D3="CUMPLE",1,IF(D3="NO CUMPLE CONDICIÓN",2,3))</f>
        <v>3</v>
      </c>
      <c r="I3" s="32"/>
    </row>
    <row r="4" spans="1:9" ht="90.75" customHeight="1" x14ac:dyDescent="0.25">
      <c r="A4" s="107" t="s">
        <v>1793</v>
      </c>
      <c r="B4" s="146" t="s">
        <v>2198</v>
      </c>
      <c r="C4" s="147" t="s">
        <v>2199</v>
      </c>
      <c r="D4" s="121"/>
      <c r="E4" s="359"/>
      <c r="F4" s="49" t="s">
        <v>2401</v>
      </c>
      <c r="G4" s="14"/>
      <c r="I4" s="32"/>
    </row>
    <row r="5" spans="1:9" ht="190.5" customHeight="1" x14ac:dyDescent="0.25">
      <c r="A5" s="106" t="s">
        <v>2104</v>
      </c>
      <c r="B5" s="146" t="s">
        <v>2200</v>
      </c>
      <c r="C5" s="59" t="s">
        <v>2201</v>
      </c>
      <c r="D5" s="121"/>
      <c r="E5" s="289"/>
      <c r="F5" s="49" t="s">
        <v>2402</v>
      </c>
      <c r="G5" s="14"/>
      <c r="I5" s="32"/>
    </row>
    <row r="6" spans="1:9" ht="92.25" x14ac:dyDescent="0.25">
      <c r="A6" s="107" t="s">
        <v>1793</v>
      </c>
      <c r="B6" s="146" t="s">
        <v>2202</v>
      </c>
      <c r="C6" s="59" t="s">
        <v>2203</v>
      </c>
      <c r="D6" s="121"/>
      <c r="E6" s="300"/>
      <c r="F6" s="49" t="s">
        <v>2204</v>
      </c>
      <c r="G6" s="14"/>
      <c r="I6" s="32"/>
    </row>
    <row r="7" spans="1:9" ht="150" x14ac:dyDescent="0.25">
      <c r="A7" s="107" t="s">
        <v>1793</v>
      </c>
      <c r="B7" s="146" t="s">
        <v>2205</v>
      </c>
      <c r="C7" s="59" t="s">
        <v>2206</v>
      </c>
      <c r="D7" s="121"/>
      <c r="E7" s="300"/>
      <c r="F7" s="49" t="s">
        <v>2207</v>
      </c>
      <c r="G7" s="14"/>
      <c r="I7" s="32"/>
    </row>
    <row r="8" spans="1:9" ht="71.25" customHeight="1" x14ac:dyDescent="0.25">
      <c r="A8" s="107" t="s">
        <v>1793</v>
      </c>
      <c r="B8" s="146" t="s">
        <v>2208</v>
      </c>
      <c r="C8" s="59" t="s">
        <v>2209</v>
      </c>
      <c r="D8" s="121"/>
      <c r="E8" s="300"/>
      <c r="F8" s="49" t="s">
        <v>2210</v>
      </c>
      <c r="G8" s="14"/>
      <c r="I8" s="32"/>
    </row>
    <row r="9" spans="1:9" ht="84.75" customHeight="1" x14ac:dyDescent="0.25">
      <c r="A9" s="107" t="s">
        <v>1793</v>
      </c>
      <c r="B9" s="146" t="s">
        <v>2211</v>
      </c>
      <c r="C9" s="59" t="s">
        <v>2212</v>
      </c>
      <c r="D9" s="121"/>
      <c r="E9" s="300"/>
      <c r="F9" s="49" t="s">
        <v>2213</v>
      </c>
      <c r="G9" s="14"/>
      <c r="I9" s="32"/>
    </row>
    <row r="10" spans="1:9" ht="89.25" customHeight="1" x14ac:dyDescent="0.25">
      <c r="A10" s="107" t="s">
        <v>1793</v>
      </c>
      <c r="B10" s="146" t="s">
        <v>2214</v>
      </c>
      <c r="C10" s="59" t="s">
        <v>2215</v>
      </c>
      <c r="D10" s="121"/>
      <c r="E10" s="300"/>
      <c r="F10" s="49" t="s">
        <v>2216</v>
      </c>
      <c r="G10" s="14"/>
      <c r="I10" s="32"/>
    </row>
    <row r="11" spans="1:9" ht="201" customHeight="1" x14ac:dyDescent="0.25">
      <c r="A11" s="107" t="s">
        <v>1793</v>
      </c>
      <c r="B11" s="146" t="s">
        <v>2217</v>
      </c>
      <c r="C11" s="59" t="s">
        <v>2218</v>
      </c>
      <c r="D11" s="121"/>
      <c r="E11" s="300"/>
      <c r="F11" s="47" t="s">
        <v>2219</v>
      </c>
      <c r="G11" s="14"/>
      <c r="I11" s="32"/>
    </row>
    <row r="12" spans="1:9" ht="57.75" customHeight="1" x14ac:dyDescent="0.25">
      <c r="A12" s="107" t="s">
        <v>1793</v>
      </c>
      <c r="B12" s="146" t="s">
        <v>2220</v>
      </c>
      <c r="C12" s="59" t="s">
        <v>2221</v>
      </c>
      <c r="D12" s="121"/>
      <c r="E12" s="300"/>
      <c r="F12" s="49" t="s">
        <v>2222</v>
      </c>
      <c r="G12" s="14"/>
      <c r="I12" s="32"/>
    </row>
    <row r="13" spans="1:9" ht="86.25" customHeight="1" x14ac:dyDescent="0.25">
      <c r="A13" s="108" t="s">
        <v>2223</v>
      </c>
      <c r="B13" s="146" t="s">
        <v>2224</v>
      </c>
      <c r="C13" s="59" t="s">
        <v>2225</v>
      </c>
      <c r="D13" s="121"/>
      <c r="E13" s="300"/>
      <c r="F13" s="49" t="s">
        <v>2226</v>
      </c>
      <c r="G13" s="14"/>
      <c r="I13" s="32"/>
    </row>
    <row r="14" spans="1:9" ht="30.95" customHeight="1" x14ac:dyDescent="0.25">
      <c r="B14" s="57" t="s">
        <v>2227</v>
      </c>
      <c r="C14" s="65" t="s">
        <v>2228</v>
      </c>
      <c r="D14" s="344" t="str">
        <f>IF(COUNTIF(D15:D16,"NO CUMPLE")&gt;0,"NO CUMPLE CONDICIÓN",IF(COUNTIF(D15:D16,"CUMPLE")=0,"NO APLICA","CUMPLE"))</f>
        <v>NO APLICA</v>
      </c>
      <c r="E14" s="299" t="str">
        <f>CONCATENATE(IF(D15="NO CUMPLE",CONCATENATE(E15," / "),""),IF(D16="NO CUMPLE",CONCATENATE(E16," / "),""))</f>
        <v/>
      </c>
      <c r="F14" s="49" t="s">
        <v>2229</v>
      </c>
      <c r="G14" s="14">
        <f>IF(D14="CUMPLE",1,IF(D14="NO CUMPLE CONDICIÓN",2,3))</f>
        <v>3</v>
      </c>
      <c r="I14" s="32"/>
    </row>
    <row r="15" spans="1:9" ht="92.1" customHeight="1" x14ac:dyDescent="0.25">
      <c r="A15" s="106" t="s">
        <v>2104</v>
      </c>
      <c r="B15" s="54" t="s">
        <v>2230</v>
      </c>
      <c r="C15" s="59" t="s">
        <v>2231</v>
      </c>
      <c r="D15" s="121"/>
      <c r="E15" s="300"/>
      <c r="F15" s="49" t="s">
        <v>2229</v>
      </c>
      <c r="G15" s="14"/>
      <c r="I15" s="32"/>
    </row>
    <row r="16" spans="1:9" ht="54" customHeight="1" x14ac:dyDescent="0.25">
      <c r="A16" s="106" t="s">
        <v>2104</v>
      </c>
      <c r="B16" s="54" t="s">
        <v>2232</v>
      </c>
      <c r="C16" s="59" t="s">
        <v>2233</v>
      </c>
      <c r="D16" s="121"/>
      <c r="E16" s="300"/>
      <c r="F16" s="49" t="s">
        <v>2229</v>
      </c>
      <c r="G16" s="14"/>
      <c r="I16" s="32"/>
    </row>
    <row r="17" spans="1:9" ht="42.75" x14ac:dyDescent="0.25">
      <c r="B17" s="57" t="s">
        <v>2234</v>
      </c>
      <c r="C17" s="91" t="s">
        <v>2235</v>
      </c>
      <c r="D17" s="344" t="str">
        <f>IF(COUNTIF(D18:D19,"NO CUMPLE")&gt;0,"NO CUMPLE CONDICIÓN",IF(COUNTIF(D18:D19,"CUMPLE")=0,"NO APLICA","CUMPLE"))</f>
        <v>NO APLICA</v>
      </c>
      <c r="E17" s="299" t="str">
        <f>CONCATENATE(IF(D18="NO CUMPLE",CONCATENATE(E18," / "),""),IF(D19="NO CUMPLE",CONCATENATE(E19," / "),""))</f>
        <v/>
      </c>
      <c r="F17" s="49" t="s">
        <v>2236</v>
      </c>
      <c r="G17" s="14">
        <f>IF(D17="CUMPLE",1,IF(D17="NO CUMPLE CONDICIÓN",2,3))</f>
        <v>3</v>
      </c>
      <c r="I17" s="32"/>
    </row>
    <row r="18" spans="1:9" ht="63" customHeight="1" x14ac:dyDescent="0.25">
      <c r="A18" s="103" t="s">
        <v>1685</v>
      </c>
      <c r="B18" s="54" t="s">
        <v>2237</v>
      </c>
      <c r="C18" s="59" t="s">
        <v>1719</v>
      </c>
      <c r="D18" s="121"/>
      <c r="E18" s="300"/>
      <c r="F18" s="49" t="s">
        <v>2238</v>
      </c>
      <c r="G18" s="14"/>
      <c r="I18" s="32"/>
    </row>
    <row r="19" spans="1:9" ht="63" customHeight="1" x14ac:dyDescent="0.25">
      <c r="A19" s="103" t="s">
        <v>1685</v>
      </c>
      <c r="B19" s="54" t="s">
        <v>2239</v>
      </c>
      <c r="C19" s="59" t="s">
        <v>1721</v>
      </c>
      <c r="D19" s="121"/>
      <c r="E19" s="300"/>
      <c r="F19" s="49" t="s">
        <v>2238</v>
      </c>
      <c r="G19" s="14"/>
      <c r="I19" s="32"/>
    </row>
    <row r="20" spans="1:9" ht="33" customHeight="1" x14ac:dyDescent="0.25">
      <c r="B20" s="57" t="s">
        <v>2240</v>
      </c>
      <c r="C20" s="92" t="s">
        <v>2241</v>
      </c>
      <c r="D20" s="344" t="str">
        <f>IF(COUNTIF(D21:D21,"NO CUMPLE")&gt;0,"NO CUMPLE CONDICIÓN",IF(COUNTIF(D21:D21,"CUMPLE")=0,"NO APLICA","CUMPLE"))</f>
        <v>NO APLICA</v>
      </c>
      <c r="E20" s="299" t="str">
        <f>CONCATENATE(IF(D21="NO CUMPLE",CONCATENATE(E21," / "),""))</f>
        <v/>
      </c>
      <c r="F20" s="49" t="s">
        <v>2242</v>
      </c>
      <c r="G20" s="14">
        <f>IF(D20="CUMPLE",1,IF(D20="NO CUMPLE CONDICIÓN",2,3))</f>
        <v>3</v>
      </c>
      <c r="I20" s="32"/>
    </row>
    <row r="21" spans="1:9" ht="38.25" customHeight="1" thickBot="1" x14ac:dyDescent="0.3">
      <c r="A21" s="103" t="s">
        <v>1685</v>
      </c>
      <c r="B21" s="60" t="s">
        <v>2243</v>
      </c>
      <c r="C21" s="89" t="s">
        <v>2244</v>
      </c>
      <c r="D21" s="158"/>
      <c r="E21" s="301"/>
      <c r="F21" s="49" t="s">
        <v>2242</v>
      </c>
      <c r="G21" s="14"/>
      <c r="I21" s="32"/>
    </row>
    <row r="24" spans="1:9" hidden="1" x14ac:dyDescent="0.25">
      <c r="C24" s="93" t="s">
        <v>1817</v>
      </c>
      <c r="D24" s="32">
        <f>COUNTIF(G3:G21,1)</f>
        <v>0</v>
      </c>
    </row>
    <row r="25" spans="1:9" hidden="1" x14ac:dyDescent="0.25">
      <c r="C25" s="93" t="s">
        <v>1787</v>
      </c>
      <c r="D25" s="32">
        <f>COUNTIF(G3:G21,2)</f>
        <v>0</v>
      </c>
    </row>
    <row r="26" spans="1:9" hidden="1" x14ac:dyDescent="0.25">
      <c r="C26" s="93" t="s">
        <v>1788</v>
      </c>
      <c r="D26" s="32">
        <f>COUNTIF(G3:G21,3)</f>
        <v>4</v>
      </c>
      <c r="F26" s="49"/>
    </row>
  </sheetData>
  <sheetProtection algorithmName="SHA-512" hashValue="gVHrk/0PLFajXwvmkBWF3rqRtwteZY3Hh3xjjbCTJ5d9wo+Ja4Z/mXF41NK6LNvyiFI0hLkf0mwi7OCKz6Vr+A==" saltValue="CEx5NIb1atkrzVPS2eCefQ==" spinCount="100000" sheet="1" formatRows="0" autoFilter="0"/>
  <mergeCells count="1">
    <mergeCell ref="B1:E1"/>
  </mergeCells>
  <conditionalFormatting sqref="D3">
    <cfRule type="cellIs" dxfId="16" priority="7" operator="equal">
      <formula>"NO CUMPLE CONDICIÓN"</formula>
    </cfRule>
    <cfRule type="cellIs" dxfId="15" priority="8" operator="equal">
      <formula>"No Cumple"</formula>
    </cfRule>
  </conditionalFormatting>
  <conditionalFormatting sqref="D14">
    <cfRule type="cellIs" dxfId="14" priority="5" operator="equal">
      <formula>"NO CUMPLE CONDICIÓN"</formula>
    </cfRule>
    <cfRule type="cellIs" dxfId="13" priority="6" operator="equal">
      <formula>"No Cumple"</formula>
    </cfRule>
  </conditionalFormatting>
  <conditionalFormatting sqref="D17">
    <cfRule type="cellIs" dxfId="12" priority="3" operator="equal">
      <formula>"NO CUMPLE CONDICIÓN"</formula>
    </cfRule>
    <cfRule type="cellIs" dxfId="11" priority="4" operator="equal">
      <formula>"No Cumple"</formula>
    </cfRule>
  </conditionalFormatting>
  <conditionalFormatting sqref="D20">
    <cfRule type="cellIs" dxfId="10" priority="1" operator="equal">
      <formula>"NO CUMPLE CONDICIÓN"</formula>
    </cfRule>
    <cfRule type="cellIs" dxfId="9" priority="2" operator="equal">
      <formula>"No Cumple"</formula>
    </cfRule>
  </conditionalFormatting>
  <dataValidations count="1">
    <dataValidation type="list" allowBlank="1" showInputMessage="1" showErrorMessage="1" sqref="D21 D15:D16 D18:D19 D4:D13" xr:uid="{4F5F4404-1927-42F5-9D8C-36E33F129DD2}">
      <formula1>"CUMPLE,NO CUMPLE,NO APLICA"</formula1>
    </dataValidation>
  </dataValidations>
  <hyperlinks>
    <hyperlink ref="A1" location="PORTADA!A1" display="Portada" xr:uid="{3442CDFD-CF98-408D-8AD4-217ACD56870E}"/>
  </hyperlinks>
  <printOptions horizontalCentered="1"/>
  <pageMargins left="0.31496062992125984" right="0.31496062992125984" top="1.1417322834645669" bottom="0.74803149606299213" header="0.31496062992125984" footer="0.31496062992125984"/>
  <pageSetup scale="77"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B0C4D-843C-40EF-BC01-6D0C8E812295}">
  <sheetPr>
    <pageSetUpPr fitToPage="1"/>
  </sheetPr>
  <dimension ref="A1:H25"/>
  <sheetViews>
    <sheetView topLeftCell="A14" zoomScale="96" zoomScaleNormal="96" workbookViewId="0">
      <selection activeCell="C1" sqref="C1"/>
    </sheetView>
  </sheetViews>
  <sheetFormatPr baseColWidth="10" defaultColWidth="11.42578125" defaultRowHeight="15" x14ac:dyDescent="0.25"/>
  <cols>
    <col min="1" max="1" width="6.85546875" style="104" customWidth="1"/>
    <col min="2" max="2" width="10.42578125" style="14" customWidth="1"/>
    <col min="3" max="3" width="64.7109375" style="29" customWidth="1"/>
    <col min="4" max="4" width="19.85546875" customWidth="1"/>
    <col min="5" max="5" width="75.28515625" customWidth="1"/>
    <col min="6" max="6" width="41.140625" customWidth="1"/>
    <col min="7" max="7" width="9.140625" hidden="1" customWidth="1"/>
    <col min="8" max="8" width="15.7109375" style="51" customWidth="1"/>
  </cols>
  <sheetData>
    <row r="1" spans="1:8" s="34" customFormat="1" ht="21" customHeight="1" thickBot="1" x14ac:dyDescent="0.3">
      <c r="A1" s="237" t="s">
        <v>1674</v>
      </c>
      <c r="B1" s="421" t="s">
        <v>2245</v>
      </c>
      <c r="C1" s="422"/>
      <c r="D1" s="422"/>
      <c r="E1" s="423"/>
      <c r="F1" s="52"/>
      <c r="G1" s="31"/>
      <c r="H1" s="30"/>
    </row>
    <row r="2" spans="1:8" s="32" customFormat="1" ht="74.25" customHeight="1" thickBot="1" x14ac:dyDescent="0.3">
      <c r="A2" s="115" t="s">
        <v>1676</v>
      </c>
      <c r="B2" s="61" t="s">
        <v>1677</v>
      </c>
      <c r="C2" s="72" t="s">
        <v>1678</v>
      </c>
      <c r="D2" s="73" t="s">
        <v>1679</v>
      </c>
      <c r="E2" s="74" t="s">
        <v>1680</v>
      </c>
      <c r="F2" s="33" t="s">
        <v>1681</v>
      </c>
      <c r="G2" s="31"/>
    </row>
    <row r="3" spans="1:8" ht="39" customHeight="1" x14ac:dyDescent="0.25">
      <c r="B3" s="53" t="s">
        <v>2246</v>
      </c>
      <c r="C3" s="148" t="s">
        <v>2247</v>
      </c>
      <c r="D3" s="284" t="str">
        <f>IF(COUNTIF(D5:D15,"NO CUMPLE")&gt;0,"NO CUMPLE CONDICIÓN",IF(COUNTIF(D5:D15,"CUMPLE")=0,"NO APLICA","CUMPLE"))</f>
        <v>NO APLICA</v>
      </c>
      <c r="E3" s="346" t="str">
        <f>CONCATENATE(IF(D5="NO CUMPLE",CONCATENATE(E5," / "),""),IF(D6="NO CUMPLE",CONCATENATE(E6," / "),""),IF(D7="NO CUMPLE",CONCATENATE(E7," / "),""),IF(D8="NO CUMPLE",CONCATENATE(E8," / "),""),IF(D9="NO CUMPLE",CONCATENATE(E9," / "),""),IF(D10="NO CUMPLE",CONCATENATE(E10," / "),""),IF(D11="NO CUMPLE",CONCATENATE(E11," / "),""),IF(D12="NO CUMPLE",CONCATENATE(E12," / "),""),IF(D13="NO CUMPLE",CONCATENATE(E13," / "),""),IF(D14="NO CUMPLE",CONCATENATE(E14," / "),""),IF(D15="NO CUMPLE",CONCATENATE(E15," / "),""))</f>
        <v/>
      </c>
      <c r="F3" s="47" t="s">
        <v>2248</v>
      </c>
      <c r="G3" s="36">
        <f>IF(D3="CUMPLE",1,IF(D3="NO CUMPLE CONDICIÓN",2,3))</f>
        <v>3</v>
      </c>
    </row>
    <row r="4" spans="1:8" ht="66" customHeight="1" x14ac:dyDescent="0.25">
      <c r="B4" s="87"/>
      <c r="C4" s="88" t="s">
        <v>2249</v>
      </c>
      <c r="D4" s="360"/>
      <c r="E4" s="361"/>
      <c r="F4" s="49"/>
      <c r="G4" s="36"/>
    </row>
    <row r="5" spans="1:8" ht="42.75" x14ac:dyDescent="0.25">
      <c r="A5" s="107" t="s">
        <v>1793</v>
      </c>
      <c r="B5" s="54" t="s">
        <v>2250</v>
      </c>
      <c r="C5" s="59" t="s">
        <v>2251</v>
      </c>
      <c r="D5" s="121"/>
      <c r="E5" s="289"/>
      <c r="F5" s="49" t="s">
        <v>2252</v>
      </c>
      <c r="G5" s="36"/>
    </row>
    <row r="6" spans="1:8" ht="42.75" x14ac:dyDescent="0.25">
      <c r="A6" s="107" t="s">
        <v>1793</v>
      </c>
      <c r="B6" s="54" t="s">
        <v>2253</v>
      </c>
      <c r="C6" s="59" t="s">
        <v>2254</v>
      </c>
      <c r="D6" s="121"/>
      <c r="E6" s="289"/>
      <c r="F6" s="49" t="s">
        <v>2255</v>
      </c>
      <c r="G6" s="36"/>
    </row>
    <row r="7" spans="1:8" ht="34.5" x14ac:dyDescent="0.25">
      <c r="A7" s="107" t="s">
        <v>1793</v>
      </c>
      <c r="B7" s="54" t="s">
        <v>2256</v>
      </c>
      <c r="C7" s="66" t="s">
        <v>2257</v>
      </c>
      <c r="D7" s="121"/>
      <c r="E7" s="289"/>
      <c r="F7" s="49" t="s">
        <v>2258</v>
      </c>
      <c r="G7" s="36"/>
    </row>
    <row r="8" spans="1:8" ht="57" x14ac:dyDescent="0.25">
      <c r="A8" s="107" t="s">
        <v>1793</v>
      </c>
      <c r="B8" s="54" t="s">
        <v>2259</v>
      </c>
      <c r="C8" s="66" t="s">
        <v>2260</v>
      </c>
      <c r="D8" s="121"/>
      <c r="E8" s="289"/>
      <c r="F8" s="49" t="s">
        <v>2261</v>
      </c>
      <c r="G8" s="36"/>
    </row>
    <row r="9" spans="1:8" ht="57" x14ac:dyDescent="0.25">
      <c r="A9" s="107" t="s">
        <v>1793</v>
      </c>
      <c r="B9" s="54" t="s">
        <v>2262</v>
      </c>
      <c r="C9" s="59" t="s">
        <v>2263</v>
      </c>
      <c r="D9" s="121"/>
      <c r="E9" s="289"/>
      <c r="F9" s="49" t="s">
        <v>2264</v>
      </c>
      <c r="G9" s="36"/>
    </row>
    <row r="10" spans="1:8" ht="71.25" x14ac:dyDescent="0.25">
      <c r="A10" s="107" t="s">
        <v>1793</v>
      </c>
      <c r="B10" s="54" t="s">
        <v>2265</v>
      </c>
      <c r="C10" s="59" t="s">
        <v>2266</v>
      </c>
      <c r="D10" s="121"/>
      <c r="E10" s="289"/>
      <c r="F10" s="49" t="s">
        <v>2267</v>
      </c>
      <c r="G10" s="36"/>
    </row>
    <row r="11" spans="1:8" ht="57" x14ac:dyDescent="0.25">
      <c r="A11" s="107" t="s">
        <v>1793</v>
      </c>
      <c r="B11" s="54" t="s">
        <v>2268</v>
      </c>
      <c r="C11" s="59" t="s">
        <v>2269</v>
      </c>
      <c r="D11" s="121"/>
      <c r="E11" s="289"/>
      <c r="F11" s="49" t="s">
        <v>2255</v>
      </c>
      <c r="G11" s="36"/>
    </row>
    <row r="12" spans="1:8" s="51" customFormat="1" ht="57" x14ac:dyDescent="0.2">
      <c r="A12" s="107" t="s">
        <v>1793</v>
      </c>
      <c r="B12" s="54" t="s">
        <v>2270</v>
      </c>
      <c r="C12" s="59" t="s">
        <v>2271</v>
      </c>
      <c r="D12" s="121"/>
      <c r="E12" s="289"/>
      <c r="F12" s="49" t="s">
        <v>2272</v>
      </c>
      <c r="G12" s="36"/>
    </row>
    <row r="13" spans="1:8" s="51" customFormat="1" ht="71.25" x14ac:dyDescent="0.2">
      <c r="A13" s="107" t="s">
        <v>1793</v>
      </c>
      <c r="B13" s="54" t="s">
        <v>2273</v>
      </c>
      <c r="C13" s="59" t="s">
        <v>2274</v>
      </c>
      <c r="D13" s="121"/>
      <c r="E13" s="289"/>
      <c r="F13" s="49" t="s">
        <v>2272</v>
      </c>
      <c r="G13" s="36"/>
    </row>
    <row r="14" spans="1:8" s="51" customFormat="1" ht="57" x14ac:dyDescent="0.2">
      <c r="A14" s="107" t="s">
        <v>1793</v>
      </c>
      <c r="B14" s="54" t="s">
        <v>2275</v>
      </c>
      <c r="C14" s="59" t="s">
        <v>2276</v>
      </c>
      <c r="D14" s="121"/>
      <c r="E14" s="289"/>
      <c r="F14" s="49" t="s">
        <v>2277</v>
      </c>
      <c r="G14" s="36"/>
    </row>
    <row r="15" spans="1:8" s="51" customFormat="1" ht="71.25" x14ac:dyDescent="0.2">
      <c r="A15" s="107" t="s">
        <v>1793</v>
      </c>
      <c r="B15" s="54" t="s">
        <v>2278</v>
      </c>
      <c r="C15" s="59" t="s">
        <v>2279</v>
      </c>
      <c r="D15" s="121"/>
      <c r="E15" s="289"/>
      <c r="F15" s="47" t="s">
        <v>2277</v>
      </c>
      <c r="G15" s="36"/>
    </row>
    <row r="16" spans="1:8" s="51" customFormat="1" ht="36" customHeight="1" x14ac:dyDescent="0.2">
      <c r="A16" s="104"/>
      <c r="B16" s="57" t="s">
        <v>2349</v>
      </c>
      <c r="C16" s="91" t="s">
        <v>2241</v>
      </c>
      <c r="D16" s="344" t="str">
        <f>IF(COUNTIF(D17:D18,"NO CUMPLE")&gt;0,"NO CUMPLE CONDICIÓN",IF(COUNTIF(D17:D18,"CUMPLE")=0,"NO APLICA","CUMPLE"))</f>
        <v>NO APLICA</v>
      </c>
      <c r="E16" s="319" t="str">
        <f>CONCATENATE(IF(D17="NO CUMPLE",CONCATENATE(E17," / "),""),IF(D18="NO CUMPLE",CONCATENATE(E18," / "),""))</f>
        <v/>
      </c>
      <c r="F16" s="47" t="s">
        <v>2281</v>
      </c>
      <c r="G16" s="36">
        <f t="shared" ref="G16:G19" si="0">IF(D16="CUMPLE",1,IF(D16="NO CUMPLE CONDICIÓN",2,3))</f>
        <v>3</v>
      </c>
    </row>
    <row r="17" spans="1:8" s="51" customFormat="1" ht="42.75" x14ac:dyDescent="0.2">
      <c r="A17" s="103" t="s">
        <v>1685</v>
      </c>
      <c r="B17" s="54" t="s">
        <v>2473</v>
      </c>
      <c r="C17" s="59" t="s">
        <v>2282</v>
      </c>
      <c r="D17" s="121"/>
      <c r="E17" s="289"/>
      <c r="F17" s="49" t="s">
        <v>2242</v>
      </c>
      <c r="G17" s="36"/>
    </row>
    <row r="18" spans="1:8" s="51" customFormat="1" ht="33.75" x14ac:dyDescent="0.2">
      <c r="A18" s="103" t="s">
        <v>1685</v>
      </c>
      <c r="B18" s="54" t="s">
        <v>2474</v>
      </c>
      <c r="C18" s="59" t="s">
        <v>2283</v>
      </c>
      <c r="D18" s="121"/>
      <c r="E18" s="289"/>
      <c r="F18" s="49" t="s">
        <v>2242</v>
      </c>
      <c r="G18" s="36"/>
    </row>
    <row r="19" spans="1:8" s="51" customFormat="1" ht="33.75" customHeight="1" x14ac:dyDescent="0.2">
      <c r="A19" s="104"/>
      <c r="B19" s="57" t="s">
        <v>2280</v>
      </c>
      <c r="C19" s="91" t="s">
        <v>2284</v>
      </c>
      <c r="D19" s="344" t="str">
        <f>IF(COUNTIF(D20:D21,"NO CUMPLE")&gt;0,"NO CUMPLE CONDICIÓN",IF(COUNTIF(D20:D21,"CUMPLE")=0,"NO APLICA","CUMPLE"))</f>
        <v>NO APLICA</v>
      </c>
      <c r="E19" s="319" t="str">
        <f>CONCATENATE(IF(D20="NO CUMPLE",CONCATENATE(E20," / "),""),IF(D21="NO CUMPLE",CONCATENATE(E21," / "),""))</f>
        <v/>
      </c>
      <c r="F19" s="47" t="s">
        <v>2285</v>
      </c>
      <c r="G19" s="36">
        <f t="shared" si="0"/>
        <v>3</v>
      </c>
    </row>
    <row r="20" spans="1:8" ht="55.5" customHeight="1" thickBot="1" x14ac:dyDescent="0.3">
      <c r="A20" s="103" t="s">
        <v>1685</v>
      </c>
      <c r="B20" s="60" t="s">
        <v>2475</v>
      </c>
      <c r="C20" s="89" t="s">
        <v>2286</v>
      </c>
      <c r="D20" s="158"/>
      <c r="E20" s="296"/>
      <c r="F20" s="49" t="s">
        <v>2287</v>
      </c>
      <c r="G20" s="36"/>
      <c r="H20"/>
    </row>
    <row r="23" spans="1:8" hidden="1" x14ac:dyDescent="0.25">
      <c r="C23" s="93" t="s">
        <v>1817</v>
      </c>
      <c r="D23">
        <f>COUNTIF(G3:G20,1)</f>
        <v>0</v>
      </c>
    </row>
    <row r="24" spans="1:8" hidden="1" x14ac:dyDescent="0.25">
      <c r="C24" s="93" t="s">
        <v>1787</v>
      </c>
      <c r="D24">
        <f>COUNTIF(G3:G20,2)</f>
        <v>0</v>
      </c>
    </row>
    <row r="25" spans="1:8" hidden="1" x14ac:dyDescent="0.25">
      <c r="C25" s="93" t="s">
        <v>1788</v>
      </c>
      <c r="D25">
        <f>COUNTIF(G3:G20,3)</f>
        <v>3</v>
      </c>
    </row>
  </sheetData>
  <sheetProtection algorithmName="SHA-512" hashValue="hFmY9Knwd16/+bE4Dv8zLavb3joVL3pU2I3iQAhLa7CQ35wARmGUiHFGtYnpvBIdRMNad+tDwuaQBHMcseqBSA==" saltValue="7tPnt2wRklQEgzHOoInYrA==" spinCount="100000" sheet="1" formatRows="0" autoFilter="0"/>
  <mergeCells count="1">
    <mergeCell ref="B1:E1"/>
  </mergeCells>
  <conditionalFormatting sqref="D3">
    <cfRule type="cellIs" dxfId="8" priority="5" operator="equal">
      <formula>"NO CUMPLE CONDICIÓN"</formula>
    </cfRule>
    <cfRule type="cellIs" dxfId="7" priority="6" operator="equal">
      <formula>"No Cumple"</formula>
    </cfRule>
  </conditionalFormatting>
  <conditionalFormatting sqref="D16">
    <cfRule type="cellIs" dxfId="6" priority="3" operator="equal">
      <formula>"NO CUMPLE CONDICIÓN"</formula>
    </cfRule>
    <cfRule type="cellIs" dxfId="5" priority="4" operator="equal">
      <formula>"No Cumple"</formula>
    </cfRule>
  </conditionalFormatting>
  <conditionalFormatting sqref="D19">
    <cfRule type="cellIs" dxfId="4" priority="1" operator="equal">
      <formula>"NO CUMPLE CONDICIÓN"</formula>
    </cfRule>
    <cfRule type="cellIs" dxfId="3" priority="2" operator="equal">
      <formula>"No Cumple"</formula>
    </cfRule>
  </conditionalFormatting>
  <dataValidations count="1">
    <dataValidation type="list" allowBlank="1" showInputMessage="1" showErrorMessage="1" sqref="D17:D18 D20 D5:D15" xr:uid="{9B3C093F-AAD5-4884-BE9F-B49828B67BAB}">
      <formula1>"CUMPLE,NO CUMPLE,NO APLICA"</formula1>
    </dataValidation>
  </dataValidations>
  <hyperlinks>
    <hyperlink ref="A1" location="PORTADA!A1" display="Portada" xr:uid="{83B2B953-7551-48C6-98A3-EB991B8468E3}"/>
  </hyperlinks>
  <printOptions horizontalCentered="1"/>
  <pageMargins left="0.31496062992125984" right="0.31496062992125984" top="1.1417322834645669" bottom="0.74803149606299213" header="0.31496062992125984" footer="0.31496062992125984"/>
  <pageSetup scale="77"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58C73-809C-498A-BBCD-1177EECACC70}">
  <sheetPr>
    <tabColor theme="5" tint="0.79998168889431442"/>
    <pageSetUpPr fitToPage="1"/>
  </sheetPr>
  <dimension ref="A1:AM12"/>
  <sheetViews>
    <sheetView zoomScaleNormal="100" workbookViewId="0">
      <selection activeCell="C1" sqref="C1"/>
    </sheetView>
  </sheetViews>
  <sheetFormatPr baseColWidth="10" defaultColWidth="11.42578125" defaultRowHeight="15" x14ac:dyDescent="0.25"/>
  <cols>
    <col min="1" max="1" width="4.140625" bestFit="1" customWidth="1"/>
    <col min="2" max="2" width="30.85546875" customWidth="1"/>
    <col min="3" max="3" width="11.85546875" customWidth="1"/>
    <col min="4" max="4" width="5.85546875" customWidth="1"/>
    <col min="5" max="5" width="8.42578125" customWidth="1"/>
    <col min="6" max="6" width="12.42578125" customWidth="1"/>
    <col min="7" max="7" width="17.42578125" customWidth="1"/>
    <col min="8" max="8" width="6.85546875" customWidth="1"/>
    <col min="9" max="9" width="14.42578125" customWidth="1"/>
    <col min="10" max="11" width="6.42578125" bestFit="1" customWidth="1"/>
    <col min="12" max="12" width="6" bestFit="1" customWidth="1"/>
    <col min="14" max="14" width="14.28515625" customWidth="1"/>
    <col min="27" max="27" width="13.42578125" customWidth="1"/>
    <col min="31" max="31" width="13.42578125" customWidth="1"/>
    <col min="32" max="33" width="12" customWidth="1"/>
    <col min="34" max="34" width="13.85546875" customWidth="1"/>
    <col min="38" max="38" width="47.140625" customWidth="1"/>
    <col min="39" max="39" width="9" customWidth="1"/>
  </cols>
  <sheetData>
    <row r="1" spans="1:39" ht="19.5" customHeight="1" thickBot="1" x14ac:dyDescent="0.3">
      <c r="A1" s="430" t="s">
        <v>2288</v>
      </c>
      <c r="B1" s="431"/>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2"/>
      <c r="AM1" s="237" t="s">
        <v>1674</v>
      </c>
    </row>
    <row r="2" spans="1:39" s="14" customFormat="1" ht="60" customHeight="1" x14ac:dyDescent="0.25">
      <c r="A2" s="433" t="s">
        <v>1596</v>
      </c>
      <c r="B2" s="435" t="s">
        <v>2289</v>
      </c>
      <c r="C2" s="437" t="s">
        <v>2290</v>
      </c>
      <c r="D2" s="435" t="s">
        <v>2291</v>
      </c>
      <c r="E2" s="437" t="s">
        <v>2292</v>
      </c>
      <c r="F2" s="437"/>
      <c r="G2" s="437" t="s">
        <v>2293</v>
      </c>
      <c r="H2" s="439" t="s">
        <v>2294</v>
      </c>
      <c r="I2" s="437" t="s">
        <v>2295</v>
      </c>
      <c r="J2" s="441" t="s">
        <v>2296</v>
      </c>
      <c r="K2" s="441" t="s">
        <v>2297</v>
      </c>
      <c r="L2" s="441" t="s">
        <v>2298</v>
      </c>
      <c r="M2" s="159" t="s">
        <v>2299</v>
      </c>
      <c r="N2" s="159" t="s">
        <v>2300</v>
      </c>
      <c r="O2" s="447" t="s">
        <v>2301</v>
      </c>
      <c r="P2" s="449" t="s">
        <v>2302</v>
      </c>
      <c r="Q2" s="449"/>
      <c r="R2" s="449"/>
      <c r="S2" s="449"/>
      <c r="T2" s="449"/>
      <c r="U2" s="450" t="s">
        <v>2303</v>
      </c>
      <c r="V2" s="450"/>
      <c r="W2" s="450"/>
      <c r="X2" s="450"/>
      <c r="Y2" s="450"/>
      <c r="Z2" s="450"/>
      <c r="AA2" s="450"/>
      <c r="AB2" s="450"/>
      <c r="AC2" s="450"/>
      <c r="AD2" s="450"/>
      <c r="AE2" s="451" t="s">
        <v>2304</v>
      </c>
      <c r="AF2" s="443" t="s">
        <v>2305</v>
      </c>
      <c r="AG2" s="443"/>
      <c r="AH2" s="443"/>
      <c r="AI2" s="444" t="s">
        <v>2306</v>
      </c>
      <c r="AJ2" s="444"/>
      <c r="AK2" s="444"/>
      <c r="AL2" s="445" t="s">
        <v>2307</v>
      </c>
    </row>
    <row r="3" spans="1:39" s="14" customFormat="1" ht="123.75" thickBot="1" x14ac:dyDescent="0.3">
      <c r="A3" s="434"/>
      <c r="B3" s="436"/>
      <c r="C3" s="438"/>
      <c r="D3" s="436"/>
      <c r="E3" s="161" t="s">
        <v>2308</v>
      </c>
      <c r="F3" s="160" t="s">
        <v>2309</v>
      </c>
      <c r="G3" s="438"/>
      <c r="H3" s="440"/>
      <c r="I3" s="438"/>
      <c r="J3" s="442"/>
      <c r="K3" s="442"/>
      <c r="L3" s="442"/>
      <c r="M3" s="161" t="s">
        <v>2308</v>
      </c>
      <c r="N3" s="160" t="s">
        <v>2309</v>
      </c>
      <c r="O3" s="448"/>
      <c r="P3" s="162" t="s">
        <v>2310</v>
      </c>
      <c r="Q3" s="163" t="s">
        <v>2311</v>
      </c>
      <c r="R3" s="163" t="s">
        <v>2312</v>
      </c>
      <c r="S3" s="163" t="s">
        <v>2313</v>
      </c>
      <c r="T3" s="163" t="s">
        <v>2314</v>
      </c>
      <c r="U3" s="164" t="s">
        <v>2310</v>
      </c>
      <c r="V3" s="165" t="s">
        <v>2311</v>
      </c>
      <c r="W3" s="165" t="s">
        <v>2315</v>
      </c>
      <c r="X3" s="166" t="s">
        <v>2316</v>
      </c>
      <c r="Y3" s="166" t="s">
        <v>2317</v>
      </c>
      <c r="Z3" s="164" t="s">
        <v>2310</v>
      </c>
      <c r="AA3" s="165" t="s">
        <v>2311</v>
      </c>
      <c r="AB3" s="165" t="s">
        <v>2318</v>
      </c>
      <c r="AC3" s="166" t="s">
        <v>2316</v>
      </c>
      <c r="AD3" s="166" t="s">
        <v>2319</v>
      </c>
      <c r="AE3" s="452"/>
      <c r="AF3" s="167" t="s">
        <v>2320</v>
      </c>
      <c r="AG3" s="168" t="s">
        <v>2321</v>
      </c>
      <c r="AH3" s="167" t="s">
        <v>2322</v>
      </c>
      <c r="AI3" s="169" t="s">
        <v>2323</v>
      </c>
      <c r="AJ3" s="169" t="s">
        <v>2324</v>
      </c>
      <c r="AK3" s="169" t="s">
        <v>2325</v>
      </c>
      <c r="AL3" s="446"/>
    </row>
    <row r="4" spans="1:39" x14ac:dyDescent="0.25">
      <c r="A4" s="185">
        <v>1</v>
      </c>
      <c r="B4" s="186"/>
      <c r="C4" s="187"/>
      <c r="D4" s="188"/>
      <c r="E4" s="185"/>
      <c r="F4" s="187"/>
      <c r="G4" s="189"/>
      <c r="H4" s="185"/>
      <c r="I4" s="185"/>
      <c r="J4" s="185"/>
      <c r="K4" s="185"/>
      <c r="L4" s="185"/>
      <c r="M4" s="185"/>
      <c r="N4" s="187"/>
      <c r="O4" s="185"/>
      <c r="P4" s="190"/>
      <c r="Q4" s="185"/>
      <c r="R4" s="187"/>
      <c r="S4" s="187"/>
      <c r="T4" s="191"/>
      <c r="U4" s="185"/>
      <c r="V4" s="185"/>
      <c r="W4" s="191"/>
      <c r="X4" s="191"/>
      <c r="Y4" s="185"/>
      <c r="Z4" s="185"/>
      <c r="AA4" s="185"/>
      <c r="AB4" s="191"/>
      <c r="AC4" s="191"/>
      <c r="AD4" s="185"/>
      <c r="AE4" s="185"/>
      <c r="AF4" s="187"/>
      <c r="AG4" s="187"/>
      <c r="AH4" s="191"/>
      <c r="AI4" s="191"/>
      <c r="AJ4" s="191"/>
      <c r="AK4" s="185"/>
      <c r="AL4" s="192"/>
    </row>
    <row r="5" spans="1:39" x14ac:dyDescent="0.25">
      <c r="A5" s="193">
        <v>2</v>
      </c>
      <c r="B5" s="194"/>
      <c r="C5" s="195"/>
      <c r="D5" s="196"/>
      <c r="E5" s="193"/>
      <c r="F5" s="195"/>
      <c r="G5" s="197"/>
      <c r="H5" s="193"/>
      <c r="I5" s="193"/>
      <c r="J5" s="193"/>
      <c r="K5" s="193"/>
      <c r="L5" s="193"/>
      <c r="M5" s="193"/>
      <c r="N5" s="195"/>
      <c r="O5" s="193"/>
      <c r="P5" s="198"/>
      <c r="Q5" s="193"/>
      <c r="R5" s="195"/>
      <c r="S5" s="195"/>
      <c r="T5" s="199"/>
      <c r="U5" s="193"/>
      <c r="V5" s="193"/>
      <c r="W5" s="195"/>
      <c r="X5" s="195"/>
      <c r="Y5" s="194"/>
      <c r="Z5" s="193"/>
      <c r="AA5" s="193"/>
      <c r="AB5" s="195"/>
      <c r="AC5" s="195"/>
      <c r="AD5" s="194"/>
      <c r="AE5" s="193"/>
      <c r="AF5" s="194"/>
      <c r="AG5" s="194"/>
      <c r="AH5" s="195"/>
      <c r="AI5" s="195"/>
      <c r="AJ5" s="195"/>
      <c r="AK5" s="194"/>
      <c r="AL5" s="200"/>
    </row>
    <row r="6" spans="1:39" x14ac:dyDescent="0.25">
      <c r="A6" s="193">
        <v>3</v>
      </c>
      <c r="B6" s="194"/>
      <c r="C6" s="195"/>
      <c r="D6" s="196"/>
      <c r="E6" s="193"/>
      <c r="F6" s="195"/>
      <c r="G6" s="197"/>
      <c r="H6" s="193"/>
      <c r="I6" s="193"/>
      <c r="J6" s="193"/>
      <c r="K6" s="193"/>
      <c r="L6" s="193"/>
      <c r="M6" s="193"/>
      <c r="N6" s="195"/>
      <c r="O6" s="193"/>
      <c r="P6" s="198"/>
      <c r="Q6" s="193"/>
      <c r="R6" s="195"/>
      <c r="S6" s="195"/>
      <c r="T6" s="199"/>
      <c r="U6" s="193"/>
      <c r="V6" s="193"/>
      <c r="W6" s="195"/>
      <c r="X6" s="195"/>
      <c r="Y6" s="194"/>
      <c r="Z6" s="193"/>
      <c r="AA6" s="193"/>
      <c r="AB6" s="195"/>
      <c r="AC6" s="195"/>
      <c r="AD6" s="194"/>
      <c r="AE6" s="193"/>
      <c r="AF6" s="194"/>
      <c r="AG6" s="194"/>
      <c r="AH6" s="195"/>
      <c r="AI6" s="195"/>
      <c r="AJ6" s="195"/>
      <c r="AK6" s="194"/>
      <c r="AL6" s="200"/>
    </row>
    <row r="7" spans="1:39" x14ac:dyDescent="0.25">
      <c r="A7" s="193">
        <v>4</v>
      </c>
      <c r="B7" s="194"/>
      <c r="C7" s="195"/>
      <c r="D7" s="196"/>
      <c r="E7" s="193"/>
      <c r="F7" s="195"/>
      <c r="G7" s="197"/>
      <c r="H7" s="193"/>
      <c r="I7" s="193"/>
      <c r="J7" s="193"/>
      <c r="K7" s="193"/>
      <c r="L7" s="193"/>
      <c r="M7" s="193"/>
      <c r="N7" s="195"/>
      <c r="O7" s="193"/>
      <c r="P7" s="198"/>
      <c r="Q7" s="193"/>
      <c r="R7" s="195"/>
      <c r="S7" s="195"/>
      <c r="T7" s="199"/>
      <c r="U7" s="193"/>
      <c r="V7" s="193"/>
      <c r="W7" s="195"/>
      <c r="X7" s="195"/>
      <c r="Y7" s="194"/>
      <c r="Z7" s="193"/>
      <c r="AA7" s="193"/>
      <c r="AB7" s="195"/>
      <c r="AC7" s="195"/>
      <c r="AD7" s="194"/>
      <c r="AE7" s="193"/>
      <c r="AF7" s="194"/>
      <c r="AG7" s="194"/>
      <c r="AH7" s="195"/>
      <c r="AI7" s="195"/>
      <c r="AJ7" s="195"/>
      <c r="AK7" s="194"/>
      <c r="AL7" s="200"/>
    </row>
    <row r="8" spans="1:39" x14ac:dyDescent="0.25">
      <c r="A8" s="193">
        <v>5</v>
      </c>
      <c r="B8" s="194"/>
      <c r="C8" s="195"/>
      <c r="D8" s="196"/>
      <c r="E8" s="193"/>
      <c r="F8" s="195"/>
      <c r="G8" s="197"/>
      <c r="H8" s="193"/>
      <c r="I8" s="193"/>
      <c r="J8" s="193"/>
      <c r="K8" s="193"/>
      <c r="L8" s="193"/>
      <c r="M8" s="193"/>
      <c r="N8" s="195"/>
      <c r="O8" s="193"/>
      <c r="P8" s="198"/>
      <c r="Q8" s="193"/>
      <c r="R8" s="195"/>
      <c r="S8" s="195"/>
      <c r="T8" s="199"/>
      <c r="U8" s="193"/>
      <c r="V8" s="193"/>
      <c r="W8" s="195"/>
      <c r="X8" s="195"/>
      <c r="Y8" s="194"/>
      <c r="Z8" s="193"/>
      <c r="AA8" s="193"/>
      <c r="AB8" s="195"/>
      <c r="AC8" s="195"/>
      <c r="AD8" s="194"/>
      <c r="AE8" s="193"/>
      <c r="AF8" s="194"/>
      <c r="AG8" s="194"/>
      <c r="AH8" s="195"/>
      <c r="AI8" s="195"/>
      <c r="AJ8" s="195"/>
      <c r="AK8" s="194"/>
      <c r="AL8" s="200"/>
    </row>
    <row r="9" spans="1:39" x14ac:dyDescent="0.25">
      <c r="A9" s="193">
        <v>6</v>
      </c>
      <c r="B9" s="194"/>
      <c r="C9" s="195"/>
      <c r="D9" s="196"/>
      <c r="E9" s="193"/>
      <c r="F9" s="195"/>
      <c r="G9" s="197"/>
      <c r="H9" s="193"/>
      <c r="I9" s="193"/>
      <c r="J9" s="193"/>
      <c r="K9" s="193"/>
      <c r="L9" s="193"/>
      <c r="M9" s="193"/>
      <c r="N9" s="195"/>
      <c r="O9" s="193"/>
      <c r="P9" s="198"/>
      <c r="Q9" s="193"/>
      <c r="R9" s="195"/>
      <c r="S9" s="195"/>
      <c r="T9" s="199"/>
      <c r="U9" s="193"/>
      <c r="V9" s="193"/>
      <c r="W9" s="195"/>
      <c r="X9" s="195"/>
      <c r="Y9" s="194"/>
      <c r="Z9" s="193"/>
      <c r="AA9" s="193"/>
      <c r="AB9" s="195"/>
      <c r="AC9" s="195"/>
      <c r="AD9" s="194"/>
      <c r="AE9" s="193"/>
      <c r="AF9" s="194"/>
      <c r="AG9" s="194"/>
      <c r="AH9" s="195"/>
      <c r="AI9" s="195"/>
      <c r="AJ9" s="195"/>
      <c r="AK9" s="194"/>
      <c r="AL9" s="200"/>
    </row>
    <row r="10" spans="1:39" x14ac:dyDescent="0.25">
      <c r="A10" s="193">
        <v>7</v>
      </c>
      <c r="B10" s="194"/>
      <c r="C10" s="195"/>
      <c r="D10" s="196"/>
      <c r="E10" s="193"/>
      <c r="F10" s="195"/>
      <c r="G10" s="197"/>
      <c r="H10" s="193"/>
      <c r="I10" s="193"/>
      <c r="J10" s="193"/>
      <c r="K10" s="193"/>
      <c r="L10" s="193"/>
      <c r="M10" s="193"/>
      <c r="N10" s="195"/>
      <c r="O10" s="193"/>
      <c r="P10" s="198"/>
      <c r="Q10" s="193"/>
      <c r="R10" s="195"/>
      <c r="S10" s="195"/>
      <c r="T10" s="199"/>
      <c r="U10" s="193"/>
      <c r="V10" s="193"/>
      <c r="W10" s="195"/>
      <c r="X10" s="195"/>
      <c r="Y10" s="194"/>
      <c r="Z10" s="193"/>
      <c r="AA10" s="193"/>
      <c r="AB10" s="195"/>
      <c r="AC10" s="195"/>
      <c r="AD10" s="194"/>
      <c r="AE10" s="193"/>
      <c r="AF10" s="194"/>
      <c r="AG10" s="194"/>
      <c r="AH10" s="195"/>
      <c r="AI10" s="195"/>
      <c r="AJ10" s="195"/>
      <c r="AK10" s="194"/>
      <c r="AL10" s="200"/>
    </row>
    <row r="11" spans="1:39" x14ac:dyDescent="0.25">
      <c r="A11" s="193">
        <v>8</v>
      </c>
      <c r="B11" s="194"/>
      <c r="C11" s="195"/>
      <c r="D11" s="196"/>
      <c r="E11" s="193"/>
      <c r="F11" s="195"/>
      <c r="G11" s="197"/>
      <c r="H11" s="193"/>
      <c r="I11" s="193"/>
      <c r="J11" s="193"/>
      <c r="K11" s="193"/>
      <c r="L11" s="193"/>
      <c r="M11" s="193"/>
      <c r="N11" s="195"/>
      <c r="O11" s="193"/>
      <c r="P11" s="198"/>
      <c r="Q11" s="193"/>
      <c r="R11" s="195"/>
      <c r="S11" s="195"/>
      <c r="T11" s="199"/>
      <c r="U11" s="193"/>
      <c r="V11" s="193"/>
      <c r="W11" s="195"/>
      <c r="X11" s="195"/>
      <c r="Y11" s="194"/>
      <c r="Z11" s="193"/>
      <c r="AA11" s="193"/>
      <c r="AB11" s="195"/>
      <c r="AC11" s="195"/>
      <c r="AD11" s="194"/>
      <c r="AE11" s="193"/>
      <c r="AF11" s="194"/>
      <c r="AG11" s="194"/>
      <c r="AH11" s="195"/>
      <c r="AI11" s="195"/>
      <c r="AJ11" s="195"/>
      <c r="AK11" s="194"/>
      <c r="AL11" s="200"/>
    </row>
    <row r="12" spans="1:39" x14ac:dyDescent="0.25">
      <c r="A12" s="193">
        <v>9</v>
      </c>
      <c r="B12" s="194"/>
      <c r="C12" s="195"/>
      <c r="D12" s="196"/>
      <c r="E12" s="193"/>
      <c r="F12" s="195"/>
      <c r="G12" s="197"/>
      <c r="H12" s="193"/>
      <c r="I12" s="193"/>
      <c r="J12" s="193"/>
      <c r="K12" s="193"/>
      <c r="L12" s="193"/>
      <c r="M12" s="193"/>
      <c r="N12" s="195"/>
      <c r="O12" s="193"/>
      <c r="P12" s="198"/>
      <c r="Q12" s="193"/>
      <c r="R12" s="195"/>
      <c r="S12" s="195"/>
      <c r="T12" s="199"/>
      <c r="U12" s="193"/>
      <c r="V12" s="193"/>
      <c r="W12" s="195"/>
      <c r="X12" s="195"/>
      <c r="Y12" s="194"/>
      <c r="Z12" s="193"/>
      <c r="AA12" s="193"/>
      <c r="AB12" s="195"/>
      <c r="AC12" s="195"/>
      <c r="AD12" s="194"/>
      <c r="AE12" s="193"/>
      <c r="AF12" s="194"/>
      <c r="AG12" s="194"/>
      <c r="AH12" s="195"/>
      <c r="AI12" s="195"/>
      <c r="AJ12" s="195"/>
      <c r="AK12" s="194"/>
      <c r="AL12" s="200"/>
    </row>
  </sheetData>
  <sheetProtection algorithmName="SHA-512" hashValue="xFANOoZiiPqbg4TLeutumYt+ubf7VAO1lGJLSFnHjcsMFWcunbjdY5m/tvOCieyu1mr/Zmp4jMXOOZ6VuTEFhA==" saltValue="rCLYvh79cYcxi67GstsULg==" spinCount="100000" sheet="1" formatRows="0"/>
  <mergeCells count="19">
    <mergeCell ref="P2:T2"/>
    <mergeCell ref="U2:AD2"/>
    <mergeCell ref="AE2:AE3"/>
    <mergeCell ref="A1:AL1"/>
    <mergeCell ref="A2:A3"/>
    <mergeCell ref="B2:B3"/>
    <mergeCell ref="C2:C3"/>
    <mergeCell ref="D2:D3"/>
    <mergeCell ref="E2:F2"/>
    <mergeCell ref="G2:G3"/>
    <mergeCell ref="H2:H3"/>
    <mergeCell ref="I2:I3"/>
    <mergeCell ref="J2:J3"/>
    <mergeCell ref="AF2:AH2"/>
    <mergeCell ref="AI2:AK2"/>
    <mergeCell ref="AL2:AL3"/>
    <mergeCell ref="K2:K3"/>
    <mergeCell ref="L2:L3"/>
    <mergeCell ref="O2:O3"/>
  </mergeCells>
  <dataValidations count="1">
    <dataValidation type="list" allowBlank="1" showInputMessage="1" showErrorMessage="1" sqref="E4:E12 H4:H12 J4:M12 O4:O12 Q4:Q12 V4:V12 AA4:AA12 AE4:AE12" xr:uid="{47E2BF09-1173-41F9-9B58-B193836EF8A8}">
      <formula1>"Si,No"</formula1>
    </dataValidation>
  </dataValidations>
  <hyperlinks>
    <hyperlink ref="AM1" location="PORTADA!A1" display="Portada" xr:uid="{5FB57085-2507-4A8D-A252-7CA98EC18F20}"/>
  </hyperlinks>
  <printOptions horizontalCentered="1"/>
  <pageMargins left="0.31496062992125984" right="0.31496062992125984" top="1.1417322834645669" bottom="0.74803149606299213" header="0.31496062992125984" footer="0.31496062992125984"/>
  <pageSetup scale="27"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66FF33"/>
    <pageSetUpPr fitToPage="1"/>
  </sheetPr>
  <dimension ref="A1:C43"/>
  <sheetViews>
    <sheetView zoomScaleNormal="100" workbookViewId="0">
      <selection activeCell="C1" sqref="C1"/>
    </sheetView>
  </sheetViews>
  <sheetFormatPr baseColWidth="10" defaultColWidth="11.42578125" defaultRowHeight="15" x14ac:dyDescent="0.25"/>
  <cols>
    <col min="1" max="1" width="58.28515625" customWidth="1"/>
    <col min="2" max="2" width="44.42578125" customWidth="1"/>
  </cols>
  <sheetData>
    <row r="1" spans="1:3" ht="30" x14ac:dyDescent="0.25">
      <c r="A1" s="453" t="s">
        <v>2326</v>
      </c>
      <c r="B1" s="280" t="s">
        <v>2327</v>
      </c>
      <c r="C1" s="237" t="s">
        <v>1674</v>
      </c>
    </row>
    <row r="2" spans="1:3" ht="105" customHeight="1" x14ac:dyDescent="0.25">
      <c r="A2" s="454"/>
      <c r="B2" s="100" t="s">
        <v>2392</v>
      </c>
      <c r="C2" s="68"/>
    </row>
    <row r="3" spans="1:3" x14ac:dyDescent="0.25">
      <c r="A3" s="362" t="s">
        <v>2476</v>
      </c>
      <c r="B3" s="363">
        <v>1</v>
      </c>
    </row>
    <row r="4" spans="1:3" x14ac:dyDescent="0.25">
      <c r="A4" s="362" t="s">
        <v>2478</v>
      </c>
      <c r="B4" s="364">
        <v>1</v>
      </c>
    </row>
    <row r="5" spans="1:3" x14ac:dyDescent="0.25">
      <c r="A5" s="362" t="s">
        <v>2328</v>
      </c>
      <c r="B5" s="365">
        <f>$B$8/36</f>
        <v>1</v>
      </c>
    </row>
    <row r="6" spans="1:3" ht="27" customHeight="1" thickBot="1" x14ac:dyDescent="0.3">
      <c r="A6" s="455" t="s">
        <v>2477</v>
      </c>
      <c r="B6" s="456"/>
    </row>
    <row r="7" spans="1:3" ht="15.75" thickBot="1" x14ac:dyDescent="0.3"/>
    <row r="8" spans="1:3" ht="30.75" thickBot="1" x14ac:dyDescent="0.3">
      <c r="A8" s="366" t="s">
        <v>2329</v>
      </c>
      <c r="B8" s="227">
        <v>36</v>
      </c>
    </row>
    <row r="43" ht="19.5" customHeight="1" x14ac:dyDescent="0.25"/>
  </sheetData>
  <sheetProtection algorithmName="SHA-512" hashValue="uzzmgiepbZ+7k6sdP27q0r3wpIXPw+/mSB+GYsN8qBkEPNMaaiV2cFjVOyyiO9G7gXDl39K14lUtA2CCC1A3sg==" saltValue="NmqZkU5ZJaCXVj4XrM9Gqg==" spinCount="100000" sheet="1" objects="1" scenarios="1"/>
  <mergeCells count="2">
    <mergeCell ref="A1:A2"/>
    <mergeCell ref="A6:B6"/>
  </mergeCells>
  <hyperlinks>
    <hyperlink ref="B3" location="'5. Talento Humano'!Área_de_impresión" display="'5. Talento Humano'!Área_de_impresión" xr:uid="{00000000-0004-0000-0F00-000000000000}"/>
    <hyperlink ref="C1" location="PORTADA!A1" display="Portada" xr:uid="{4E488E3F-D3AE-465C-8626-CF46652B8997}"/>
  </hyperlinks>
  <printOptions horizontalCentered="1"/>
  <pageMargins left="0.31496062992125984" right="0.31496062992125984" top="1.1417322834645669" bottom="0.74803149606299213" header="0.31496062992125984" footer="0.31496062992125984"/>
  <pageSetup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7B2C-C4E9-4E66-BAFC-4D423AF41444}">
  <sheetPr>
    <tabColor rgb="FFFFFF00"/>
    <pageSetUpPr fitToPage="1"/>
  </sheetPr>
  <dimension ref="A1:J19"/>
  <sheetViews>
    <sheetView zoomScaleNormal="100" zoomScaleSheetLayoutView="100" workbookViewId="0">
      <selection activeCell="C1" sqref="C1"/>
    </sheetView>
  </sheetViews>
  <sheetFormatPr baseColWidth="10" defaultColWidth="11.42578125" defaultRowHeight="15" x14ac:dyDescent="0.25"/>
  <cols>
    <col min="1" max="1" width="15.42578125" style="134" customWidth="1"/>
    <col min="2" max="4" width="17.42578125" style="134" customWidth="1"/>
    <col min="5" max="5" width="15.42578125" style="134" customWidth="1"/>
    <col min="6" max="6" width="20.42578125" style="134" customWidth="1"/>
    <col min="7" max="7" width="16.42578125" style="134" customWidth="1"/>
    <col min="8" max="8" width="21" style="134" customWidth="1"/>
    <col min="9" max="9" width="36.42578125" style="134" customWidth="1"/>
    <col min="10" max="16384" width="11.42578125" style="134"/>
  </cols>
  <sheetData>
    <row r="1" spans="1:10" ht="15" customHeight="1" thickBot="1" x14ac:dyDescent="0.3">
      <c r="A1" s="457" t="s">
        <v>175</v>
      </c>
      <c r="B1" s="458"/>
      <c r="C1" s="458"/>
      <c r="D1" s="458"/>
      <c r="E1" s="458"/>
      <c r="F1" s="458"/>
      <c r="G1" s="458"/>
      <c r="H1" s="458"/>
      <c r="I1" s="459"/>
      <c r="J1" s="237" t="s">
        <v>1674</v>
      </c>
    </row>
    <row r="2" spans="1:10" x14ac:dyDescent="0.25">
      <c r="B2" s="144"/>
      <c r="C2" s="143"/>
      <c r="D2" s="143"/>
      <c r="E2" s="143"/>
      <c r="F2" s="143"/>
      <c r="G2" s="143"/>
      <c r="H2" s="143"/>
      <c r="I2" s="143"/>
      <c r="J2" s="250" t="s">
        <v>2351</v>
      </c>
    </row>
    <row r="3" spans="1:10" ht="45" x14ac:dyDescent="0.25">
      <c r="C3" s="142" t="s">
        <v>2352</v>
      </c>
      <c r="D3" s="141" t="s">
        <v>2353</v>
      </c>
      <c r="E3" s="141" t="s">
        <v>2354</v>
      </c>
      <c r="F3" s="141" t="s">
        <v>2355</v>
      </c>
      <c r="G3" s="141" t="s">
        <v>2356</v>
      </c>
      <c r="H3" s="141" t="s">
        <v>2357</v>
      </c>
      <c r="I3" s="140" t="s">
        <v>2358</v>
      </c>
    </row>
    <row r="4" spans="1:10" ht="16.5" x14ac:dyDescent="0.25">
      <c r="C4" s="139"/>
      <c r="D4" s="121"/>
      <c r="E4" s="138"/>
      <c r="F4" s="138"/>
      <c r="G4" s="137" t="str">
        <f>IFERROR(ROUNDDOWN((Tabla_Aulas117[[#This Row],[Área (m²)]]/Tabla_Aulas117[[#This Row],[Índice
(m²/persona)]]),0)," ")</f>
        <v xml:space="preserve"> </v>
      </c>
      <c r="H4" s="136"/>
      <c r="I4" s="135"/>
    </row>
    <row r="5" spans="1:10" ht="16.5" x14ac:dyDescent="0.25">
      <c r="C5" s="139"/>
      <c r="D5" s="121"/>
      <c r="E5" s="138"/>
      <c r="F5" s="138"/>
      <c r="G5" s="137" t="str">
        <f>IFERROR(ROUNDDOWN((Tabla_Aulas117[[#This Row],[Área (m²)]]/Tabla_Aulas117[[#This Row],[Índice
(m²/persona)]]),0)," ")</f>
        <v xml:space="preserve"> </v>
      </c>
      <c r="H5" s="136"/>
      <c r="I5" s="135"/>
    </row>
    <row r="6" spans="1:10" ht="16.5" x14ac:dyDescent="0.25">
      <c r="C6" s="139"/>
      <c r="D6" s="121"/>
      <c r="E6" s="138"/>
      <c r="F6" s="138"/>
      <c r="G6" s="137" t="str">
        <f>IFERROR(ROUNDDOWN((Tabla_Aulas117[[#This Row],[Área (m²)]]/Tabla_Aulas117[[#This Row],[Índice
(m²/persona)]]),0)," ")</f>
        <v xml:space="preserve"> </v>
      </c>
      <c r="H6" s="136"/>
      <c r="I6" s="135"/>
    </row>
    <row r="7" spans="1:10" ht="16.5" x14ac:dyDescent="0.25">
      <c r="C7" s="139"/>
      <c r="D7" s="121"/>
      <c r="E7" s="138"/>
      <c r="F7" s="138"/>
      <c r="G7" s="137" t="str">
        <f>IFERROR(ROUNDDOWN((Tabla_Aulas117[[#This Row],[Área (m²)]]/Tabla_Aulas117[[#This Row],[Índice
(m²/persona)]]),0)," ")</f>
        <v xml:space="preserve"> </v>
      </c>
      <c r="H7" s="136"/>
      <c r="I7" s="135"/>
    </row>
    <row r="8" spans="1:10" ht="16.5" x14ac:dyDescent="0.25">
      <c r="C8" s="139"/>
      <c r="D8" s="121"/>
      <c r="E8" s="138"/>
      <c r="F8" s="138"/>
      <c r="G8" s="137" t="str">
        <f>IFERROR(ROUNDDOWN((Tabla_Aulas117[[#This Row],[Área (m²)]]/Tabla_Aulas117[[#This Row],[Índice
(m²/persona)]]),0)," ")</f>
        <v xml:space="preserve"> </v>
      </c>
      <c r="H8" s="136"/>
      <c r="I8" s="135"/>
    </row>
    <row r="9" spans="1:10" ht="16.5" x14ac:dyDescent="0.25">
      <c r="C9" s="139"/>
      <c r="D9" s="121"/>
      <c r="E9" s="138"/>
      <c r="F9" s="138"/>
      <c r="G9" s="137" t="str">
        <f>IFERROR(ROUNDDOWN((Tabla_Aulas117[[#This Row],[Área (m²)]]/Tabla_Aulas117[[#This Row],[Índice
(m²/persona)]]),0)," ")</f>
        <v xml:space="preserve"> </v>
      </c>
      <c r="H9" s="136"/>
      <c r="I9" s="135"/>
    </row>
    <row r="10" spans="1:10" ht="16.5" x14ac:dyDescent="0.25">
      <c r="C10" s="139"/>
      <c r="D10" s="121"/>
      <c r="E10" s="138"/>
      <c r="F10" s="138"/>
      <c r="G10" s="137" t="str">
        <f>IFERROR(ROUNDDOWN((Tabla_Aulas117[[#This Row],[Área (m²)]]/Tabla_Aulas117[[#This Row],[Índice
(m²/persona)]]),0)," ")</f>
        <v xml:space="preserve"> </v>
      </c>
      <c r="H10" s="136"/>
      <c r="I10" s="135"/>
    </row>
    <row r="11" spans="1:10" ht="16.5" x14ac:dyDescent="0.25">
      <c r="C11" s="139"/>
      <c r="D11" s="121"/>
      <c r="E11" s="138"/>
      <c r="F11" s="138"/>
      <c r="G11" s="137" t="str">
        <f>IFERROR(ROUNDDOWN((Tabla_Aulas117[[#This Row],[Área (m²)]]/Tabla_Aulas117[[#This Row],[Índice
(m²/persona)]]),0)," ")</f>
        <v xml:space="preserve"> </v>
      </c>
      <c r="H11" s="136"/>
      <c r="I11" s="135"/>
    </row>
    <row r="12" spans="1:10" ht="16.5" x14ac:dyDescent="0.25">
      <c r="C12" s="139"/>
      <c r="D12" s="121"/>
      <c r="E12" s="138"/>
      <c r="F12" s="138"/>
      <c r="G12" s="137" t="str">
        <f>IFERROR(ROUNDDOWN((Tabla_Aulas117[[#This Row],[Área (m²)]]/Tabla_Aulas117[[#This Row],[Índice
(m²/persona)]]),0)," ")</f>
        <v xml:space="preserve"> </v>
      </c>
      <c r="H12" s="136"/>
      <c r="I12" s="135"/>
    </row>
    <row r="13" spans="1:10" ht="16.5" x14ac:dyDescent="0.25">
      <c r="C13" s="139"/>
      <c r="D13" s="121"/>
      <c r="E13" s="138"/>
      <c r="F13" s="138"/>
      <c r="G13" s="137" t="str">
        <f>IFERROR(ROUNDDOWN((Tabla_Aulas117[[#This Row],[Área (m²)]]/Tabla_Aulas117[[#This Row],[Índice
(m²/persona)]]),0)," ")</f>
        <v xml:space="preserve"> </v>
      </c>
      <c r="H13" s="136"/>
      <c r="I13" s="135"/>
    </row>
    <row r="19" spans="1:1" x14ac:dyDescent="0.25">
      <c r="A19" s="134" t="s">
        <v>2359</v>
      </c>
    </row>
  </sheetData>
  <sheetProtection algorithmName="SHA-512" hashValue="7oKBj5fJ+5J37tMaWEdZfPukfZFhibGcNmmo2EfK0dF4O6t3Q8wAxEFyYLkDbX4asJ2HUhESjZdj0MJBmBOacg==" saltValue="UXwW6u/Haco+px8wEm/6Hw==" spinCount="100000" sheet="1" formatRows="0"/>
  <mergeCells count="1">
    <mergeCell ref="A1:I1"/>
  </mergeCells>
  <conditionalFormatting sqref="H4:H13">
    <cfRule type="containsText" dxfId="2" priority="1" operator="containsText" text="No Cumple">
      <formula>NOT(ISERROR(SEARCH("No Cumple",H4)))</formula>
    </cfRule>
  </conditionalFormatting>
  <conditionalFormatting sqref="J2">
    <cfRule type="cellIs" dxfId="1" priority="2" operator="equal">
      <formula>"No Cumple"</formula>
    </cfRule>
    <cfRule type="cellIs" dxfId="0" priority="3" operator="equal">
      <formula>"CUMPLE"</formula>
    </cfRule>
  </conditionalFormatting>
  <dataValidations count="3">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E4:E13" xr:uid="{1C2329B2-593C-4190-9E86-00FDA77EE61C}">
      <formula1>0</formula1>
    </dataValidation>
    <dataValidation type="list" allowBlank="1" showInputMessage="1" showErrorMessage="1" sqref="F4:F13" xr:uid="{ADA493BE-8CCE-4323-848C-56E9ABD9D463}">
      <mc:AlternateContent xmlns:x12ac="http://schemas.microsoft.com/office/spreadsheetml/2011/1/ac" xmlns:mc="http://schemas.openxmlformats.org/markup-compatibility/2006">
        <mc:Choice Requires="x12ac">
          <x12ac:list>"1,50","1,80"</x12ac:list>
        </mc:Choice>
        <mc:Fallback>
          <formula1>"1,50,1,80"</formula1>
        </mc:Fallback>
      </mc:AlternateContent>
    </dataValidation>
    <dataValidation type="list" allowBlank="1" showInputMessage="1" showErrorMessage="1" sqref="H4:H13" xr:uid="{EA0CA983-D552-4504-B242-6F78E96C1037}">
      <formula1>"CUMPLE,NO CUMPLE,NO APLICA"</formula1>
    </dataValidation>
  </dataValidations>
  <hyperlinks>
    <hyperlink ref="J2" location="'2.Ambientes Adecuados y Seguros'!B48" display="Click" xr:uid="{E1432237-0435-44B2-94A6-5291808B311A}"/>
    <hyperlink ref="J1" location="PORTADA!A1" display="Portada" xr:uid="{74BBE1B9-BAAA-473A-996C-83DCB65C95FC}"/>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HF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E0000"/>
    <pageSetUpPr fitToPage="1"/>
  </sheetPr>
  <dimension ref="A1:Z50"/>
  <sheetViews>
    <sheetView zoomScaleNormal="100" zoomScalePageLayoutView="80" workbookViewId="0">
      <selection activeCell="D18" sqref="D18"/>
    </sheetView>
  </sheetViews>
  <sheetFormatPr baseColWidth="10" defaultColWidth="11.42578125" defaultRowHeight="15" x14ac:dyDescent="0.2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26" s="34" customFormat="1" x14ac:dyDescent="0.25">
      <c r="A1" s="31"/>
      <c r="B1" s="31"/>
      <c r="C1" s="31"/>
      <c r="D1" s="31"/>
    </row>
    <row r="2" spans="1:26" ht="30" customHeight="1" x14ac:dyDescent="0.25">
      <c r="A2" s="31"/>
      <c r="B2" s="77" t="s">
        <v>2330</v>
      </c>
      <c r="C2" s="76" t="s">
        <v>1677</v>
      </c>
      <c r="D2" s="76" t="s">
        <v>1678</v>
      </c>
      <c r="E2" s="76" t="s">
        <v>1679</v>
      </c>
      <c r="F2" s="76" t="s">
        <v>2331</v>
      </c>
      <c r="G2" s="76" t="s">
        <v>1681</v>
      </c>
    </row>
    <row r="3" spans="1:26" s="14" customFormat="1" x14ac:dyDescent="0.15">
      <c r="A3" s="31"/>
      <c r="B3" s="79" t="s">
        <v>1682</v>
      </c>
      <c r="C3" s="80" t="str" cm="1">
        <f t="array" ref="C3">_xlfn._xlws.FILTER('2.Ambientes Adecuados y Seguros'!B3:F53,'2.Ambientes Adecuados y Seguros'!D3:D53="NO CUMPLE CONDICIÓN","")</f>
        <v/>
      </c>
      <c r="D3" s="10"/>
      <c r="E3" s="80"/>
      <c r="F3" s="10"/>
      <c r="G3" s="10"/>
      <c r="H3" s="10" t="str">
        <f>CONCATENATE("No ",D3)</f>
        <v xml:space="preserve">No </v>
      </c>
      <c r="I3" s="14" t="s">
        <v>2332</v>
      </c>
    </row>
    <row r="4" spans="1:26" x14ac:dyDescent="0.25">
      <c r="A4" s="31"/>
      <c r="B4" s="79" t="s">
        <v>1691</v>
      </c>
      <c r="C4" s="80"/>
      <c r="D4" s="10"/>
      <c r="E4" s="80"/>
      <c r="F4" s="10"/>
      <c r="G4" s="10"/>
      <c r="H4" s="10" t="str">
        <f t="shared" ref="H4:H48" si="0">CONCATENATE("No ",D4)</f>
        <v xml:space="preserve">No </v>
      </c>
      <c r="I4" s="14" t="s">
        <v>2332</v>
      </c>
    </row>
    <row r="5" spans="1:26" x14ac:dyDescent="0.25">
      <c r="A5" s="31"/>
      <c r="B5" s="79" t="s">
        <v>1697</v>
      </c>
      <c r="C5" s="80"/>
      <c r="D5" s="10"/>
      <c r="E5" s="80"/>
      <c r="F5" s="10"/>
      <c r="G5" s="10"/>
      <c r="H5" s="10" t="str">
        <f t="shared" si="0"/>
        <v xml:space="preserve">No </v>
      </c>
      <c r="I5" s="14" t="s">
        <v>2332</v>
      </c>
    </row>
    <row r="6" spans="1:26" x14ac:dyDescent="0.25">
      <c r="A6" s="31"/>
      <c r="B6" s="79" t="s">
        <v>1701</v>
      </c>
      <c r="C6" s="80"/>
      <c r="D6" s="10"/>
      <c r="E6" s="80"/>
      <c r="F6" s="10"/>
      <c r="G6" s="10"/>
      <c r="H6" s="10" t="str">
        <f t="shared" si="0"/>
        <v xml:space="preserve">No </v>
      </c>
      <c r="I6" s="14" t="s">
        <v>2332</v>
      </c>
    </row>
    <row r="7" spans="1:26" x14ac:dyDescent="0.25">
      <c r="A7" s="31"/>
      <c r="B7" s="79" t="s">
        <v>1706</v>
      </c>
      <c r="C7" s="80"/>
      <c r="D7" s="10"/>
      <c r="E7" s="80"/>
      <c r="F7" s="10"/>
      <c r="G7" s="10"/>
      <c r="H7" s="10" t="str">
        <f t="shared" si="0"/>
        <v xml:space="preserve">No </v>
      </c>
      <c r="I7" s="14" t="s">
        <v>2332</v>
      </c>
    </row>
    <row r="8" spans="1:26" x14ac:dyDescent="0.25">
      <c r="A8" s="31"/>
      <c r="B8" s="79" t="s">
        <v>1722</v>
      </c>
      <c r="C8" s="80"/>
      <c r="D8" s="10"/>
      <c r="E8" s="80"/>
      <c r="F8" s="10"/>
      <c r="G8" s="10"/>
      <c r="H8" s="10" t="str">
        <f t="shared" si="0"/>
        <v xml:space="preserve">No </v>
      </c>
      <c r="I8" s="14" t="s">
        <v>2332</v>
      </c>
    </row>
    <row r="9" spans="1:26" x14ac:dyDescent="0.25">
      <c r="A9" s="31"/>
      <c r="B9" s="79" t="s">
        <v>1722</v>
      </c>
      <c r="C9" s="80"/>
      <c r="D9" s="10"/>
      <c r="E9" s="80"/>
      <c r="F9" s="10"/>
      <c r="G9" s="10"/>
      <c r="H9" s="10" t="str">
        <f t="shared" ref="H9:H10" si="1">CONCATENATE("No ",D9)</f>
        <v xml:space="preserve">No </v>
      </c>
      <c r="I9" s="14" t="s">
        <v>2332</v>
      </c>
    </row>
    <row r="10" spans="1:26" x14ac:dyDescent="0.25">
      <c r="A10" s="31"/>
      <c r="B10" s="79" t="s">
        <v>1722</v>
      </c>
      <c r="C10" s="80"/>
      <c r="D10" s="10"/>
      <c r="E10" s="80"/>
      <c r="F10" s="10"/>
      <c r="G10" s="10"/>
      <c r="H10" s="10" t="str">
        <f t="shared" si="1"/>
        <v xml:space="preserve">No </v>
      </c>
      <c r="I10" s="14" t="s">
        <v>2332</v>
      </c>
    </row>
    <row r="11" spans="1:26" x14ac:dyDescent="0.25">
      <c r="A11" s="31"/>
      <c r="B11" s="79" t="s">
        <v>2333</v>
      </c>
      <c r="C11" s="80"/>
      <c r="D11" s="10"/>
      <c r="E11" s="80"/>
      <c r="F11" s="10"/>
      <c r="G11" s="10"/>
      <c r="H11" s="10" t="str">
        <f t="shared" si="0"/>
        <v xml:space="preserve">No </v>
      </c>
      <c r="I11" s="14" t="s">
        <v>2332</v>
      </c>
    </row>
    <row r="12" spans="1:26" x14ac:dyDescent="0.25">
      <c r="B12" s="79" t="s">
        <v>2334</v>
      </c>
      <c r="C12" s="81" t="str" cm="1">
        <f t="array" ref="C12">_xlfn._xlws.FILTER('4. Modelo de Atencion'!B3:F16,'4. Modelo de Atencion'!D3:D16="NO CUMPLE CONDICIÓN","")</f>
        <v/>
      </c>
      <c r="D12" s="10"/>
      <c r="E12" s="81"/>
      <c r="F12" s="5"/>
      <c r="G12" s="11"/>
      <c r="H12" s="10" t="str">
        <f t="shared" si="0"/>
        <v xml:space="preserve">No </v>
      </c>
      <c r="I12" s="14" t="s">
        <v>2335</v>
      </c>
    </row>
    <row r="13" spans="1:26" x14ac:dyDescent="0.25">
      <c r="B13" s="79" t="s">
        <v>2336</v>
      </c>
      <c r="D13" s="10"/>
      <c r="F13" s="145"/>
      <c r="G13" s="11"/>
      <c r="H13" s="10" t="str">
        <f t="shared" si="0"/>
        <v xml:space="preserve">No </v>
      </c>
      <c r="I13" s="14" t="s">
        <v>2335</v>
      </c>
    </row>
    <row r="14" spans="1:26" x14ac:dyDescent="0.25">
      <c r="B14" s="79" t="s">
        <v>1822</v>
      </c>
      <c r="C14" s="81" t="str" cm="1">
        <f t="array" ref="C14">_xlfn._xlws.FILTER('5. Situaciones de Riesgo'!B3:F111,'5. Situaciones de Riesgo'!D3:D111="NO CUMPLE CONDICIÓN","")</f>
        <v/>
      </c>
      <c r="D14" s="10"/>
      <c r="E14" s="81"/>
      <c r="F14" s="5"/>
      <c r="G14" s="5"/>
      <c r="H14" s="10" t="str">
        <f t="shared" si="0"/>
        <v xml:space="preserve">No </v>
      </c>
      <c r="I14" s="79" t="s">
        <v>2479</v>
      </c>
      <c r="J14" s="78"/>
      <c r="K14" s="78"/>
      <c r="L14" s="78"/>
      <c r="M14" s="78"/>
      <c r="N14" s="78"/>
      <c r="O14" s="78"/>
      <c r="P14" s="78"/>
      <c r="Q14" s="78"/>
      <c r="R14" s="78"/>
      <c r="S14" s="78"/>
      <c r="T14" s="78"/>
      <c r="U14" s="78"/>
      <c r="V14" s="78"/>
      <c r="W14" s="78"/>
      <c r="X14" s="78"/>
      <c r="Y14" s="78"/>
      <c r="Z14" s="78"/>
    </row>
    <row r="15" spans="1:26" x14ac:dyDescent="0.25">
      <c r="B15" s="79" t="s">
        <v>1828</v>
      </c>
      <c r="C15" s="81"/>
      <c r="D15" s="10"/>
      <c r="E15" s="81"/>
      <c r="F15" s="5"/>
      <c r="G15" s="5"/>
      <c r="H15" s="10" t="str">
        <f t="shared" ref="H15:H27" si="2">CONCATENATE("No ",D15)</f>
        <v xml:space="preserve">No </v>
      </c>
      <c r="I15" s="79" t="s">
        <v>2479</v>
      </c>
      <c r="J15" s="78"/>
      <c r="K15" s="78"/>
      <c r="L15" s="78"/>
      <c r="M15" s="78"/>
      <c r="N15" s="78"/>
      <c r="O15" s="78"/>
      <c r="P15" s="78"/>
      <c r="Q15" s="78"/>
      <c r="R15" s="78"/>
      <c r="S15" s="78"/>
      <c r="T15" s="78"/>
      <c r="U15" s="78"/>
      <c r="V15" s="78"/>
      <c r="W15" s="78"/>
      <c r="X15" s="78"/>
      <c r="Y15" s="78"/>
      <c r="Z15" s="78"/>
    </row>
    <row r="16" spans="1:26" x14ac:dyDescent="0.25">
      <c r="B16" s="79" t="s">
        <v>1840</v>
      </c>
      <c r="C16" s="81"/>
      <c r="D16" s="10"/>
      <c r="E16" s="81"/>
      <c r="F16" s="5"/>
      <c r="G16" s="5"/>
      <c r="H16" s="10" t="str">
        <f t="shared" si="2"/>
        <v xml:space="preserve">No </v>
      </c>
      <c r="I16" s="79" t="s">
        <v>2479</v>
      </c>
      <c r="J16" s="78"/>
      <c r="K16" s="78"/>
      <c r="L16" s="78"/>
      <c r="M16" s="78"/>
      <c r="N16" s="78"/>
      <c r="O16" s="78"/>
      <c r="P16" s="78"/>
      <c r="Q16" s="78"/>
      <c r="R16" s="78"/>
      <c r="S16" s="78"/>
      <c r="T16" s="78"/>
      <c r="U16" s="78"/>
      <c r="V16" s="78"/>
      <c r="W16" s="78"/>
      <c r="X16" s="78"/>
      <c r="Y16" s="78"/>
      <c r="Z16" s="78"/>
    </row>
    <row r="17" spans="2:26" x14ac:dyDescent="0.25">
      <c r="B17" s="79" t="s">
        <v>1858</v>
      </c>
      <c r="C17" s="81"/>
      <c r="D17" s="10"/>
      <c r="E17" s="81"/>
      <c r="F17" s="5"/>
      <c r="G17" s="5"/>
      <c r="H17" s="10" t="str">
        <f t="shared" si="2"/>
        <v xml:space="preserve">No </v>
      </c>
      <c r="I17" s="79" t="s">
        <v>2479</v>
      </c>
      <c r="J17" s="78"/>
      <c r="K17" s="78"/>
      <c r="L17" s="78"/>
      <c r="M17" s="78"/>
      <c r="N17" s="78"/>
      <c r="O17" s="78"/>
      <c r="P17" s="78"/>
      <c r="Q17" s="78"/>
      <c r="R17" s="78"/>
      <c r="S17" s="78"/>
      <c r="T17" s="78"/>
      <c r="U17" s="78"/>
      <c r="V17" s="78"/>
      <c r="W17" s="78"/>
      <c r="X17" s="78"/>
      <c r="Y17" s="78"/>
      <c r="Z17" s="78"/>
    </row>
    <row r="18" spans="2:26" x14ac:dyDescent="0.25">
      <c r="B18" s="79" t="s">
        <v>1887</v>
      </c>
      <c r="C18" s="81"/>
      <c r="D18" s="10"/>
      <c r="E18" s="81"/>
      <c r="F18" s="5"/>
      <c r="G18" s="5"/>
      <c r="H18" s="10" t="str">
        <f t="shared" si="2"/>
        <v xml:space="preserve">No </v>
      </c>
      <c r="I18" s="79" t="s">
        <v>2479</v>
      </c>
      <c r="J18" s="78"/>
      <c r="K18" s="78"/>
      <c r="L18" s="78"/>
      <c r="M18" s="78"/>
      <c r="N18" s="78"/>
      <c r="O18" s="78"/>
      <c r="P18" s="78"/>
      <c r="Q18" s="78"/>
      <c r="R18" s="78"/>
      <c r="S18" s="78"/>
      <c r="T18" s="78"/>
      <c r="U18" s="78"/>
      <c r="V18" s="78"/>
      <c r="W18" s="78"/>
      <c r="X18" s="78"/>
      <c r="Y18" s="78"/>
      <c r="Z18" s="78"/>
    </row>
    <row r="19" spans="2:26" x14ac:dyDescent="0.25">
      <c r="B19" s="79" t="s">
        <v>1887</v>
      </c>
      <c r="C19" s="81"/>
      <c r="D19" s="10"/>
      <c r="E19" s="81"/>
      <c r="F19" s="5"/>
      <c r="G19" s="5"/>
      <c r="H19" s="10" t="str">
        <f t="shared" si="2"/>
        <v xml:space="preserve">No </v>
      </c>
      <c r="I19" s="79" t="s">
        <v>2479</v>
      </c>
      <c r="J19" s="78"/>
      <c r="K19" s="78"/>
      <c r="L19" s="78"/>
      <c r="M19" s="78"/>
      <c r="N19" s="78"/>
      <c r="O19" s="78"/>
      <c r="P19" s="78"/>
      <c r="Q19" s="78"/>
      <c r="R19" s="78"/>
      <c r="S19" s="78"/>
      <c r="T19" s="78"/>
      <c r="U19" s="78"/>
      <c r="V19" s="78"/>
      <c r="W19" s="78"/>
      <c r="X19" s="78"/>
      <c r="Y19" s="78"/>
      <c r="Z19" s="78"/>
    </row>
    <row r="20" spans="2:26" x14ac:dyDescent="0.25">
      <c r="B20" s="79" t="s">
        <v>1887</v>
      </c>
      <c r="C20" s="81"/>
      <c r="D20" s="10"/>
      <c r="E20" s="81"/>
      <c r="F20" s="5"/>
      <c r="G20" s="5"/>
      <c r="H20" s="10" t="str">
        <f t="shared" si="2"/>
        <v xml:space="preserve">No </v>
      </c>
      <c r="I20" s="79" t="s">
        <v>2479</v>
      </c>
      <c r="J20" s="78"/>
      <c r="K20" s="78"/>
      <c r="L20" s="78"/>
      <c r="M20" s="78"/>
      <c r="N20" s="78"/>
      <c r="O20" s="78"/>
      <c r="P20" s="78"/>
      <c r="Q20" s="78"/>
      <c r="R20" s="78"/>
      <c r="S20" s="78"/>
      <c r="T20" s="78"/>
      <c r="U20" s="78"/>
      <c r="V20" s="78"/>
      <c r="W20" s="78"/>
      <c r="X20" s="78"/>
      <c r="Y20" s="78"/>
      <c r="Z20" s="78"/>
    </row>
    <row r="21" spans="2:26" x14ac:dyDescent="0.25">
      <c r="B21" s="79" t="s">
        <v>1938</v>
      </c>
      <c r="C21" s="81"/>
      <c r="D21" s="10"/>
      <c r="E21" s="81"/>
      <c r="F21" s="5"/>
      <c r="G21" s="5"/>
      <c r="H21" s="10" t="str">
        <f t="shared" si="2"/>
        <v xml:space="preserve">No </v>
      </c>
      <c r="I21" s="79" t="s">
        <v>2479</v>
      </c>
      <c r="J21" s="78"/>
      <c r="K21" s="78"/>
      <c r="L21" s="78"/>
      <c r="M21" s="78"/>
      <c r="N21" s="78"/>
      <c r="O21" s="78"/>
      <c r="P21" s="78"/>
      <c r="Q21" s="78"/>
      <c r="R21" s="78"/>
      <c r="S21" s="78"/>
      <c r="T21" s="78"/>
      <c r="U21" s="78"/>
      <c r="V21" s="78"/>
      <c r="W21" s="78"/>
      <c r="X21" s="78"/>
      <c r="Y21" s="78"/>
      <c r="Z21" s="78"/>
    </row>
    <row r="22" spans="2:26" x14ac:dyDescent="0.25">
      <c r="B22" s="79" t="s">
        <v>1955</v>
      </c>
      <c r="C22" s="81"/>
      <c r="D22" s="10"/>
      <c r="E22" s="81"/>
      <c r="F22" s="5"/>
      <c r="G22" s="5"/>
      <c r="H22" s="10" t="str">
        <f t="shared" si="2"/>
        <v xml:space="preserve">No </v>
      </c>
      <c r="I22" s="79" t="s">
        <v>2479</v>
      </c>
      <c r="J22" s="78"/>
      <c r="K22" s="78"/>
      <c r="L22" s="78"/>
      <c r="M22" s="78"/>
      <c r="N22" s="78"/>
      <c r="O22" s="78"/>
      <c r="P22" s="78"/>
      <c r="Q22" s="78"/>
      <c r="R22" s="78"/>
      <c r="S22" s="78"/>
      <c r="T22" s="78"/>
      <c r="U22" s="78"/>
      <c r="V22" s="78"/>
      <c r="W22" s="78"/>
      <c r="X22" s="78"/>
      <c r="Y22" s="78"/>
      <c r="Z22" s="78"/>
    </row>
    <row r="23" spans="2:26" x14ac:dyDescent="0.25">
      <c r="B23" s="79" t="s">
        <v>1961</v>
      </c>
      <c r="C23" s="81"/>
      <c r="D23" s="10"/>
      <c r="E23" s="81"/>
      <c r="F23" s="5"/>
      <c r="G23" s="5"/>
      <c r="H23" s="10" t="str">
        <f t="shared" si="2"/>
        <v xml:space="preserve">No </v>
      </c>
      <c r="I23" s="79" t="s">
        <v>2479</v>
      </c>
      <c r="J23" s="78"/>
      <c r="K23" s="78"/>
      <c r="L23" s="78"/>
      <c r="M23" s="78"/>
      <c r="N23" s="78"/>
      <c r="O23" s="78"/>
      <c r="P23" s="78"/>
      <c r="Q23" s="78"/>
      <c r="R23" s="78"/>
      <c r="S23" s="78"/>
      <c r="T23" s="78"/>
      <c r="U23" s="78"/>
      <c r="V23" s="78"/>
      <c r="W23" s="78"/>
      <c r="X23" s="78"/>
      <c r="Y23" s="78"/>
      <c r="Z23" s="78"/>
    </row>
    <row r="24" spans="2:26" x14ac:dyDescent="0.25">
      <c r="B24" s="79" t="s">
        <v>1984</v>
      </c>
      <c r="C24" s="81"/>
      <c r="D24" s="10"/>
      <c r="E24" s="81"/>
      <c r="F24" s="5"/>
      <c r="G24" s="5"/>
      <c r="H24" s="10" t="str">
        <f t="shared" si="2"/>
        <v xml:space="preserve">No </v>
      </c>
      <c r="I24" s="79" t="s">
        <v>2479</v>
      </c>
      <c r="J24" s="78"/>
      <c r="K24" s="78"/>
      <c r="L24" s="78"/>
      <c r="M24" s="78"/>
      <c r="N24" s="78"/>
      <c r="O24" s="78"/>
      <c r="P24" s="78"/>
      <c r="Q24" s="78"/>
      <c r="R24" s="78"/>
      <c r="S24" s="78"/>
      <c r="T24" s="78"/>
      <c r="U24" s="78"/>
      <c r="V24" s="78"/>
      <c r="W24" s="78"/>
      <c r="X24" s="78"/>
      <c r="Y24" s="78"/>
      <c r="Z24" s="78"/>
    </row>
    <row r="25" spans="2:26" x14ac:dyDescent="0.25">
      <c r="B25" s="79" t="s">
        <v>2002</v>
      </c>
      <c r="C25" s="81"/>
      <c r="D25" s="10"/>
      <c r="E25" s="81"/>
      <c r="F25" s="5"/>
      <c r="G25" s="5"/>
      <c r="H25" s="10" t="str">
        <f t="shared" si="2"/>
        <v xml:space="preserve">No </v>
      </c>
      <c r="I25" s="79" t="s">
        <v>2479</v>
      </c>
      <c r="J25" s="78"/>
      <c r="K25" s="78"/>
      <c r="L25" s="78"/>
      <c r="M25" s="78"/>
      <c r="N25" s="78"/>
      <c r="O25" s="78"/>
      <c r="P25" s="78"/>
      <c r="Q25" s="78"/>
      <c r="R25" s="78"/>
      <c r="S25" s="78"/>
      <c r="T25" s="78"/>
      <c r="U25" s="78"/>
      <c r="V25" s="78"/>
      <c r="W25" s="78"/>
      <c r="X25" s="78"/>
      <c r="Y25" s="78"/>
      <c r="Z25" s="78"/>
    </row>
    <row r="26" spans="2:26" x14ac:dyDescent="0.25">
      <c r="B26" s="79" t="s">
        <v>2020</v>
      </c>
      <c r="C26" s="81"/>
      <c r="D26" s="10"/>
      <c r="E26" s="81"/>
      <c r="F26" s="5"/>
      <c r="G26" s="5"/>
      <c r="H26" s="10" t="str">
        <f t="shared" si="2"/>
        <v xml:space="preserve">No </v>
      </c>
      <c r="I26" s="79" t="s">
        <v>2479</v>
      </c>
      <c r="J26" s="78"/>
      <c r="K26" s="78"/>
      <c r="L26" s="78"/>
      <c r="M26" s="78"/>
      <c r="N26" s="78"/>
      <c r="O26" s="78"/>
      <c r="P26" s="78"/>
      <c r="Q26" s="78"/>
      <c r="R26" s="78"/>
      <c r="S26" s="78"/>
      <c r="T26" s="78"/>
      <c r="U26" s="78"/>
      <c r="V26" s="78"/>
      <c r="W26" s="78"/>
      <c r="X26" s="78"/>
      <c r="Y26" s="78"/>
      <c r="Z26" s="78"/>
    </row>
    <row r="27" spans="2:26" x14ac:dyDescent="0.25">
      <c r="B27" s="79" t="s">
        <v>2036</v>
      </c>
      <c r="C27" s="81"/>
      <c r="D27" s="10"/>
      <c r="E27" s="81"/>
      <c r="F27" s="5"/>
      <c r="G27" s="5"/>
      <c r="H27" s="10" t="str">
        <f t="shared" si="2"/>
        <v xml:space="preserve">No </v>
      </c>
      <c r="I27" s="79" t="s">
        <v>2479</v>
      </c>
      <c r="J27" s="78"/>
      <c r="K27" s="78"/>
      <c r="L27" s="78"/>
      <c r="M27" s="78"/>
      <c r="N27" s="78"/>
      <c r="O27" s="78"/>
      <c r="P27" s="78"/>
      <c r="Q27" s="78"/>
      <c r="R27" s="78"/>
      <c r="S27" s="78"/>
      <c r="T27" s="78"/>
      <c r="U27" s="78"/>
      <c r="V27" s="78"/>
      <c r="W27" s="78"/>
      <c r="X27" s="78"/>
      <c r="Y27" s="78"/>
      <c r="Z27" s="78"/>
    </row>
    <row r="28" spans="2:26" x14ac:dyDescent="0.25">
      <c r="B28" s="79" t="s">
        <v>2337</v>
      </c>
      <c r="C28" s="81" t="str" cm="1">
        <f t="array" ref="C28">_xlfn._xlws.FILTER('6. Código de Etica'!B3:F34,'6. Código de Etica'!D3:D34="NO CUMPLE CONDICIÓN","")</f>
        <v/>
      </c>
      <c r="D28" s="10"/>
      <c r="E28" s="81"/>
      <c r="F28" s="5"/>
      <c r="G28" s="5"/>
      <c r="H28" s="10" t="str">
        <f t="shared" si="0"/>
        <v xml:space="preserve">No </v>
      </c>
      <c r="I28" s="79" t="s">
        <v>2480</v>
      </c>
      <c r="J28" s="78"/>
      <c r="K28" s="78"/>
      <c r="L28" s="78"/>
      <c r="M28" s="78"/>
      <c r="N28" s="78"/>
      <c r="O28" s="78"/>
      <c r="P28" s="78"/>
      <c r="Q28" s="78"/>
      <c r="R28" s="78"/>
      <c r="S28" s="78"/>
      <c r="T28" s="78"/>
      <c r="U28" s="78"/>
      <c r="V28" s="78"/>
      <c r="W28" s="78"/>
      <c r="X28" s="78"/>
      <c r="Y28" s="78"/>
      <c r="Z28" s="78"/>
    </row>
    <row r="29" spans="2:26" x14ac:dyDescent="0.25">
      <c r="B29" s="79" t="s">
        <v>2337</v>
      </c>
      <c r="C29" s="81"/>
      <c r="D29" s="10"/>
      <c r="E29" s="81"/>
      <c r="F29" s="5"/>
      <c r="G29" s="5"/>
      <c r="H29" s="10" t="str">
        <f t="shared" si="0"/>
        <v xml:space="preserve">No </v>
      </c>
      <c r="I29" s="79" t="s">
        <v>2480</v>
      </c>
      <c r="J29" s="78"/>
      <c r="K29" s="78"/>
      <c r="L29" s="78"/>
      <c r="M29" s="78"/>
      <c r="N29" s="78"/>
      <c r="O29" s="78"/>
      <c r="P29" s="78"/>
      <c r="Q29" s="78"/>
      <c r="R29" s="78"/>
      <c r="S29" s="78"/>
      <c r="T29" s="78"/>
      <c r="U29" s="78"/>
      <c r="V29" s="78"/>
      <c r="W29" s="78"/>
      <c r="X29" s="78"/>
      <c r="Y29" s="78"/>
      <c r="Z29" s="78"/>
    </row>
    <row r="30" spans="2:26" x14ac:dyDescent="0.25">
      <c r="B30" s="79" t="s">
        <v>2337</v>
      </c>
      <c r="C30" s="81"/>
      <c r="D30" s="10"/>
      <c r="E30" s="81"/>
      <c r="F30" s="5"/>
      <c r="G30" s="5"/>
      <c r="H30" s="10" t="str">
        <f t="shared" ref="H30" si="3">CONCATENATE("No ",D30)</f>
        <v xml:space="preserve">No </v>
      </c>
      <c r="I30" s="79" t="s">
        <v>2480</v>
      </c>
      <c r="J30" s="78"/>
      <c r="K30" s="78"/>
      <c r="L30" s="78"/>
      <c r="M30" s="78"/>
      <c r="N30" s="78"/>
      <c r="O30" s="78"/>
      <c r="P30" s="78"/>
      <c r="Q30" s="78"/>
      <c r="R30" s="78"/>
      <c r="S30" s="78"/>
      <c r="T30" s="78"/>
      <c r="U30" s="78"/>
      <c r="V30" s="78"/>
      <c r="W30" s="78"/>
      <c r="X30" s="78"/>
      <c r="Y30" s="78"/>
      <c r="Z30" s="78"/>
    </row>
    <row r="31" spans="2:26" x14ac:dyDescent="0.25">
      <c r="B31" s="79" t="s">
        <v>2338</v>
      </c>
      <c r="C31" s="81" t="str" cm="1">
        <f t="array" ref="C31">_xlfn._xlws.FILTER('7. Talento Humano'!B3:F19,'7. Talento Humano'!D3:D19="NO CUMPLE CONDICIÓN","")</f>
        <v/>
      </c>
      <c r="D31" s="10"/>
      <c r="E31" s="81"/>
      <c r="F31" s="5"/>
      <c r="G31" s="5"/>
      <c r="H31" s="10" t="str">
        <f t="shared" si="0"/>
        <v xml:space="preserve">No </v>
      </c>
      <c r="I31" s="79" t="s">
        <v>2481</v>
      </c>
    </row>
    <row r="32" spans="2:26" x14ac:dyDescent="0.25">
      <c r="B32" s="79" t="s">
        <v>2339</v>
      </c>
      <c r="H32" s="10" t="str">
        <f t="shared" si="0"/>
        <v xml:space="preserve">No </v>
      </c>
      <c r="I32" s="79" t="s">
        <v>2481</v>
      </c>
    </row>
    <row r="33" spans="2:9" x14ac:dyDescent="0.25">
      <c r="B33" s="79" t="s">
        <v>2340</v>
      </c>
      <c r="H33" s="10" t="str">
        <f t="shared" si="0"/>
        <v xml:space="preserve">No </v>
      </c>
      <c r="I33" s="79" t="s">
        <v>2481</v>
      </c>
    </row>
    <row r="34" spans="2:9" x14ac:dyDescent="0.25">
      <c r="B34" s="79" t="s">
        <v>2341</v>
      </c>
      <c r="H34" s="10" t="str">
        <f t="shared" si="0"/>
        <v xml:space="preserve">No </v>
      </c>
      <c r="I34" s="79" t="s">
        <v>2481</v>
      </c>
    </row>
    <row r="35" spans="2:9" x14ac:dyDescent="0.25">
      <c r="B35" s="79" t="s">
        <v>2342</v>
      </c>
      <c r="H35" s="10" t="str">
        <f t="shared" si="0"/>
        <v xml:space="preserve">No </v>
      </c>
      <c r="I35" s="79" t="s">
        <v>2481</v>
      </c>
    </row>
    <row r="36" spans="2:9" x14ac:dyDescent="0.25">
      <c r="B36" s="79" t="s">
        <v>2436</v>
      </c>
      <c r="C36" s="81" t="str" cm="1">
        <f t="array" ref="C36">_xlfn._xlws.FILTER('8. Financiero'!B3:F14,'8. Financiero'!D3:D14="NO CUMPLE CONDICIÓN","")</f>
        <v/>
      </c>
      <c r="H36" s="10" t="str">
        <f t="shared" si="0"/>
        <v xml:space="preserve">No </v>
      </c>
      <c r="I36" s="79" t="s">
        <v>2483</v>
      </c>
    </row>
    <row r="37" spans="2:9" x14ac:dyDescent="0.25">
      <c r="B37" s="79" t="s">
        <v>2444</v>
      </c>
      <c r="H37" s="10" t="str">
        <f t="shared" si="0"/>
        <v xml:space="preserve">No </v>
      </c>
      <c r="I37" s="79" t="s">
        <v>2483</v>
      </c>
    </row>
    <row r="38" spans="2:9" x14ac:dyDescent="0.25">
      <c r="B38" s="79" t="s">
        <v>2411</v>
      </c>
      <c r="C38" s="81" t="str" cm="1">
        <f t="array" ref="C38">_xlfn._xlws.FILTER('9. Dotacion'!B3:F8,'9. Dotacion'!D3:D8="NO CUMPLE CONDICIÓN","")</f>
        <v/>
      </c>
      <c r="H38" s="10" t="str">
        <f t="shared" si="0"/>
        <v xml:space="preserve">No </v>
      </c>
      <c r="I38" s="79" t="s">
        <v>2484</v>
      </c>
    </row>
    <row r="39" spans="2:9" x14ac:dyDescent="0.25">
      <c r="B39" s="79" t="s">
        <v>2413</v>
      </c>
      <c r="C39" s="81"/>
      <c r="H39" s="10" t="str">
        <f t="shared" si="0"/>
        <v xml:space="preserve">No </v>
      </c>
      <c r="I39" s="79" t="s">
        <v>2484</v>
      </c>
    </row>
    <row r="40" spans="2:9" x14ac:dyDescent="0.25">
      <c r="B40" s="79" t="s">
        <v>2428</v>
      </c>
      <c r="C40" s="81"/>
      <c r="H40" s="10" t="str">
        <f t="shared" si="0"/>
        <v xml:space="preserve">No </v>
      </c>
      <c r="I40" s="79" t="s">
        <v>2484</v>
      </c>
    </row>
    <row r="41" spans="2:9" x14ac:dyDescent="0.25">
      <c r="B41" s="79" t="s">
        <v>2482</v>
      </c>
      <c r="C41" s="81" t="str" cm="1">
        <f t="array" ref="C41">_xlfn._xlws.FILTER('Anexo 1 Violencias'!B3:F9,'Anexo 1 Violencias'!D3:D9="NO CUMPLE CONDICIÓN","")</f>
        <v/>
      </c>
      <c r="H41" s="10" t="str">
        <f t="shared" si="0"/>
        <v xml:space="preserve">No </v>
      </c>
      <c r="I41" s="79" t="s">
        <v>2389</v>
      </c>
    </row>
    <row r="42" spans="2:9" x14ac:dyDescent="0.25">
      <c r="B42" s="79" t="s">
        <v>2343</v>
      </c>
      <c r="C42" s="81" t="str" cm="1">
        <f t="array" ref="C42">_xlfn._xlws.FILTER('Anexo 2. Discapacidad'!B3:F21,'Anexo 2. Discapacidad'!D3:D21="NO CUMPLE CONDICIÓN","")</f>
        <v/>
      </c>
      <c r="H42" s="10" t="str">
        <f t="shared" si="0"/>
        <v xml:space="preserve">No </v>
      </c>
      <c r="I42" s="79" t="s">
        <v>2344</v>
      </c>
    </row>
    <row r="43" spans="2:9" x14ac:dyDescent="0.25">
      <c r="B43" s="79" t="s">
        <v>2345</v>
      </c>
      <c r="C43" s="81"/>
      <c r="H43" s="10" t="str">
        <f t="shared" si="0"/>
        <v xml:space="preserve">No </v>
      </c>
      <c r="I43" s="79" t="s">
        <v>2344</v>
      </c>
    </row>
    <row r="44" spans="2:9" x14ac:dyDescent="0.25">
      <c r="B44" s="79" t="s">
        <v>2346</v>
      </c>
      <c r="C44" s="81"/>
      <c r="H44" s="10" t="str">
        <f t="shared" si="0"/>
        <v xml:space="preserve">No </v>
      </c>
      <c r="I44" s="79" t="s">
        <v>2344</v>
      </c>
    </row>
    <row r="45" spans="2:9" x14ac:dyDescent="0.25">
      <c r="B45" s="79" t="s">
        <v>2347</v>
      </c>
      <c r="C45" s="81"/>
      <c r="H45" s="10" t="str">
        <f t="shared" si="0"/>
        <v xml:space="preserve">No </v>
      </c>
      <c r="I45" s="79" t="s">
        <v>2344</v>
      </c>
    </row>
    <row r="46" spans="2:9" x14ac:dyDescent="0.25">
      <c r="B46" s="79" t="s">
        <v>2348</v>
      </c>
      <c r="C46" s="81" t="str" cm="1">
        <f t="array" ref="C46">_xlfn._xlws.FILTER('Anexo 3. Gestantes y Lactan'!B3:F20,'Anexo 3. Gestantes y Lactan'!D3:D20="NO CUMPLE CONDICIÓN","")</f>
        <v/>
      </c>
      <c r="H46" s="10" t="str">
        <f t="shared" si="0"/>
        <v xml:space="preserve">No </v>
      </c>
      <c r="I46" s="79" t="s">
        <v>2390</v>
      </c>
    </row>
    <row r="47" spans="2:9" x14ac:dyDescent="0.25">
      <c r="B47" s="79" t="s">
        <v>2349</v>
      </c>
      <c r="C47" s="81"/>
      <c r="H47" s="10" t="str">
        <f t="shared" si="0"/>
        <v xml:space="preserve">No </v>
      </c>
      <c r="I47" s="79" t="s">
        <v>2390</v>
      </c>
    </row>
    <row r="48" spans="2:9" x14ac:dyDescent="0.25">
      <c r="B48" s="79" t="s">
        <v>2350</v>
      </c>
      <c r="C48" s="81"/>
      <c r="H48" s="10" t="str">
        <f t="shared" si="0"/>
        <v xml:space="preserve">No </v>
      </c>
      <c r="I48" s="79" t="s">
        <v>2390</v>
      </c>
    </row>
    <row r="49" spans="9:9" x14ac:dyDescent="0.25">
      <c r="I49" s="79"/>
    </row>
    <row r="50" spans="9:9" x14ac:dyDescent="0.25">
      <c r="I50" s="79"/>
    </row>
  </sheetData>
  <sheetProtection algorithmName="SHA-512" hashValue="iEP+NdwtPhtfudSgm5tbNnWR+Ntu8Wd1Hrt0U62c24s7u3IKkdmb/RuoCaLzuOAPaME0MGJ7qS6eLEi8OV5Xtg==" saltValue="K0bXR/OXoMtARtEgtPbDKQ==" spinCount="100000" sheet="1" objects="1" scenarios="1"/>
  <phoneticPr fontId="36"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H46"/>
  <sheetViews>
    <sheetView zoomScaleNormal="100" workbookViewId="0">
      <selection activeCell="C1" sqref="C1"/>
    </sheetView>
  </sheetViews>
  <sheetFormatPr baseColWidth="10" defaultColWidth="11.42578125" defaultRowHeight="15.75" x14ac:dyDescent="0.25"/>
  <cols>
    <col min="1" max="1" width="11.140625" style="150" customWidth="1"/>
    <col min="2" max="2" width="53.42578125" hidden="1" customWidth="1"/>
    <col min="3" max="3" width="32.140625" hidden="1" customWidth="1"/>
    <col min="4" max="4" width="115.140625" customWidth="1"/>
    <col min="5" max="5" width="33.85546875" customWidth="1"/>
    <col min="6" max="6" width="28.7109375" customWidth="1"/>
    <col min="7" max="7" width="18.140625" customWidth="1"/>
  </cols>
  <sheetData>
    <row r="1" spans="1:8" ht="21.75" customHeight="1" x14ac:dyDescent="0.25">
      <c r="A1" s="424" t="s">
        <v>2360</v>
      </c>
      <c r="B1" s="425"/>
      <c r="C1" s="425"/>
      <c r="D1" s="425"/>
      <c r="E1" s="425"/>
      <c r="F1" s="425"/>
      <c r="G1" s="426"/>
      <c r="H1" s="237" t="s">
        <v>1674</v>
      </c>
    </row>
    <row r="2" spans="1:8" ht="45.75" thickBot="1" x14ac:dyDescent="0.3">
      <c r="A2" s="149" t="s">
        <v>2361</v>
      </c>
      <c r="B2" s="82" t="s">
        <v>1678</v>
      </c>
      <c r="C2" s="82" t="s">
        <v>1679</v>
      </c>
      <c r="D2" s="82" t="s">
        <v>1680</v>
      </c>
      <c r="E2" s="82" t="s">
        <v>1681</v>
      </c>
      <c r="F2" s="82" t="s">
        <v>2362</v>
      </c>
      <c r="G2" s="83" t="s">
        <v>2363</v>
      </c>
    </row>
    <row r="3" spans="1:8" ht="15" x14ac:dyDescent="0.25">
      <c r="A3" s="219" t="str" cm="1">
        <f t="array" ref="A3">_xlfn._xlws.FILTER(TEMP!C3:I48,TEMP!E3:E48="NO CUMPLE CONDICIÓN","")</f>
        <v/>
      </c>
      <c r="B3" s="216"/>
      <c r="C3" s="220"/>
      <c r="D3" s="216"/>
      <c r="E3" s="216"/>
      <c r="F3" s="221"/>
      <c r="G3" s="222"/>
    </row>
    <row r="4" spans="1:8" ht="15" x14ac:dyDescent="0.25">
      <c r="A4" s="223"/>
      <c r="B4" s="217"/>
      <c r="C4" s="224"/>
      <c r="D4" s="217"/>
      <c r="E4" s="217"/>
      <c r="F4" s="225"/>
      <c r="G4" s="226"/>
    </row>
    <row r="5" spans="1:8" ht="44.1" customHeight="1" x14ac:dyDescent="0.25">
      <c r="A5" s="223"/>
      <c r="B5" s="217"/>
      <c r="C5" s="224"/>
      <c r="D5" s="217"/>
      <c r="E5" s="217"/>
      <c r="F5" s="225"/>
      <c r="G5" s="226"/>
    </row>
    <row r="6" spans="1:8" ht="50.1" customHeight="1" x14ac:dyDescent="0.25">
      <c r="A6" s="223"/>
      <c r="B6" s="217"/>
      <c r="C6" s="224"/>
      <c r="D6" s="217"/>
      <c r="E6" s="217"/>
      <c r="F6" s="225"/>
      <c r="G6" s="226"/>
    </row>
    <row r="7" spans="1:8" ht="50.1" customHeight="1" x14ac:dyDescent="0.25">
      <c r="A7" s="223"/>
      <c r="B7" s="217"/>
      <c r="C7" s="224"/>
      <c r="D7" s="217"/>
      <c r="E7" s="217"/>
      <c r="F7" s="225"/>
      <c r="G7" s="226"/>
    </row>
    <row r="8" spans="1:8" ht="50.1" customHeight="1" x14ac:dyDescent="0.25">
      <c r="A8" s="223"/>
      <c r="B8" s="217"/>
      <c r="C8" s="224"/>
      <c r="D8" s="217"/>
      <c r="E8" s="217"/>
      <c r="F8" s="225"/>
      <c r="G8" s="226"/>
    </row>
    <row r="9" spans="1:8" ht="50.1" customHeight="1" x14ac:dyDescent="0.25">
      <c r="A9" s="223"/>
      <c r="B9" s="217"/>
      <c r="C9" s="224"/>
      <c r="D9" s="217"/>
      <c r="E9" s="217"/>
      <c r="F9" s="225"/>
      <c r="G9" s="226"/>
    </row>
    <row r="10" spans="1:8" ht="50.1" customHeight="1" x14ac:dyDescent="0.25">
      <c r="A10" s="223"/>
      <c r="B10" s="217"/>
      <c r="C10" s="224"/>
      <c r="D10" s="217"/>
      <c r="E10" s="217"/>
      <c r="F10" s="225"/>
      <c r="G10" s="226"/>
    </row>
    <row r="11" spans="1:8" ht="50.1" customHeight="1" x14ac:dyDescent="0.25">
      <c r="A11" s="223"/>
      <c r="B11" s="217"/>
      <c r="C11" s="224"/>
      <c r="D11" s="217"/>
      <c r="E11" s="217"/>
      <c r="F11" s="225"/>
      <c r="G11" s="226"/>
    </row>
    <row r="12" spans="1:8" ht="50.1" customHeight="1" x14ac:dyDescent="0.25">
      <c r="A12" s="223"/>
      <c r="B12" s="217"/>
      <c r="C12" s="224"/>
      <c r="D12" s="217"/>
      <c r="E12" s="217"/>
      <c r="F12" s="225"/>
      <c r="G12" s="226"/>
    </row>
    <row r="13" spans="1:8" ht="50.1" customHeight="1" x14ac:dyDescent="0.25">
      <c r="A13" s="223"/>
      <c r="B13" s="217"/>
      <c r="C13" s="224"/>
      <c r="D13" s="217"/>
      <c r="E13" s="217"/>
      <c r="F13" s="225"/>
      <c r="G13" s="226"/>
    </row>
    <row r="14" spans="1:8" ht="50.1" customHeight="1" x14ac:dyDescent="0.25">
      <c r="A14" s="223"/>
      <c r="B14" s="217"/>
      <c r="C14" s="224"/>
      <c r="D14" s="217"/>
      <c r="E14" s="217"/>
      <c r="F14" s="225"/>
      <c r="G14" s="226"/>
    </row>
    <row r="15" spans="1:8" ht="50.1" customHeight="1" x14ac:dyDescent="0.25">
      <c r="A15" s="223"/>
      <c r="B15" s="217"/>
      <c r="C15" s="224"/>
      <c r="D15" s="217"/>
      <c r="E15" s="217"/>
      <c r="F15" s="225"/>
      <c r="G15" s="226"/>
    </row>
    <row r="16" spans="1:8" ht="50.1" customHeight="1" x14ac:dyDescent="0.25">
      <c r="A16" s="223"/>
      <c r="B16" s="217"/>
      <c r="C16" s="224"/>
      <c r="D16" s="217"/>
      <c r="E16" s="217"/>
      <c r="F16" s="225"/>
      <c r="G16" s="226"/>
    </row>
    <row r="17" spans="1:7" ht="50.1" customHeight="1" x14ac:dyDescent="0.25">
      <c r="A17" s="223"/>
      <c r="B17" s="217"/>
      <c r="C17" s="224"/>
      <c r="D17" s="217"/>
      <c r="E17" s="217"/>
      <c r="F17" s="225"/>
      <c r="G17" s="226"/>
    </row>
    <row r="18" spans="1:7" ht="50.1" customHeight="1" x14ac:dyDescent="0.25">
      <c r="A18" s="223"/>
      <c r="B18" s="217"/>
      <c r="C18" s="224"/>
      <c r="D18" s="217"/>
      <c r="E18" s="217"/>
      <c r="F18" s="225"/>
      <c r="G18" s="226"/>
    </row>
    <row r="19" spans="1:7" ht="50.1" customHeight="1" x14ac:dyDescent="0.25">
      <c r="A19" s="223"/>
      <c r="B19" s="217"/>
      <c r="C19" s="224"/>
      <c r="D19" s="217"/>
      <c r="E19" s="217"/>
      <c r="F19" s="225"/>
      <c r="G19" s="226"/>
    </row>
    <row r="20" spans="1:7" ht="50.1" customHeight="1" x14ac:dyDescent="0.25">
      <c r="A20" s="223"/>
      <c r="B20" s="217"/>
      <c r="C20" s="224"/>
      <c r="D20" s="217"/>
      <c r="E20" s="217"/>
      <c r="F20" s="225"/>
      <c r="G20" s="226"/>
    </row>
    <row r="21" spans="1:7" ht="50.1" customHeight="1" x14ac:dyDescent="0.25">
      <c r="A21" s="223"/>
      <c r="B21" s="217"/>
      <c r="C21" s="224"/>
      <c r="D21" s="217"/>
      <c r="E21" s="217"/>
      <c r="F21" s="225"/>
      <c r="G21" s="226"/>
    </row>
    <row r="22" spans="1:7" ht="50.1" customHeight="1" x14ac:dyDescent="0.25">
      <c r="A22" s="223"/>
      <c r="B22" s="217"/>
      <c r="C22" s="224"/>
      <c r="D22" s="217"/>
      <c r="E22" s="217"/>
      <c r="F22" s="225"/>
      <c r="G22" s="226"/>
    </row>
    <row r="23" spans="1:7" ht="50.1" customHeight="1" x14ac:dyDescent="0.25">
      <c r="A23" s="223"/>
      <c r="B23" s="217"/>
      <c r="C23" s="224"/>
      <c r="D23" s="217"/>
      <c r="E23" s="217"/>
      <c r="F23" s="225"/>
      <c r="G23" s="226"/>
    </row>
    <row r="24" spans="1:7" ht="50.1" customHeight="1" x14ac:dyDescent="0.25">
      <c r="A24" s="223"/>
      <c r="B24" s="217"/>
      <c r="C24" s="224"/>
      <c r="D24" s="217"/>
      <c r="E24" s="217"/>
      <c r="F24" s="225"/>
      <c r="G24" s="226"/>
    </row>
    <row r="25" spans="1:7" ht="50.1" customHeight="1" x14ac:dyDescent="0.25">
      <c r="A25" s="223"/>
      <c r="B25" s="217"/>
      <c r="C25" s="224"/>
      <c r="D25" s="217"/>
      <c r="E25" s="217"/>
      <c r="F25" s="225"/>
      <c r="G25" s="226"/>
    </row>
    <row r="26" spans="1:7" ht="50.1" customHeight="1" x14ac:dyDescent="0.25">
      <c r="A26" s="223"/>
      <c r="B26" s="217"/>
      <c r="C26" s="224"/>
      <c r="D26" s="217"/>
      <c r="E26" s="217"/>
      <c r="F26" s="225"/>
      <c r="G26" s="226"/>
    </row>
    <row r="27" spans="1:7" ht="50.1" customHeight="1" x14ac:dyDescent="0.25">
      <c r="A27" s="223"/>
      <c r="B27" s="217"/>
      <c r="C27" s="224"/>
      <c r="D27" s="217"/>
      <c r="E27" s="217"/>
      <c r="F27" s="225"/>
      <c r="G27" s="226"/>
    </row>
    <row r="28" spans="1:7" ht="50.1" customHeight="1" x14ac:dyDescent="0.25">
      <c r="A28" s="223"/>
      <c r="B28" s="217"/>
      <c r="C28" s="224"/>
      <c r="D28" s="217"/>
      <c r="E28" s="217"/>
      <c r="F28" s="225"/>
      <c r="G28" s="226"/>
    </row>
    <row r="29" spans="1:7" ht="50.1" customHeight="1" x14ac:dyDescent="0.25">
      <c r="A29" s="223"/>
      <c r="B29" s="217"/>
      <c r="C29" s="224"/>
      <c r="D29" s="217"/>
      <c r="E29" s="217"/>
      <c r="F29" s="225"/>
      <c r="G29" s="226"/>
    </row>
    <row r="30" spans="1:7" ht="50.1" customHeight="1" x14ac:dyDescent="0.25">
      <c r="A30" s="223"/>
      <c r="B30" s="217"/>
      <c r="C30" s="224"/>
      <c r="D30" s="217"/>
      <c r="E30" s="217"/>
      <c r="F30" s="225"/>
      <c r="G30" s="226"/>
    </row>
    <row r="31" spans="1:7" ht="50.1" customHeight="1" x14ac:dyDescent="0.25">
      <c r="A31" s="223"/>
      <c r="B31" s="217"/>
      <c r="C31" s="224"/>
      <c r="D31" s="217"/>
      <c r="E31" s="217"/>
      <c r="F31" s="225"/>
      <c r="G31" s="226"/>
    </row>
    <row r="32" spans="1:7" ht="50.1" customHeight="1" x14ac:dyDescent="0.25">
      <c r="A32" s="223"/>
      <c r="B32" s="217"/>
      <c r="C32" s="224"/>
      <c r="D32" s="217"/>
      <c r="E32" s="217"/>
      <c r="F32" s="225"/>
      <c r="G32" s="226"/>
    </row>
    <row r="33" spans="1:7" ht="50.1" customHeight="1" x14ac:dyDescent="0.25">
      <c r="A33" s="223"/>
      <c r="B33" s="217"/>
      <c r="C33" s="224"/>
      <c r="D33" s="217"/>
      <c r="E33" s="217"/>
      <c r="F33" s="225"/>
      <c r="G33" s="226"/>
    </row>
    <row r="34" spans="1:7" ht="50.1" customHeight="1" x14ac:dyDescent="0.25">
      <c r="A34" s="223"/>
      <c r="B34" s="217"/>
      <c r="C34" s="224"/>
      <c r="D34" s="217"/>
      <c r="E34" s="217"/>
      <c r="F34" s="225"/>
      <c r="G34" s="226"/>
    </row>
    <row r="35" spans="1:7" ht="50.1" customHeight="1" x14ac:dyDescent="0.25">
      <c r="A35" s="223"/>
      <c r="B35" s="217"/>
      <c r="C35" s="224"/>
      <c r="D35" s="217"/>
      <c r="E35" s="217"/>
      <c r="F35" s="225"/>
      <c r="G35" s="226"/>
    </row>
    <row r="36" spans="1:7" ht="50.1" customHeight="1" x14ac:dyDescent="0.25">
      <c r="A36" s="223"/>
      <c r="B36" s="217"/>
      <c r="C36" s="224"/>
      <c r="D36" s="217"/>
      <c r="E36" s="217"/>
      <c r="F36" s="225"/>
      <c r="G36" s="226"/>
    </row>
    <row r="37" spans="1:7" ht="50.1" customHeight="1" x14ac:dyDescent="0.25">
      <c r="A37" s="223"/>
      <c r="B37" s="217"/>
      <c r="C37" s="224"/>
      <c r="D37" s="217"/>
      <c r="E37" s="217"/>
      <c r="F37" s="225"/>
      <c r="G37" s="226"/>
    </row>
    <row r="38" spans="1:7" ht="50.1" customHeight="1" x14ac:dyDescent="0.25">
      <c r="A38" s="223"/>
      <c r="B38" s="217"/>
      <c r="C38" s="224"/>
      <c r="D38" s="217"/>
      <c r="E38" s="217"/>
      <c r="F38" s="225"/>
      <c r="G38" s="226"/>
    </row>
    <row r="39" spans="1:7" ht="50.1" customHeight="1" x14ac:dyDescent="0.25">
      <c r="A39" s="223"/>
      <c r="B39" s="217"/>
      <c r="C39" s="224"/>
      <c r="D39" s="217"/>
      <c r="E39" s="217"/>
      <c r="F39" s="225"/>
      <c r="G39" s="226"/>
    </row>
    <row r="40" spans="1:7" ht="50.1" customHeight="1" x14ac:dyDescent="0.25">
      <c r="A40" s="223"/>
      <c r="B40" s="217"/>
      <c r="C40" s="224"/>
      <c r="D40" s="217"/>
      <c r="E40" s="217"/>
      <c r="F40" s="225"/>
      <c r="G40" s="226"/>
    </row>
    <row r="41" spans="1:7" ht="50.1" customHeight="1" x14ac:dyDescent="0.25">
      <c r="A41" s="223"/>
      <c r="B41" s="217"/>
      <c r="C41" s="224"/>
      <c r="D41" s="217"/>
      <c r="E41" s="217"/>
      <c r="F41" s="225"/>
      <c r="G41" s="226"/>
    </row>
    <row r="42" spans="1:7" ht="50.1" customHeight="1" x14ac:dyDescent="0.25">
      <c r="A42" s="223"/>
      <c r="B42" s="217"/>
      <c r="C42" s="224"/>
      <c r="D42" s="217"/>
      <c r="E42" s="217"/>
      <c r="F42" s="225"/>
      <c r="G42" s="226"/>
    </row>
    <row r="43" spans="1:7" ht="50.1" customHeight="1" x14ac:dyDescent="0.25">
      <c r="A43" s="223"/>
      <c r="B43" s="217"/>
      <c r="C43" s="224"/>
      <c r="D43" s="217"/>
      <c r="E43" s="217"/>
      <c r="F43" s="225"/>
      <c r="G43" s="226"/>
    </row>
    <row r="44" spans="1:7" ht="50.1" customHeight="1" x14ac:dyDescent="0.25">
      <c r="A44" s="223"/>
      <c r="B44" s="217"/>
      <c r="C44" s="224"/>
      <c r="D44" s="217"/>
      <c r="E44" s="217"/>
      <c r="F44" s="225"/>
      <c r="G44" s="226"/>
    </row>
    <row r="45" spans="1:7" ht="50.1" customHeight="1" x14ac:dyDescent="0.25">
      <c r="A45" s="223"/>
      <c r="B45" s="217"/>
      <c r="C45" s="224"/>
      <c r="D45" s="217"/>
      <c r="E45" s="217"/>
      <c r="F45" s="225"/>
      <c r="G45" s="226"/>
    </row>
    <row r="46" spans="1:7" ht="50.1" customHeight="1" x14ac:dyDescent="0.25">
      <c r="A46" s="223"/>
      <c r="B46" s="217"/>
      <c r="C46" s="224"/>
      <c r="D46" s="217"/>
      <c r="E46" s="217"/>
      <c r="F46" s="225"/>
      <c r="G46" s="226"/>
    </row>
  </sheetData>
  <sheetProtection algorithmName="SHA-512" hashValue="jfmaW4jbUGl8mk+x0p7hTEY1H/ePTK/I0SGsXIzvKJE1kZaJ4AAupK/a5RgTGv5aWsDIobPGm5YRlj/c808d0w==" saltValue="AO3e4rkpOuJRKykS/R+eWA==" spinCount="100000" sheet="1" formatRows="0"/>
  <mergeCells count="1">
    <mergeCell ref="A1:G1"/>
  </mergeCells>
  <hyperlinks>
    <hyperlink ref="H1" location="PORTADA!A1" display="Portada" xr:uid="{7651B14B-F1A8-4F6A-93A6-BEBF47627053}"/>
  </hyperlinks>
  <printOptions horizontalCentered="1"/>
  <pageMargins left="0.31496062992125984" right="0.31496062992125984" top="1.1417322834645669" bottom="0.74803149606299213" header="0.31496062992125984" footer="0.31496062992125984"/>
  <pageSetup scale="63"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8"/>
  <sheetViews>
    <sheetView showGridLines="0" tabSelected="1" zoomScale="90" zoomScaleNormal="90" workbookViewId="0">
      <selection activeCell="C1" sqref="C1"/>
    </sheetView>
  </sheetViews>
  <sheetFormatPr baseColWidth="10" defaultColWidth="11.42578125" defaultRowHeight="15" x14ac:dyDescent="0.25"/>
  <cols>
    <col min="1" max="1" width="35.85546875" customWidth="1"/>
    <col min="2" max="2" width="38.85546875" customWidth="1"/>
    <col min="3" max="3" width="37.42578125" customWidth="1"/>
    <col min="4" max="4" width="74.140625" customWidth="1"/>
    <col min="5" max="5" width="26.42578125" customWidth="1"/>
  </cols>
  <sheetData>
    <row r="1" spans="1:5" ht="18" customHeight="1" x14ac:dyDescent="0.25">
      <c r="A1" s="1"/>
      <c r="B1" s="1"/>
      <c r="C1" s="1"/>
      <c r="D1" s="1"/>
      <c r="E1" s="371" t="s">
        <v>2490</v>
      </c>
    </row>
    <row r="2" spans="1:5" ht="23.25" customHeight="1" x14ac:dyDescent="0.25">
      <c r="A2" s="1"/>
      <c r="B2" s="373" t="s">
        <v>1480</v>
      </c>
      <c r="C2" s="373"/>
      <c r="D2" s="373"/>
      <c r="E2" s="372"/>
    </row>
    <row r="3" spans="1:5" x14ac:dyDescent="0.25">
      <c r="B3" s="373"/>
      <c r="C3" s="373"/>
      <c r="D3" s="373"/>
      <c r="E3" s="372"/>
    </row>
    <row r="4" spans="1:5" ht="24" customHeight="1" x14ac:dyDescent="0.25">
      <c r="A4" s="1"/>
      <c r="B4" s="373"/>
      <c r="C4" s="373"/>
      <c r="D4" s="373"/>
      <c r="E4" s="372"/>
    </row>
    <row r="5" spans="1:5" ht="30.6" customHeight="1" x14ac:dyDescent="0.25">
      <c r="A5" s="1"/>
      <c r="B5" s="1"/>
      <c r="C5" s="1"/>
      <c r="D5" s="1"/>
      <c r="E5" s="372"/>
    </row>
    <row r="6" spans="1:5" ht="15.6" customHeight="1" x14ac:dyDescent="0.25">
      <c r="A6" s="1"/>
      <c r="B6" s="1"/>
      <c r="C6" s="1"/>
      <c r="D6" s="1"/>
      <c r="E6" s="372"/>
    </row>
    <row r="7" spans="1:5" x14ac:dyDescent="0.25">
      <c r="A7" s="1"/>
      <c r="B7" s="1"/>
      <c r="C7" s="1"/>
      <c r="D7" s="1"/>
      <c r="E7" s="1"/>
    </row>
    <row r="8" spans="1:5" x14ac:dyDescent="0.25">
      <c r="A8" s="1"/>
      <c r="B8" s="1"/>
      <c r="C8" s="1"/>
      <c r="D8" s="1"/>
      <c r="E8" s="1"/>
    </row>
    <row r="9" spans="1:5" x14ac:dyDescent="0.25">
      <c r="A9" s="1"/>
      <c r="B9" s="1"/>
      <c r="C9" s="1"/>
      <c r="D9" s="1"/>
      <c r="E9" s="1"/>
    </row>
    <row r="10" spans="1:5" x14ac:dyDescent="0.25">
      <c r="A10" s="1"/>
      <c r="B10" s="1"/>
      <c r="C10" s="1"/>
      <c r="D10" s="1"/>
      <c r="E10" s="1"/>
    </row>
    <row r="11" spans="1:5" x14ac:dyDescent="0.25">
      <c r="A11" s="1"/>
      <c r="B11" s="1"/>
      <c r="C11" s="1"/>
      <c r="D11" s="1"/>
      <c r="E11" s="1"/>
    </row>
    <row r="12" spans="1:5" x14ac:dyDescent="0.25">
      <c r="A12" s="1"/>
      <c r="B12" s="1"/>
      <c r="C12" s="1"/>
      <c r="D12" s="1"/>
      <c r="E12" s="1"/>
    </row>
    <row r="13" spans="1:5" x14ac:dyDescent="0.25">
      <c r="A13" s="1"/>
      <c r="B13" s="1"/>
      <c r="C13" s="1"/>
      <c r="D13" s="1"/>
      <c r="E13" s="1"/>
    </row>
    <row r="14" spans="1:5" x14ac:dyDescent="0.25">
      <c r="A14" s="1"/>
      <c r="B14" s="1"/>
      <c r="C14" s="1"/>
      <c r="D14" s="1"/>
      <c r="E14" s="1"/>
    </row>
    <row r="15" spans="1:5" x14ac:dyDescent="0.25">
      <c r="A15" s="1"/>
      <c r="B15" s="1"/>
      <c r="C15" s="1"/>
      <c r="D15" s="1"/>
      <c r="E15" s="1"/>
    </row>
    <row r="16" spans="1:5" x14ac:dyDescent="0.25">
      <c r="A16" s="1"/>
      <c r="B16" s="1"/>
      <c r="C16" s="1"/>
      <c r="D16" s="1"/>
      <c r="E16" s="1"/>
    </row>
    <row r="17" spans="1:5" x14ac:dyDescent="0.25">
      <c r="A17" s="1"/>
      <c r="B17" s="1"/>
      <c r="C17" s="1"/>
      <c r="D17" s="1"/>
      <c r="E17" s="1"/>
    </row>
    <row r="18" spans="1:5" x14ac:dyDescent="0.25">
      <c r="A18" s="1"/>
      <c r="B18" s="1"/>
      <c r="C18" s="1"/>
      <c r="D18" s="1"/>
      <c r="E18" s="1"/>
    </row>
    <row r="19" spans="1:5" x14ac:dyDescent="0.25">
      <c r="A19" s="1"/>
      <c r="B19" s="1"/>
      <c r="C19" s="1"/>
      <c r="D19" s="1"/>
      <c r="E19" s="1"/>
    </row>
    <row r="20" spans="1:5" x14ac:dyDescent="0.25">
      <c r="A20" s="1"/>
      <c r="B20" s="1"/>
      <c r="C20" s="1"/>
      <c r="D20" s="1"/>
      <c r="E20" s="1"/>
    </row>
    <row r="21" spans="1:5" x14ac:dyDescent="0.25">
      <c r="A21" s="1"/>
      <c r="B21" s="1"/>
      <c r="C21" s="1"/>
      <c r="D21" s="1"/>
      <c r="E21" s="1"/>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ht="20.25" customHeight="1" x14ac:dyDescent="0.25">
      <c r="A35" s="369"/>
      <c r="B35" s="374"/>
      <c r="C35" s="374"/>
      <c r="D35" s="374"/>
      <c r="E35" s="374"/>
    </row>
    <row r="38" spans="1:5" ht="54" customHeight="1" x14ac:dyDescent="0.25">
      <c r="A38" s="369" t="s">
        <v>2489</v>
      </c>
      <c r="B38" s="370"/>
      <c r="C38" s="370"/>
      <c r="D38" s="370"/>
      <c r="E38" s="370"/>
    </row>
  </sheetData>
  <sheetProtection algorithmName="SHA-512" hashValue="AkeUKD1hL5oxoQt3IqqEqQOkWUt28qWKH+OGRHkfEz5TdeC9HzYrnE49GtIdCJyWpyAKWda1hDQuz22wpgoYxg==" saltValue="KJE6EGMq5O5t2k67QH0Puw==" spinCount="100000" sheet="1" insertHyperlinks="0"/>
  <mergeCells count="4">
    <mergeCell ref="A38:E38"/>
    <mergeCell ref="E1:E6"/>
    <mergeCell ref="B2:D4"/>
    <mergeCell ref="A35:E35"/>
  </mergeCells>
  <printOptions horizontalCentered="1"/>
  <pageMargins left="0.11811023622047245" right="0.11811023622047245" top="0.74803149606299213" bottom="0.74803149606299213" header="0.31496062992125984" footer="0.31496062992125984"/>
  <pageSetup paperSize="9" scale="68"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J50"/>
  <sheetViews>
    <sheetView zoomScaleNormal="100" workbookViewId="0">
      <selection activeCell="C1" sqref="C1"/>
    </sheetView>
  </sheetViews>
  <sheetFormatPr baseColWidth="10" defaultColWidth="11.42578125" defaultRowHeight="15" x14ac:dyDescent="0.25"/>
  <cols>
    <col min="1" max="1" width="10.85546875" customWidth="1"/>
    <col min="2" max="2" width="56.140625" customWidth="1"/>
    <col min="3" max="3" width="48.42578125" customWidth="1"/>
    <col min="4" max="4" width="35.85546875" customWidth="1"/>
    <col min="5" max="5" width="30.140625" customWidth="1"/>
    <col min="6" max="6" width="28.7109375" customWidth="1"/>
  </cols>
  <sheetData>
    <row r="1" spans="1:10" ht="21.75" thickBot="1" x14ac:dyDescent="0.3">
      <c r="A1" s="500" t="s">
        <v>2364</v>
      </c>
      <c r="B1" s="501"/>
      <c r="C1" s="501"/>
      <c r="D1" s="501"/>
      <c r="E1" s="501"/>
      <c r="F1" s="502"/>
      <c r="G1" s="237" t="s">
        <v>1674</v>
      </c>
    </row>
    <row r="2" spans="1:10" ht="33" customHeight="1" thickBot="1" x14ac:dyDescent="0.3">
      <c r="A2" s="462" t="s">
        <v>2365</v>
      </c>
      <c r="B2" s="463"/>
      <c r="C2" s="460" t="s">
        <v>2456</v>
      </c>
      <c r="D2" s="460"/>
      <c r="E2" s="460"/>
      <c r="F2" s="461"/>
    </row>
    <row r="3" spans="1:10" s="34" customFormat="1" ht="15.75" customHeight="1" x14ac:dyDescent="0.25">
      <c r="A3" s="471" t="s">
        <v>2366</v>
      </c>
      <c r="B3" s="472"/>
      <c r="C3" s="505" t="s">
        <v>2367</v>
      </c>
      <c r="D3" s="505"/>
      <c r="E3" s="505"/>
      <c r="F3" s="506"/>
      <c r="G3" s="31"/>
      <c r="H3" s="31"/>
      <c r="I3" s="31"/>
      <c r="J3" s="31"/>
    </row>
    <row r="4" spans="1:10" ht="14.25" customHeight="1" x14ac:dyDescent="0.25">
      <c r="A4" s="471"/>
      <c r="B4" s="472"/>
      <c r="C4" s="122" t="s">
        <v>2368</v>
      </c>
      <c r="D4" s="122" t="s">
        <v>2369</v>
      </c>
      <c r="E4" s="122" t="s">
        <v>2370</v>
      </c>
      <c r="F4" s="123" t="s">
        <v>2371</v>
      </c>
      <c r="G4" s="31"/>
      <c r="H4" s="31"/>
      <c r="I4" s="31"/>
      <c r="J4" s="31"/>
    </row>
    <row r="5" spans="1:10" s="14" customFormat="1" ht="15.75" customHeight="1" x14ac:dyDescent="0.15">
      <c r="A5" s="469" t="s">
        <v>2372</v>
      </c>
      <c r="B5" s="470"/>
      <c r="C5" s="38">
        <f>+'2.Ambientes Adecuados y Seguros'!D55</f>
        <v>0</v>
      </c>
      <c r="D5" s="38">
        <f>+'2.Ambientes Adecuados y Seguros'!D56</f>
        <v>0</v>
      </c>
      <c r="E5" s="38">
        <f>+'2.Ambientes Adecuados y Seguros'!D57</f>
        <v>9</v>
      </c>
      <c r="F5" s="124">
        <f>SUM(C5:E5)</f>
        <v>9</v>
      </c>
      <c r="G5" s="31"/>
      <c r="H5" s="31"/>
      <c r="I5" s="31"/>
      <c r="J5" s="31"/>
    </row>
    <row r="6" spans="1:10" x14ac:dyDescent="0.25">
      <c r="A6" s="469" t="s">
        <v>2373</v>
      </c>
      <c r="B6" s="470"/>
      <c r="C6" s="95">
        <f>+'4. Modelo de Atencion'!D19</f>
        <v>0</v>
      </c>
      <c r="D6" s="95">
        <f>+'4. Modelo de Atencion'!D20</f>
        <v>0</v>
      </c>
      <c r="E6" s="95">
        <f>+'4. Modelo de Atencion'!D21</f>
        <v>2</v>
      </c>
      <c r="F6" s="124">
        <f t="shared" ref="F6:F14" si="0">SUM(C6:E6)</f>
        <v>2</v>
      </c>
      <c r="G6" s="31"/>
      <c r="H6" s="31"/>
      <c r="I6" s="31"/>
      <c r="J6" s="31"/>
    </row>
    <row r="7" spans="1:10" x14ac:dyDescent="0.25">
      <c r="A7" s="469" t="s">
        <v>2457</v>
      </c>
      <c r="B7" s="470"/>
      <c r="C7" s="95">
        <f>+'5. Situaciones de Riesgo'!D113</f>
        <v>0</v>
      </c>
      <c r="D7" s="95">
        <f>+'5. Situaciones de Riesgo'!D114</f>
        <v>0</v>
      </c>
      <c r="E7" s="95">
        <f>+'5. Situaciones de Riesgo'!D115</f>
        <v>14</v>
      </c>
      <c r="F7" s="124">
        <f t="shared" si="0"/>
        <v>14</v>
      </c>
      <c r="G7" s="31"/>
      <c r="H7" s="31"/>
      <c r="I7" s="31"/>
      <c r="J7" s="31"/>
    </row>
    <row r="8" spans="1:10" x14ac:dyDescent="0.25">
      <c r="A8" s="469" t="s">
        <v>2458</v>
      </c>
      <c r="B8" s="470"/>
      <c r="C8" s="95">
        <f>+'6. Código de Etica'!D36</f>
        <v>0</v>
      </c>
      <c r="D8" s="95">
        <f>+'6. Código de Etica'!D37</f>
        <v>0</v>
      </c>
      <c r="E8" s="95">
        <f>+'6. Código de Etica'!D38</f>
        <v>3</v>
      </c>
      <c r="F8" s="124">
        <f t="shared" si="0"/>
        <v>3</v>
      </c>
      <c r="G8" s="31"/>
      <c r="H8" s="31"/>
      <c r="I8" s="31"/>
      <c r="J8" s="31"/>
    </row>
    <row r="9" spans="1:10" x14ac:dyDescent="0.25">
      <c r="A9" s="469" t="s">
        <v>2374</v>
      </c>
      <c r="B9" s="470"/>
      <c r="C9" s="95">
        <f>+'7. Talento Humano'!D21</f>
        <v>0</v>
      </c>
      <c r="D9" s="95">
        <f>+'7. Talento Humano'!D22</f>
        <v>0</v>
      </c>
      <c r="E9" s="95">
        <f>+'7. Talento Humano'!D23</f>
        <v>5</v>
      </c>
      <c r="F9" s="124">
        <f t="shared" si="0"/>
        <v>5</v>
      </c>
      <c r="G9" s="31"/>
      <c r="H9" s="31"/>
      <c r="I9" s="31"/>
      <c r="J9" s="31"/>
    </row>
    <row r="10" spans="1:10" x14ac:dyDescent="0.25">
      <c r="A10" s="469" t="s">
        <v>2375</v>
      </c>
      <c r="B10" s="470"/>
      <c r="C10" s="95">
        <f>+'8. Financiero'!D17</f>
        <v>0</v>
      </c>
      <c r="D10" s="95">
        <f>+'8. Financiero'!D18</f>
        <v>0</v>
      </c>
      <c r="E10" s="95">
        <f>+'8. Financiero'!D19</f>
        <v>2</v>
      </c>
      <c r="F10" s="124">
        <f t="shared" si="0"/>
        <v>2</v>
      </c>
      <c r="G10" s="31"/>
      <c r="H10" s="31"/>
      <c r="I10" s="31"/>
      <c r="J10" s="31"/>
    </row>
    <row r="11" spans="1:10" x14ac:dyDescent="0.25">
      <c r="A11" s="469" t="s">
        <v>2376</v>
      </c>
      <c r="B11" s="470"/>
      <c r="C11" s="95">
        <f>+'9. Dotacion'!D10</f>
        <v>0</v>
      </c>
      <c r="D11" s="95">
        <f>+'9. Dotacion'!D11</f>
        <v>0</v>
      </c>
      <c r="E11" s="95">
        <f>+'9. Dotacion'!D12</f>
        <v>3</v>
      </c>
      <c r="F11" s="124">
        <f t="shared" si="0"/>
        <v>3</v>
      </c>
    </row>
    <row r="12" spans="1:10" ht="15" customHeight="1" x14ac:dyDescent="0.25">
      <c r="A12" s="503" t="s">
        <v>2459</v>
      </c>
      <c r="B12" s="504"/>
      <c r="C12" s="95">
        <f>+'Anexo 1 Violencias'!D11</f>
        <v>0</v>
      </c>
      <c r="D12" s="95">
        <f>+'Anexo 1 Violencias'!D12</f>
        <v>0</v>
      </c>
      <c r="E12" s="95">
        <f>+'Anexo 1 Violencias'!D13</f>
        <v>1</v>
      </c>
      <c r="F12" s="124">
        <f t="shared" si="0"/>
        <v>1</v>
      </c>
    </row>
    <row r="13" spans="1:10" ht="15" customHeight="1" x14ac:dyDescent="0.25">
      <c r="A13" s="474" t="s">
        <v>2460</v>
      </c>
      <c r="B13" s="470"/>
      <c r="C13" s="95">
        <f>+'Anexo 2. Discapacidad'!D24</f>
        <v>0</v>
      </c>
      <c r="D13" s="95">
        <f>+'Anexo 2. Discapacidad'!D25</f>
        <v>0</v>
      </c>
      <c r="E13" s="95">
        <f>+'Anexo 2. Discapacidad'!D26</f>
        <v>4</v>
      </c>
      <c r="F13" s="124">
        <f t="shared" si="0"/>
        <v>4</v>
      </c>
    </row>
    <row r="14" spans="1:10" ht="15" customHeight="1" x14ac:dyDescent="0.25">
      <c r="A14" s="473" t="s">
        <v>2461</v>
      </c>
      <c r="B14" s="473"/>
      <c r="C14" s="95">
        <f>+'Anexo 3. Gestantes y Lactan'!D23</f>
        <v>0</v>
      </c>
      <c r="D14" s="95">
        <f>+'Anexo 3. Gestantes y Lactan'!D24</f>
        <v>0</v>
      </c>
      <c r="E14" s="95">
        <f>+'Anexo 3. Gestantes y Lactan'!D25</f>
        <v>3</v>
      </c>
      <c r="F14" s="124">
        <f t="shared" si="0"/>
        <v>3</v>
      </c>
    </row>
    <row r="15" spans="1:10" x14ac:dyDescent="0.25">
      <c r="A15" s="473" t="s">
        <v>2377</v>
      </c>
      <c r="B15" s="473"/>
      <c r="C15" s="125">
        <f>SUM(C5:C14)</f>
        <v>0</v>
      </c>
      <c r="D15" s="125">
        <f>SUM(D5:D14)</f>
        <v>0</v>
      </c>
      <c r="E15" s="125">
        <f>SUM(E5:E14)</f>
        <v>46</v>
      </c>
      <c r="F15" s="126">
        <f>SUM(F5:F14)</f>
        <v>46</v>
      </c>
    </row>
    <row r="16" spans="1:10" ht="30.75" thickBot="1" x14ac:dyDescent="0.3">
      <c r="A16" s="127"/>
      <c r="B16" s="128"/>
      <c r="C16" s="129" t="s">
        <v>2378</v>
      </c>
      <c r="D16" s="130" t="s">
        <v>2379</v>
      </c>
      <c r="E16" s="129" t="s">
        <v>2378</v>
      </c>
      <c r="F16" s="131"/>
    </row>
    <row r="17" spans="1:6" ht="36" customHeight="1" x14ac:dyDescent="0.25">
      <c r="A17" s="466" t="s">
        <v>1638</v>
      </c>
      <c r="B17" s="467"/>
      <c r="C17" s="467"/>
      <c r="D17" s="467"/>
      <c r="E17" s="467"/>
      <c r="F17" s="468"/>
    </row>
    <row r="18" spans="1:6" ht="54.75" customHeight="1" x14ac:dyDescent="0.25">
      <c r="A18" s="491"/>
      <c r="B18" s="492"/>
      <c r="C18" s="492"/>
      <c r="D18" s="492"/>
      <c r="E18" s="492"/>
      <c r="F18" s="493"/>
    </row>
    <row r="19" spans="1:6" ht="56.25" customHeight="1" x14ac:dyDescent="0.25">
      <c r="A19" s="494"/>
      <c r="B19" s="495"/>
      <c r="C19" s="495"/>
      <c r="D19" s="495"/>
      <c r="E19" s="495"/>
      <c r="F19" s="496"/>
    </row>
    <row r="20" spans="1:6" ht="53.25" customHeight="1" x14ac:dyDescent="0.25">
      <c r="A20" s="494"/>
      <c r="B20" s="495"/>
      <c r="C20" s="495"/>
      <c r="D20" s="495"/>
      <c r="E20" s="495"/>
      <c r="F20" s="496"/>
    </row>
    <row r="21" spans="1:6" ht="50.25" customHeight="1" thickBot="1" x14ac:dyDescent="0.3">
      <c r="A21" s="497"/>
      <c r="B21" s="498"/>
      <c r="C21" s="498"/>
      <c r="D21" s="498"/>
      <c r="E21" s="498"/>
      <c r="F21" s="499"/>
    </row>
    <row r="22" spans="1:6" ht="25.5" customHeight="1" x14ac:dyDescent="0.25">
      <c r="A22" s="466" t="s">
        <v>1640</v>
      </c>
      <c r="B22" s="467"/>
      <c r="C22" s="467"/>
      <c r="D22" s="467"/>
      <c r="E22" s="467"/>
      <c r="F22" s="468"/>
    </row>
    <row r="23" spans="1:6" x14ac:dyDescent="0.25">
      <c r="A23" s="507"/>
      <c r="B23" s="508"/>
      <c r="C23" s="508"/>
      <c r="D23" s="508"/>
      <c r="E23" s="508"/>
      <c r="F23" s="509"/>
    </row>
    <row r="24" spans="1:6" x14ac:dyDescent="0.25">
      <c r="A24" s="507"/>
      <c r="B24" s="508"/>
      <c r="C24" s="508"/>
      <c r="D24" s="508"/>
      <c r="E24" s="508"/>
      <c r="F24" s="509"/>
    </row>
    <row r="25" spans="1:6" x14ac:dyDescent="0.25">
      <c r="A25" s="507"/>
      <c r="B25" s="508"/>
      <c r="C25" s="508"/>
      <c r="D25" s="508"/>
      <c r="E25" s="508"/>
      <c r="F25" s="509"/>
    </row>
    <row r="26" spans="1:6" x14ac:dyDescent="0.25">
      <c r="A26" s="507"/>
      <c r="B26" s="508"/>
      <c r="C26" s="508"/>
      <c r="D26" s="508"/>
      <c r="E26" s="508"/>
      <c r="F26" s="509"/>
    </row>
    <row r="27" spans="1:6" x14ac:dyDescent="0.25">
      <c r="A27" s="507"/>
      <c r="B27" s="508"/>
      <c r="C27" s="508"/>
      <c r="D27" s="508"/>
      <c r="E27" s="508"/>
      <c r="F27" s="509"/>
    </row>
    <row r="28" spans="1:6" x14ac:dyDescent="0.25">
      <c r="A28" s="507"/>
      <c r="B28" s="508"/>
      <c r="C28" s="508"/>
      <c r="D28" s="508"/>
      <c r="E28" s="508"/>
      <c r="F28" s="509"/>
    </row>
    <row r="29" spans="1:6" x14ac:dyDescent="0.25">
      <c r="A29" s="507"/>
      <c r="B29" s="508"/>
      <c r="C29" s="508"/>
      <c r="D29" s="508"/>
      <c r="E29" s="508"/>
      <c r="F29" s="509"/>
    </row>
    <row r="30" spans="1:6" ht="18" customHeight="1" x14ac:dyDescent="0.25">
      <c r="A30" s="507"/>
      <c r="B30" s="508"/>
      <c r="C30" s="508"/>
      <c r="D30" s="508"/>
      <c r="E30" s="508"/>
      <c r="F30" s="509"/>
    </row>
    <row r="31" spans="1:6" ht="18" customHeight="1" x14ac:dyDescent="0.25">
      <c r="A31" s="507"/>
      <c r="B31" s="508"/>
      <c r="C31" s="508"/>
      <c r="D31" s="508"/>
      <c r="E31" s="508"/>
      <c r="F31" s="509"/>
    </row>
    <row r="32" spans="1:6" x14ac:dyDescent="0.25">
      <c r="A32" s="507"/>
      <c r="B32" s="508"/>
      <c r="C32" s="508"/>
      <c r="D32" s="508"/>
      <c r="E32" s="508"/>
      <c r="F32" s="509"/>
    </row>
    <row r="33" spans="1:10" x14ac:dyDescent="0.25">
      <c r="A33" s="507"/>
      <c r="B33" s="508"/>
      <c r="C33" s="508"/>
      <c r="D33" s="508"/>
      <c r="E33" s="508"/>
      <c r="F33" s="509"/>
    </row>
    <row r="34" spans="1:10" ht="15" customHeight="1" x14ac:dyDescent="0.25">
      <c r="A34" s="507"/>
      <c r="B34" s="508"/>
      <c r="C34" s="508"/>
      <c r="D34" s="508"/>
      <c r="E34" s="508"/>
      <c r="F34" s="509"/>
    </row>
    <row r="35" spans="1:10" ht="68.25" customHeight="1" x14ac:dyDescent="0.25">
      <c r="A35" s="465" t="s">
        <v>2380</v>
      </c>
      <c r="B35" s="465"/>
      <c r="C35" s="464" t="s">
        <v>2381</v>
      </c>
      <c r="D35" s="464"/>
      <c r="E35" s="464"/>
      <c r="F35" s="464"/>
    </row>
    <row r="36" spans="1:10" ht="29.45" customHeight="1" x14ac:dyDescent="0.25">
      <c r="A36" s="510" t="s">
        <v>2382</v>
      </c>
      <c r="B36" s="511"/>
      <c r="C36" s="511"/>
      <c r="D36" s="511"/>
      <c r="E36" s="511"/>
      <c r="F36" s="512"/>
      <c r="G36" s="40"/>
    </row>
    <row r="37" spans="1:10" ht="19.350000000000001" customHeight="1" x14ac:dyDescent="0.25">
      <c r="A37" s="486" t="s">
        <v>2383</v>
      </c>
      <c r="B37" s="487"/>
      <c r="C37" s="488" t="s">
        <v>2384</v>
      </c>
      <c r="D37" s="489"/>
      <c r="E37" s="487"/>
      <c r="F37" s="41" t="s">
        <v>2385</v>
      </c>
      <c r="G37" s="40"/>
    </row>
    <row r="38" spans="1:10" ht="30" customHeight="1" x14ac:dyDescent="0.25">
      <c r="A38" s="479"/>
      <c r="B38" s="480"/>
      <c r="C38" s="481"/>
      <c r="D38" s="482"/>
      <c r="E38" s="480"/>
      <c r="F38" s="132"/>
      <c r="G38" s="40"/>
      <c r="H38" s="39"/>
      <c r="I38" s="39"/>
      <c r="J38" s="39"/>
    </row>
    <row r="39" spans="1:10" ht="30" customHeight="1" x14ac:dyDescent="0.25">
      <c r="A39" s="479"/>
      <c r="B39" s="480"/>
      <c r="C39" s="481"/>
      <c r="D39" s="482"/>
      <c r="E39" s="480"/>
      <c r="F39" s="132"/>
      <c r="G39" s="40"/>
    </row>
    <row r="40" spans="1:10" ht="30" customHeight="1" x14ac:dyDescent="0.25">
      <c r="A40" s="479"/>
      <c r="B40" s="480"/>
      <c r="C40" s="481"/>
      <c r="D40" s="482"/>
      <c r="E40" s="480"/>
      <c r="F40" s="132"/>
      <c r="G40" s="40"/>
    </row>
    <row r="41" spans="1:10" ht="30" customHeight="1" x14ac:dyDescent="0.25">
      <c r="A41" s="479"/>
      <c r="B41" s="480"/>
      <c r="C41" s="481"/>
      <c r="D41" s="482"/>
      <c r="E41" s="480"/>
      <c r="F41" s="132"/>
      <c r="G41" s="40"/>
    </row>
    <row r="42" spans="1:10" ht="30" customHeight="1" thickBot="1" x14ac:dyDescent="0.3">
      <c r="A42" s="475"/>
      <c r="B42" s="476"/>
      <c r="C42" s="477"/>
      <c r="D42" s="478"/>
      <c r="E42" s="476"/>
      <c r="F42" s="133"/>
      <c r="G42" s="40"/>
    </row>
    <row r="43" spans="1:10" ht="15.75" thickBot="1" x14ac:dyDescent="0.3">
      <c r="A43" s="490"/>
      <c r="B43" s="490"/>
      <c r="C43" s="490"/>
      <c r="D43" s="490"/>
      <c r="E43" s="490"/>
      <c r="F43" s="42"/>
      <c r="G43" s="40"/>
    </row>
    <row r="44" spans="1:10" x14ac:dyDescent="0.25">
      <c r="A44" s="483" t="s">
        <v>2386</v>
      </c>
      <c r="B44" s="484"/>
      <c r="C44" s="484"/>
      <c r="D44" s="484"/>
      <c r="E44" s="484"/>
      <c r="F44" s="485"/>
      <c r="G44" s="40"/>
    </row>
    <row r="45" spans="1:10" x14ac:dyDescent="0.25">
      <c r="A45" s="486" t="s">
        <v>2383</v>
      </c>
      <c r="B45" s="487"/>
      <c r="C45" s="488" t="s">
        <v>2387</v>
      </c>
      <c r="D45" s="489"/>
      <c r="E45" s="487"/>
      <c r="F45" s="41" t="s">
        <v>2385</v>
      </c>
      <c r="G45" s="40"/>
    </row>
    <row r="46" spans="1:10" ht="30" customHeight="1" x14ac:dyDescent="0.25">
      <c r="A46" s="479"/>
      <c r="B46" s="480"/>
      <c r="C46" s="481"/>
      <c r="D46" s="482"/>
      <c r="E46" s="480"/>
      <c r="F46" s="132"/>
      <c r="G46" s="40"/>
    </row>
    <row r="47" spans="1:10" ht="30" customHeight="1" x14ac:dyDescent="0.25">
      <c r="A47" s="479"/>
      <c r="B47" s="480"/>
      <c r="C47" s="481"/>
      <c r="D47" s="482"/>
      <c r="E47" s="480"/>
      <c r="F47" s="132"/>
      <c r="G47" s="40"/>
    </row>
    <row r="48" spans="1:10" ht="30" customHeight="1" x14ac:dyDescent="0.25">
      <c r="A48" s="479"/>
      <c r="B48" s="480"/>
      <c r="C48" s="481"/>
      <c r="D48" s="482"/>
      <c r="E48" s="480"/>
      <c r="F48" s="132"/>
      <c r="G48" s="40"/>
    </row>
    <row r="49" spans="1:7" ht="30" customHeight="1" x14ac:dyDescent="0.25">
      <c r="A49" s="479"/>
      <c r="B49" s="480"/>
      <c r="C49" s="481"/>
      <c r="D49" s="482"/>
      <c r="E49" s="480"/>
      <c r="F49" s="132"/>
      <c r="G49" s="40"/>
    </row>
    <row r="50" spans="1:7" ht="30" customHeight="1" thickBot="1" x14ac:dyDescent="0.3">
      <c r="A50" s="475"/>
      <c r="B50" s="476"/>
      <c r="C50" s="477"/>
      <c r="D50" s="478"/>
      <c r="E50" s="476"/>
      <c r="F50" s="133"/>
      <c r="G50" s="40"/>
    </row>
  </sheetData>
  <sheetProtection algorithmName="SHA-512" hashValue="uqiaHRuaA9TDbwO2eNO1g//s4+UGkGZTuHlK+gmeiD+bzS40Oz15aanO1HBbal7YAnsEOsXfT2aAqkIqSAe96w==" saltValue="kl7gGfDm78CfH7kBDv/tIg==" spinCount="100000" sheet="1" formatRows="0"/>
  <mergeCells count="50">
    <mergeCell ref="A1:F1"/>
    <mergeCell ref="A12:B12"/>
    <mergeCell ref="A39:B39"/>
    <mergeCell ref="C3:F3"/>
    <mergeCell ref="A5:B5"/>
    <mergeCell ref="A6:B6"/>
    <mergeCell ref="A7:B7"/>
    <mergeCell ref="A8:B8"/>
    <mergeCell ref="A9:B9"/>
    <mergeCell ref="A23:F34"/>
    <mergeCell ref="A22:F22"/>
    <mergeCell ref="A36:F36"/>
    <mergeCell ref="A10:B10"/>
    <mergeCell ref="A37:B37"/>
    <mergeCell ref="C37:E37"/>
    <mergeCell ref="A38:B38"/>
    <mergeCell ref="C38:E38"/>
    <mergeCell ref="A15:B15"/>
    <mergeCell ref="A18:F21"/>
    <mergeCell ref="C39:E39"/>
    <mergeCell ref="A42:B42"/>
    <mergeCell ref="C42:E42"/>
    <mergeCell ref="A43:B43"/>
    <mergeCell ref="C43:E43"/>
    <mergeCell ref="A40:B40"/>
    <mergeCell ref="C40:E40"/>
    <mergeCell ref="A41:B41"/>
    <mergeCell ref="C41:E41"/>
    <mergeCell ref="A44:F44"/>
    <mergeCell ref="A45:B45"/>
    <mergeCell ref="C45:E45"/>
    <mergeCell ref="A46:B46"/>
    <mergeCell ref="C46:E46"/>
    <mergeCell ref="A50:B50"/>
    <mergeCell ref="C50:E50"/>
    <mergeCell ref="A47:B47"/>
    <mergeCell ref="C47:E47"/>
    <mergeCell ref="A48:B48"/>
    <mergeCell ref="C48:E48"/>
    <mergeCell ref="A49:B49"/>
    <mergeCell ref="C49:E49"/>
    <mergeCell ref="C2:F2"/>
    <mergeCell ref="A2:B2"/>
    <mergeCell ref="C35:F35"/>
    <mergeCell ref="A35:B35"/>
    <mergeCell ref="A17:F17"/>
    <mergeCell ref="A11:B11"/>
    <mergeCell ref="A3:B4"/>
    <mergeCell ref="A14:B14"/>
    <mergeCell ref="A13:B13"/>
  </mergeCells>
  <hyperlinks>
    <hyperlink ref="G1" location="PORTADA!A1" display="Portada" xr:uid="{4056AA4B-5848-49DD-A9A6-D182C99EC46C}"/>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620D5-5B71-451C-B6BF-D872BA344782}">
  <dimension ref="A1:MQ4"/>
  <sheetViews>
    <sheetView zoomScale="70" zoomScaleNormal="70" workbookViewId="0">
      <selection activeCell="A3" sqref="A3"/>
    </sheetView>
  </sheetViews>
  <sheetFormatPr baseColWidth="10" defaultColWidth="11.42578125" defaultRowHeight="15" x14ac:dyDescent="0.2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9" width="20" customWidth="1"/>
    <col min="40" max="40" width="31.42578125" customWidth="1"/>
    <col min="41" max="41" width="41.140625" customWidth="1"/>
    <col min="42" max="42" width="61.85546875" customWidth="1"/>
    <col min="43" max="45" width="31.28515625" customWidth="1"/>
    <col min="46" max="46" width="30.28515625" customWidth="1"/>
    <col min="47" max="47" width="33.140625" customWidth="1"/>
    <col min="48" max="48" width="30.42578125" customWidth="1"/>
    <col min="49" max="49" width="42" customWidth="1"/>
    <col min="50" max="50" width="49.85546875" customWidth="1"/>
    <col min="51" max="51" width="23.85546875" customWidth="1"/>
    <col min="52" max="52" width="42.42578125" customWidth="1"/>
    <col min="53" max="53" width="19.42578125" customWidth="1"/>
    <col min="54" max="54" width="18.28515625" customWidth="1"/>
    <col min="55" max="55" width="18.42578125" customWidth="1"/>
    <col min="56" max="56" width="32" customWidth="1"/>
    <col min="57" max="57" width="27" customWidth="1"/>
    <col min="60" max="60" width="15.140625" customWidth="1"/>
    <col min="61" max="61" width="30.42578125" customWidth="1"/>
    <col min="62" max="62" width="40.140625" customWidth="1"/>
    <col min="63" max="63" width="19.140625" customWidth="1"/>
    <col min="64" max="64" width="17.85546875" customWidth="1"/>
    <col min="65" max="65" width="17.42578125" customWidth="1"/>
    <col min="66" max="66" width="42.7109375" customWidth="1"/>
    <col min="67" max="67" width="35.140625" customWidth="1"/>
    <col min="70" max="70" width="26.140625" customWidth="1"/>
  </cols>
  <sheetData>
    <row r="1" spans="1:355" ht="15.75" thickBot="1" x14ac:dyDescent="0.3">
      <c r="A1" s="514"/>
      <c r="B1" s="514"/>
      <c r="C1" s="514"/>
      <c r="D1" s="514"/>
      <c r="E1" s="514"/>
      <c r="F1" s="514"/>
      <c r="G1" s="514"/>
      <c r="H1" s="514"/>
      <c r="I1" s="514"/>
      <c r="J1" s="514"/>
      <c r="K1" s="514"/>
      <c r="L1" s="514"/>
      <c r="M1" s="514"/>
      <c r="N1" s="514"/>
      <c r="O1" s="515"/>
      <c r="AY1" s="516"/>
      <c r="AZ1" s="517"/>
      <c r="BA1" s="517"/>
      <c r="BB1" s="517"/>
      <c r="BC1" s="517"/>
      <c r="BD1" s="517"/>
      <c r="BE1" s="517"/>
      <c r="BF1" s="517"/>
      <c r="BG1" s="517"/>
      <c r="BH1" s="517"/>
      <c r="BI1" s="517"/>
      <c r="BJ1" s="517"/>
      <c r="BK1" s="517"/>
      <c r="BL1" s="517"/>
      <c r="BM1" s="517"/>
      <c r="BN1" s="517"/>
      <c r="BO1" s="517"/>
      <c r="BP1" s="517"/>
      <c r="BQ1" s="517"/>
      <c r="BR1" s="517"/>
      <c r="BS1" s="525" t="s">
        <v>1675</v>
      </c>
      <c r="BT1" s="525"/>
      <c r="BU1" s="525"/>
      <c r="BV1" s="525"/>
      <c r="BW1" s="525"/>
      <c r="BX1" s="525"/>
      <c r="BY1" s="525"/>
      <c r="BZ1" s="525"/>
      <c r="CA1" s="525"/>
      <c r="CB1" s="525"/>
      <c r="CC1" s="525"/>
      <c r="CD1" s="525"/>
      <c r="CE1" s="525"/>
      <c r="CF1" s="525"/>
      <c r="CG1" s="525"/>
      <c r="CH1" s="525"/>
      <c r="CI1" s="525"/>
      <c r="CJ1" s="525"/>
      <c r="CK1" s="525"/>
      <c r="CL1" s="525"/>
      <c r="CM1" s="525"/>
      <c r="CN1" s="525"/>
      <c r="CO1" s="525"/>
      <c r="CP1" s="525"/>
      <c r="CQ1" s="525"/>
      <c r="CR1" s="525"/>
      <c r="CS1" s="525"/>
      <c r="CT1" s="525"/>
      <c r="CU1" s="525"/>
      <c r="CV1" s="525"/>
      <c r="CW1" s="525"/>
      <c r="CX1" s="525"/>
      <c r="CY1" s="525"/>
      <c r="CZ1" s="525"/>
      <c r="DA1" s="525"/>
      <c r="DB1" s="525"/>
      <c r="DC1" s="525"/>
      <c r="DD1" s="525"/>
      <c r="DE1" s="525"/>
      <c r="DF1" s="525"/>
      <c r="DG1" s="525"/>
      <c r="DH1" s="525"/>
      <c r="DI1" s="525"/>
      <c r="DJ1" s="525"/>
      <c r="DK1" s="525"/>
      <c r="DL1" s="525"/>
      <c r="DM1" s="525"/>
      <c r="DN1" s="525"/>
      <c r="DO1" s="525"/>
      <c r="DP1" s="525"/>
      <c r="DQ1" s="525"/>
      <c r="DR1" s="513" t="s">
        <v>1789</v>
      </c>
      <c r="DS1" s="513"/>
      <c r="DT1" s="513"/>
      <c r="DU1" s="513"/>
      <c r="DV1" s="513"/>
      <c r="DW1" s="513"/>
      <c r="DX1" s="513"/>
      <c r="DY1" s="513"/>
      <c r="DZ1" s="513"/>
      <c r="EA1" s="513"/>
      <c r="EB1" s="513"/>
      <c r="EC1" s="513"/>
      <c r="ED1" s="513"/>
      <c r="EE1" s="513"/>
      <c r="EF1" s="528" t="s">
        <v>1818</v>
      </c>
      <c r="EG1" s="528"/>
      <c r="EH1" s="528"/>
      <c r="EI1" s="528"/>
      <c r="EJ1" s="528"/>
      <c r="EK1" s="528"/>
      <c r="EL1" s="528"/>
      <c r="EM1" s="528"/>
      <c r="EN1" s="528"/>
      <c r="EO1" s="528"/>
      <c r="EP1" s="528"/>
      <c r="EQ1" s="528"/>
      <c r="ER1" s="528"/>
      <c r="ES1" s="528"/>
      <c r="ET1" s="528"/>
      <c r="EU1" s="528"/>
      <c r="EV1" s="528"/>
      <c r="EW1" s="528"/>
      <c r="EX1" s="528"/>
      <c r="EY1" s="528"/>
      <c r="EZ1" s="528"/>
      <c r="FA1" s="528"/>
      <c r="FB1" s="528"/>
      <c r="FC1" s="528"/>
      <c r="FD1" s="528"/>
      <c r="FE1" s="528"/>
      <c r="FF1" s="528"/>
      <c r="FG1" s="528"/>
      <c r="FH1" s="528"/>
      <c r="FI1" s="528"/>
      <c r="FJ1" s="528"/>
      <c r="FK1" s="528"/>
      <c r="FL1" s="528"/>
      <c r="FM1" s="528"/>
      <c r="FN1" s="528"/>
      <c r="FO1" s="528"/>
      <c r="FP1" s="528"/>
      <c r="FQ1" s="528"/>
      <c r="FR1" s="528"/>
      <c r="FS1" s="528"/>
      <c r="FT1" s="528"/>
      <c r="FU1" s="528"/>
      <c r="FV1" s="528"/>
      <c r="FW1" s="528"/>
      <c r="FX1" s="528"/>
      <c r="FY1" s="528"/>
      <c r="FZ1" s="528"/>
      <c r="GA1" s="528"/>
      <c r="GB1" s="528"/>
      <c r="GC1" s="528"/>
      <c r="GD1" s="528"/>
      <c r="GE1" s="528"/>
      <c r="GF1" s="528"/>
      <c r="GG1" s="528"/>
      <c r="GH1" s="528"/>
      <c r="GI1" s="528"/>
      <c r="GJ1" s="528"/>
      <c r="GK1" s="528"/>
      <c r="GL1" s="528"/>
      <c r="GM1" s="528"/>
      <c r="GN1" s="528"/>
      <c r="GO1" s="528"/>
      <c r="GP1" s="528"/>
      <c r="GQ1" s="528"/>
      <c r="GR1" s="528"/>
      <c r="GS1" s="528"/>
      <c r="GT1" s="528"/>
      <c r="GU1" s="528"/>
      <c r="GV1" s="528"/>
      <c r="GW1" s="528"/>
      <c r="GX1" s="528"/>
      <c r="GY1" s="528"/>
      <c r="GZ1" s="528"/>
      <c r="HA1" s="528"/>
      <c r="HB1" s="528"/>
      <c r="HC1" s="528"/>
      <c r="HD1" s="528"/>
      <c r="HE1" s="528"/>
      <c r="HF1" s="528"/>
      <c r="HG1" s="528"/>
      <c r="HH1" s="528"/>
      <c r="HI1" s="528"/>
      <c r="HJ1" s="528"/>
      <c r="HK1" s="528"/>
      <c r="HL1" s="528"/>
      <c r="HM1" s="528"/>
      <c r="HN1" s="528"/>
      <c r="HO1" s="528"/>
      <c r="HP1" s="528"/>
      <c r="HQ1" s="528"/>
      <c r="HR1" s="528"/>
      <c r="HS1" s="528"/>
      <c r="HT1" s="528"/>
      <c r="HU1" s="528"/>
      <c r="HV1" s="528"/>
      <c r="HW1" s="528"/>
      <c r="HX1" s="528"/>
      <c r="HY1" s="528"/>
      <c r="HZ1" s="528"/>
      <c r="IA1" s="528"/>
      <c r="IB1" s="528"/>
      <c r="IC1" s="528"/>
      <c r="ID1" s="528"/>
      <c r="IE1" s="528"/>
      <c r="IF1" s="528"/>
      <c r="IG1" s="528"/>
      <c r="IH1" s="528"/>
      <c r="II1" s="528"/>
      <c r="IJ1" s="528"/>
      <c r="IK1" s="529" t="s">
        <v>2488</v>
      </c>
      <c r="IL1" s="529"/>
      <c r="IM1" s="529"/>
      <c r="IN1" s="529"/>
      <c r="IO1" s="529"/>
      <c r="IP1" s="529"/>
      <c r="IQ1" s="529"/>
      <c r="IR1" s="529"/>
      <c r="IS1" s="529"/>
      <c r="IT1" s="529"/>
      <c r="IU1" s="529"/>
      <c r="IV1" s="529"/>
      <c r="IW1" s="529"/>
      <c r="IX1" s="529"/>
      <c r="IY1" s="529"/>
      <c r="IZ1" s="529"/>
      <c r="JA1" s="529"/>
      <c r="JB1" s="529"/>
      <c r="JC1" s="529"/>
      <c r="JD1" s="529"/>
      <c r="JE1" s="529"/>
      <c r="JF1" s="529"/>
      <c r="JG1" s="529"/>
      <c r="JH1" s="529"/>
      <c r="JI1" s="529"/>
      <c r="JJ1" s="529"/>
      <c r="JK1" s="529"/>
      <c r="JL1" s="529"/>
      <c r="JM1" s="529"/>
      <c r="JN1" s="529"/>
      <c r="JO1" s="529"/>
      <c r="JP1" s="529"/>
      <c r="JQ1" s="530" t="s">
        <v>2485</v>
      </c>
      <c r="JR1" s="530"/>
      <c r="JS1" s="530"/>
      <c r="JT1" s="530"/>
      <c r="JU1" s="530"/>
      <c r="JV1" s="530"/>
      <c r="JW1" s="530"/>
      <c r="JX1" s="530"/>
      <c r="JY1" s="530"/>
      <c r="JZ1" s="530"/>
      <c r="KA1" s="530"/>
      <c r="KB1" s="530"/>
      <c r="KC1" s="530"/>
      <c r="KD1" s="530"/>
      <c r="KE1" s="530"/>
      <c r="KF1" s="530"/>
      <c r="KG1" s="530"/>
      <c r="KH1" s="531" t="s">
        <v>2486</v>
      </c>
      <c r="KI1" s="531"/>
      <c r="KJ1" s="531"/>
      <c r="KK1" s="531"/>
      <c r="KL1" s="531"/>
      <c r="KM1" s="531"/>
      <c r="KN1" s="531"/>
      <c r="KO1" s="531"/>
      <c r="KP1" s="531"/>
      <c r="KQ1" s="531"/>
      <c r="KR1" s="531"/>
      <c r="KS1" s="531"/>
      <c r="KT1" s="532" t="s">
        <v>2487</v>
      </c>
      <c r="KU1" s="532"/>
      <c r="KV1" s="532"/>
      <c r="KW1" s="532"/>
      <c r="KX1" s="532"/>
      <c r="KY1" s="532"/>
      <c r="KZ1" s="533" t="s">
        <v>2459</v>
      </c>
      <c r="LA1" s="533"/>
      <c r="LB1" s="533"/>
      <c r="LC1" s="533"/>
      <c r="LD1" s="533"/>
      <c r="LE1" s="533"/>
      <c r="LF1" s="533"/>
      <c r="LG1" s="526" t="s">
        <v>2460</v>
      </c>
      <c r="LH1" s="526"/>
      <c r="LI1" s="526"/>
      <c r="LJ1" s="526"/>
      <c r="LK1" s="526"/>
      <c r="LL1" s="526"/>
      <c r="LM1" s="526"/>
      <c r="LN1" s="526"/>
      <c r="LO1" s="526"/>
      <c r="LP1" s="526"/>
      <c r="LQ1" s="526"/>
      <c r="LR1" s="526"/>
      <c r="LS1" s="526"/>
      <c r="LT1" s="526"/>
      <c r="LU1" s="526"/>
      <c r="LV1" s="526"/>
      <c r="LW1" s="526"/>
      <c r="LX1" s="526"/>
      <c r="LY1" s="526"/>
      <c r="LZ1" s="527" t="s">
        <v>2245</v>
      </c>
      <c r="MA1" s="527"/>
      <c r="MB1" s="527"/>
      <c r="MC1" s="527"/>
      <c r="MD1" s="527"/>
      <c r="ME1" s="527"/>
      <c r="MF1" s="527"/>
      <c r="MG1" s="527"/>
      <c r="MH1" s="527"/>
      <c r="MI1" s="527"/>
      <c r="MJ1" s="527"/>
      <c r="MK1" s="527"/>
      <c r="ML1" s="527"/>
      <c r="MM1" s="527"/>
      <c r="MN1" s="527"/>
      <c r="MO1" s="527"/>
      <c r="MP1" s="527"/>
      <c r="MQ1" s="527"/>
    </row>
    <row r="2" spans="1:355" ht="15.75" thickBot="1" x14ac:dyDescent="0.3">
      <c r="A2" s="518" t="s">
        <v>2388</v>
      </c>
      <c r="B2" s="518"/>
      <c r="C2" s="518"/>
      <c r="D2" s="518"/>
      <c r="E2" s="518"/>
      <c r="F2" s="518"/>
      <c r="G2" s="518"/>
      <c r="H2" s="518"/>
      <c r="I2" s="518"/>
      <c r="J2" s="518"/>
      <c r="K2" s="518"/>
      <c r="L2" s="518"/>
      <c r="M2" s="518"/>
      <c r="N2" s="518"/>
      <c r="O2" s="519"/>
      <c r="P2" s="520" t="s">
        <v>1645</v>
      </c>
      <c r="Q2" s="520"/>
      <c r="R2" s="520"/>
      <c r="S2" s="520"/>
      <c r="T2" s="520"/>
      <c r="U2" s="520"/>
      <c r="V2" s="520"/>
      <c r="W2" s="520"/>
      <c r="X2" s="520"/>
      <c r="Y2" s="520"/>
      <c r="Z2" s="520"/>
      <c r="AA2" s="520"/>
      <c r="AB2" s="520"/>
      <c r="AC2" s="520"/>
      <c r="AD2" s="520"/>
      <c r="AE2" s="520"/>
      <c r="AF2" s="520"/>
      <c r="AG2" s="520"/>
      <c r="AH2" s="521"/>
      <c r="AI2" s="522" t="s">
        <v>1649</v>
      </c>
      <c r="AJ2" s="522"/>
      <c r="AK2" s="522"/>
      <c r="AL2" s="522"/>
      <c r="AM2" s="522"/>
      <c r="AN2" s="522"/>
      <c r="AO2" s="522"/>
      <c r="AP2" s="522"/>
      <c r="AQ2" s="522"/>
      <c r="AR2" s="522"/>
      <c r="AS2" s="522"/>
      <c r="AT2" s="522"/>
      <c r="AU2" s="522"/>
      <c r="AV2" s="522"/>
      <c r="AW2" s="522"/>
      <c r="AX2" s="522"/>
      <c r="AY2" s="523" t="s">
        <v>1671</v>
      </c>
      <c r="AZ2" s="524"/>
      <c r="BA2" s="524"/>
      <c r="BB2" s="524"/>
      <c r="BC2" s="524"/>
      <c r="BD2" s="524"/>
      <c r="BE2" s="524"/>
      <c r="BF2" s="524"/>
      <c r="BG2" s="524"/>
      <c r="BH2" s="524"/>
      <c r="BI2" s="524"/>
      <c r="BJ2" s="524"/>
      <c r="BK2" s="524"/>
      <c r="BL2" s="524"/>
      <c r="BM2" s="524"/>
      <c r="BN2" s="524"/>
      <c r="BO2" s="524"/>
      <c r="BP2" s="524"/>
      <c r="BQ2" s="524"/>
      <c r="BR2" s="524"/>
      <c r="BS2" s="53" t="s">
        <v>1682</v>
      </c>
      <c r="BT2" s="54" t="s">
        <v>1686</v>
      </c>
      <c r="BU2" s="54" t="s">
        <v>1689</v>
      </c>
      <c r="BV2" s="57" t="s">
        <v>1691</v>
      </c>
      <c r="BW2" s="54" t="s">
        <v>1694</v>
      </c>
      <c r="BX2" s="57" t="s">
        <v>1697</v>
      </c>
      <c r="BY2" s="54" t="s">
        <v>1699</v>
      </c>
      <c r="BZ2" s="57" t="s">
        <v>1701</v>
      </c>
      <c r="CA2" s="54" t="s">
        <v>1704</v>
      </c>
      <c r="CB2" s="57" t="s">
        <v>1706</v>
      </c>
      <c r="CC2" s="54" t="s">
        <v>1709</v>
      </c>
      <c r="CD2" s="54" t="s">
        <v>1712</v>
      </c>
      <c r="CE2" s="54" t="s">
        <v>1714</v>
      </c>
      <c r="CF2" s="54" t="s">
        <v>1716</v>
      </c>
      <c r="CG2" s="54" t="s">
        <v>1718</v>
      </c>
      <c r="CH2" s="54" t="s">
        <v>1720</v>
      </c>
      <c r="CI2" s="246" t="s">
        <v>1722</v>
      </c>
      <c r="CJ2" s="246" t="s">
        <v>1722</v>
      </c>
      <c r="CK2" s="246" t="s">
        <v>1722</v>
      </c>
      <c r="CL2" s="54" t="s">
        <v>1725</v>
      </c>
      <c r="CM2" s="54" t="s">
        <v>1728</v>
      </c>
      <c r="CN2" s="54" t="s">
        <v>1730</v>
      </c>
      <c r="CO2" s="54" t="s">
        <v>1732</v>
      </c>
      <c r="CP2" s="54" t="s">
        <v>1734</v>
      </c>
      <c r="CQ2" s="54" t="s">
        <v>1736</v>
      </c>
      <c r="CR2" s="54" t="s">
        <v>1738</v>
      </c>
      <c r="CS2" s="54" t="s">
        <v>1740</v>
      </c>
      <c r="CT2" s="54" t="s">
        <v>1742</v>
      </c>
      <c r="CU2" s="54" t="s">
        <v>1744</v>
      </c>
      <c r="CV2" s="54" t="s">
        <v>1746</v>
      </c>
      <c r="CW2" s="54" t="s">
        <v>1748</v>
      </c>
      <c r="CX2" s="54" t="s">
        <v>1750</v>
      </c>
      <c r="CY2" s="54" t="s">
        <v>1752</v>
      </c>
      <c r="CZ2" s="54" t="s">
        <v>1754</v>
      </c>
      <c r="DA2" s="54" t="s">
        <v>1756</v>
      </c>
      <c r="DB2" s="54" t="s">
        <v>1758</v>
      </c>
      <c r="DC2" s="54" t="s">
        <v>1761</v>
      </c>
      <c r="DD2" s="54" t="s">
        <v>1764</v>
      </c>
      <c r="DE2" s="54" t="s">
        <v>1766</v>
      </c>
      <c r="DF2" s="54" t="s">
        <v>1768</v>
      </c>
      <c r="DG2" s="54" t="s">
        <v>1770</v>
      </c>
      <c r="DH2" s="54" t="s">
        <v>1772</v>
      </c>
      <c r="DI2" s="54" t="s">
        <v>1775</v>
      </c>
      <c r="DJ2" s="54" t="s">
        <v>1777</v>
      </c>
      <c r="DK2" s="54" t="s">
        <v>1779</v>
      </c>
      <c r="DL2" s="54" t="s">
        <v>2395</v>
      </c>
      <c r="DM2" s="246" t="s">
        <v>2333</v>
      </c>
      <c r="DN2" s="54" t="s">
        <v>2462</v>
      </c>
      <c r="DO2" s="54" t="s">
        <v>2463</v>
      </c>
      <c r="DP2" s="54" t="s">
        <v>2464</v>
      </c>
      <c r="DQ2" s="60" t="s">
        <v>2465</v>
      </c>
      <c r="DR2" s="67" t="s">
        <v>1790</v>
      </c>
      <c r="DS2" s="54" t="s">
        <v>1794</v>
      </c>
      <c r="DT2" s="54" t="s">
        <v>1797</v>
      </c>
      <c r="DU2" s="54" t="s">
        <v>1799</v>
      </c>
      <c r="DV2" s="57" t="s">
        <v>1802</v>
      </c>
      <c r="DW2" s="84"/>
      <c r="DX2" s="54" t="s">
        <v>2420</v>
      </c>
      <c r="DY2" s="54" t="s">
        <v>2421</v>
      </c>
      <c r="DZ2" s="54" t="s">
        <v>2422</v>
      </c>
      <c r="EA2" s="54" t="s">
        <v>2423</v>
      </c>
      <c r="EB2" s="54" t="s">
        <v>2424</v>
      </c>
      <c r="EC2" s="54" t="s">
        <v>2425</v>
      </c>
      <c r="ED2" s="54" t="s">
        <v>2426</v>
      </c>
      <c r="EE2" s="60" t="s">
        <v>2427</v>
      </c>
      <c r="EF2" s="341" t="s">
        <v>1822</v>
      </c>
      <c r="EG2" s="335" t="s">
        <v>1825</v>
      </c>
      <c r="EH2" s="334" t="s">
        <v>1828</v>
      </c>
      <c r="EI2" s="337"/>
      <c r="EJ2" s="338" t="s">
        <v>1832</v>
      </c>
      <c r="EK2" s="338" t="s">
        <v>1835</v>
      </c>
      <c r="EL2" s="338" t="s">
        <v>1837</v>
      </c>
      <c r="EM2" s="334" t="s">
        <v>1840</v>
      </c>
      <c r="EN2" s="337"/>
      <c r="EO2" s="338" t="s">
        <v>1843</v>
      </c>
      <c r="EP2" s="338" t="s">
        <v>1846</v>
      </c>
      <c r="EQ2" s="338" t="s">
        <v>1849</v>
      </c>
      <c r="ER2" s="338" t="s">
        <v>1852</v>
      </c>
      <c r="ES2" s="338" t="s">
        <v>1854</v>
      </c>
      <c r="ET2" s="338" t="s">
        <v>1856</v>
      </c>
      <c r="EU2" s="334" t="s">
        <v>1858</v>
      </c>
      <c r="EV2" s="337"/>
      <c r="EW2" s="338" t="s">
        <v>1861</v>
      </c>
      <c r="EX2" s="338" t="s">
        <v>1864</v>
      </c>
      <c r="EY2" s="338" t="s">
        <v>1866</v>
      </c>
      <c r="EZ2" s="338" t="s">
        <v>1869</v>
      </c>
      <c r="FA2" s="338" t="s">
        <v>1872</v>
      </c>
      <c r="FB2" s="338" t="s">
        <v>1873</v>
      </c>
      <c r="FC2" s="338" t="s">
        <v>1875</v>
      </c>
      <c r="FD2" s="338" t="s">
        <v>1878</v>
      </c>
      <c r="FE2" s="338" t="s">
        <v>1880</v>
      </c>
      <c r="FF2" s="338" t="s">
        <v>1882</v>
      </c>
      <c r="FG2" s="338" t="s">
        <v>1885</v>
      </c>
      <c r="FH2" s="334" t="s">
        <v>1887</v>
      </c>
      <c r="FI2" s="334" t="s">
        <v>1887</v>
      </c>
      <c r="FJ2" s="334" t="s">
        <v>1887</v>
      </c>
      <c r="FK2" s="337"/>
      <c r="FL2" s="338" t="s">
        <v>1890</v>
      </c>
      <c r="FM2" s="338" t="s">
        <v>1893</v>
      </c>
      <c r="FN2" s="338" t="s">
        <v>1896</v>
      </c>
      <c r="FO2" s="338" t="s">
        <v>1899</v>
      </c>
      <c r="FP2" s="338" t="s">
        <v>1902</v>
      </c>
      <c r="FQ2" s="338" t="s">
        <v>1905</v>
      </c>
      <c r="FR2" s="338" t="s">
        <v>1907</v>
      </c>
      <c r="FS2" s="338" t="s">
        <v>1909</v>
      </c>
      <c r="FT2" s="338" t="s">
        <v>1911</v>
      </c>
      <c r="FU2" s="338" t="s">
        <v>1913</v>
      </c>
      <c r="FV2" s="338" t="s">
        <v>1915</v>
      </c>
      <c r="FW2" s="338" t="s">
        <v>1917</v>
      </c>
      <c r="FX2" s="338" t="s">
        <v>1919</v>
      </c>
      <c r="FY2" s="338" t="s">
        <v>1921</v>
      </c>
      <c r="FZ2" s="338" t="s">
        <v>1922</v>
      </c>
      <c r="GA2" s="338" t="s">
        <v>1924</v>
      </c>
      <c r="GB2" s="338" t="s">
        <v>1926</v>
      </c>
      <c r="GC2" s="338" t="s">
        <v>1928</v>
      </c>
      <c r="GD2" s="338" t="s">
        <v>1931</v>
      </c>
      <c r="GE2" s="338" t="s">
        <v>1933</v>
      </c>
      <c r="GF2" s="338" t="s">
        <v>1935</v>
      </c>
      <c r="GG2" s="334" t="s">
        <v>1938</v>
      </c>
      <c r="GH2" s="337"/>
      <c r="GI2" s="338" t="s">
        <v>1941</v>
      </c>
      <c r="GJ2" s="338" t="s">
        <v>1944</v>
      </c>
      <c r="GK2" s="338" t="s">
        <v>1946</v>
      </c>
      <c r="GL2" s="338" t="s">
        <v>1948</v>
      </c>
      <c r="GM2" s="338" t="s">
        <v>1950</v>
      </c>
      <c r="GN2" s="338" t="s">
        <v>1952</v>
      </c>
      <c r="GO2" s="334" t="s">
        <v>1955</v>
      </c>
      <c r="GP2" s="337"/>
      <c r="GQ2" s="338" t="s">
        <v>1958</v>
      </c>
      <c r="GR2" s="334" t="s">
        <v>1961</v>
      </c>
      <c r="GS2" s="337"/>
      <c r="GT2" s="338" t="s">
        <v>1964</v>
      </c>
      <c r="GU2" s="338" t="s">
        <v>1967</v>
      </c>
      <c r="GV2" s="338" t="s">
        <v>1969</v>
      </c>
      <c r="GW2" s="338" t="s">
        <v>1971</v>
      </c>
      <c r="GX2" s="338" t="s">
        <v>1974</v>
      </c>
      <c r="GY2" s="338" t="s">
        <v>1976</v>
      </c>
      <c r="GZ2" s="338" t="s">
        <v>1978</v>
      </c>
      <c r="HA2" s="338" t="s">
        <v>1980</v>
      </c>
      <c r="HB2" s="338" t="s">
        <v>1982</v>
      </c>
      <c r="HC2" s="334" t="s">
        <v>1984</v>
      </c>
      <c r="HD2" s="337"/>
      <c r="HE2" s="338" t="s">
        <v>1987</v>
      </c>
      <c r="HF2" s="338" t="s">
        <v>1990</v>
      </c>
      <c r="HG2" s="338" t="s">
        <v>1992</v>
      </c>
      <c r="HH2" s="338" t="s">
        <v>1994</v>
      </c>
      <c r="HI2" s="338" t="s">
        <v>1996</v>
      </c>
      <c r="HJ2" s="338" t="s">
        <v>1998</v>
      </c>
      <c r="HK2" s="338" t="s">
        <v>2000</v>
      </c>
      <c r="HL2" s="334" t="s">
        <v>2002</v>
      </c>
      <c r="HM2" s="337"/>
      <c r="HN2" s="338" t="s">
        <v>2005</v>
      </c>
      <c r="HO2" s="338" t="s">
        <v>2008</v>
      </c>
      <c r="HP2" s="338" t="s">
        <v>2011</v>
      </c>
      <c r="HQ2" s="338" t="s">
        <v>2014</v>
      </c>
      <c r="HR2" s="338" t="s">
        <v>2017</v>
      </c>
      <c r="HS2" s="338" t="s">
        <v>2018</v>
      </c>
      <c r="HT2" s="334" t="s">
        <v>2020</v>
      </c>
      <c r="HU2" s="337"/>
      <c r="HV2" s="338" t="s">
        <v>2023</v>
      </c>
      <c r="HW2" s="338" t="s">
        <v>2026</v>
      </c>
      <c r="HX2" s="338" t="s">
        <v>2028</v>
      </c>
      <c r="HY2" s="338" t="s">
        <v>2030</v>
      </c>
      <c r="HZ2" s="338" t="s">
        <v>2032</v>
      </c>
      <c r="IA2" s="338" t="s">
        <v>2034</v>
      </c>
      <c r="IB2" s="334" t="s">
        <v>2036</v>
      </c>
      <c r="IC2" s="337"/>
      <c r="ID2" s="338" t="s">
        <v>2039</v>
      </c>
      <c r="IE2" s="338" t="s">
        <v>2042</v>
      </c>
      <c r="IF2" s="338" t="s">
        <v>2044</v>
      </c>
      <c r="IG2" s="338" t="s">
        <v>2046</v>
      </c>
      <c r="IH2" s="338" t="s">
        <v>2048</v>
      </c>
      <c r="II2" s="338" t="s">
        <v>2051</v>
      </c>
      <c r="IJ2" s="339" t="s">
        <v>2054</v>
      </c>
      <c r="IK2" s="53" t="s">
        <v>2058</v>
      </c>
      <c r="IL2" s="57" t="s">
        <v>2058</v>
      </c>
      <c r="IM2" s="57" t="s">
        <v>2058</v>
      </c>
      <c r="IN2" s="54" t="s">
        <v>2061</v>
      </c>
      <c r="IO2" s="54" t="s">
        <v>2064</v>
      </c>
      <c r="IP2" s="234"/>
      <c r="IQ2" s="54" t="s">
        <v>2066</v>
      </c>
      <c r="IR2" s="54" t="s">
        <v>2068</v>
      </c>
      <c r="IS2" s="54" t="s">
        <v>2070</v>
      </c>
      <c r="IT2" s="54" t="s">
        <v>2072</v>
      </c>
      <c r="IU2" s="54" t="s">
        <v>2074</v>
      </c>
      <c r="IV2" s="54" t="s">
        <v>2076</v>
      </c>
      <c r="IW2" s="54" t="s">
        <v>2078</v>
      </c>
      <c r="IX2" s="54" t="s">
        <v>2080</v>
      </c>
      <c r="IY2" s="54" t="s">
        <v>2082</v>
      </c>
      <c r="IZ2" s="54" t="s">
        <v>2084</v>
      </c>
      <c r="JA2" s="54" t="s">
        <v>2086</v>
      </c>
      <c r="JB2" s="54" t="s">
        <v>2088</v>
      </c>
      <c r="JC2" s="54" t="s">
        <v>2090</v>
      </c>
      <c r="JD2" s="54" t="s">
        <v>2092</v>
      </c>
      <c r="JE2" s="54" t="s">
        <v>2094</v>
      </c>
      <c r="JF2" s="54" t="s">
        <v>2096</v>
      </c>
      <c r="JG2" s="54" t="s">
        <v>2098</v>
      </c>
      <c r="JH2" s="54" t="s">
        <v>2100</v>
      </c>
      <c r="JI2" s="54" t="s">
        <v>2102</v>
      </c>
      <c r="JJ2" s="54" t="s">
        <v>2105</v>
      </c>
      <c r="JK2" s="54" t="s">
        <v>2108</v>
      </c>
      <c r="JL2" s="54" t="s">
        <v>2110</v>
      </c>
      <c r="JM2" s="54" t="s">
        <v>2112</v>
      </c>
      <c r="JN2" s="54" t="s">
        <v>2114</v>
      </c>
      <c r="JO2" s="54" t="s">
        <v>2116</v>
      </c>
      <c r="JP2" s="60" t="s">
        <v>2118</v>
      </c>
      <c r="JQ2" s="67" t="s">
        <v>2122</v>
      </c>
      <c r="JR2" s="54" t="s">
        <v>2125</v>
      </c>
      <c r="JS2" s="57" t="s">
        <v>2128</v>
      </c>
      <c r="JT2" s="54" t="s">
        <v>2131</v>
      </c>
      <c r="JU2" s="54" t="s">
        <v>2134</v>
      </c>
      <c r="JV2" s="54" t="s">
        <v>2136</v>
      </c>
      <c r="JW2" s="57" t="s">
        <v>2138</v>
      </c>
      <c r="JX2" s="54" t="s">
        <v>2141</v>
      </c>
      <c r="JY2" s="54" t="s">
        <v>2144</v>
      </c>
      <c r="JZ2" s="54" t="s">
        <v>2147</v>
      </c>
      <c r="KA2" s="57" t="s">
        <v>2149</v>
      </c>
      <c r="KB2" s="350" t="s">
        <v>2152</v>
      </c>
      <c r="KC2" s="350" t="s">
        <v>2155</v>
      </c>
      <c r="KD2" s="57" t="s">
        <v>2157</v>
      </c>
      <c r="KE2" s="54" t="s">
        <v>2159</v>
      </c>
      <c r="KF2" s="54" t="s">
        <v>2161</v>
      </c>
      <c r="KG2" s="60" t="s">
        <v>2164</v>
      </c>
      <c r="KH2" s="53" t="s">
        <v>2436</v>
      </c>
      <c r="KI2" s="54" t="s">
        <v>2438</v>
      </c>
      <c r="KJ2" s="54" t="s">
        <v>2440</v>
      </c>
      <c r="KK2" s="54" t="s">
        <v>2441</v>
      </c>
      <c r="KL2" s="54" t="s">
        <v>2405</v>
      </c>
      <c r="KM2" s="57" t="s">
        <v>2444</v>
      </c>
      <c r="KN2" s="54" t="s">
        <v>2406</v>
      </c>
      <c r="KO2" s="54" t="s">
        <v>2407</v>
      </c>
      <c r="KP2" s="54" t="s">
        <v>2408</v>
      </c>
      <c r="KQ2" s="54" t="s">
        <v>2409</v>
      </c>
      <c r="KR2" s="54" t="s">
        <v>2410</v>
      </c>
      <c r="KS2" s="60" t="s">
        <v>2419</v>
      </c>
      <c r="KT2" s="57" t="s">
        <v>2411</v>
      </c>
      <c r="KU2" s="56" t="s">
        <v>2412</v>
      </c>
      <c r="KV2" s="57" t="s">
        <v>2413</v>
      </c>
      <c r="KW2" s="54" t="s">
        <v>2173</v>
      </c>
      <c r="KX2" s="273" t="s">
        <v>2428</v>
      </c>
      <c r="KY2" s="278" t="s">
        <v>2429</v>
      </c>
      <c r="KZ2" s="53" t="s">
        <v>2181</v>
      </c>
      <c r="LA2" s="84"/>
      <c r="LB2" s="54" t="s">
        <v>2185</v>
      </c>
      <c r="LC2" s="54" t="s">
        <v>2187</v>
      </c>
      <c r="LD2" s="54" t="s">
        <v>2189</v>
      </c>
      <c r="LE2" s="54" t="s">
        <v>2191</v>
      </c>
      <c r="LF2" s="60" t="s">
        <v>2193</v>
      </c>
      <c r="LG2" s="53" t="s">
        <v>2196</v>
      </c>
      <c r="LH2" s="146" t="s">
        <v>2198</v>
      </c>
      <c r="LI2" s="146" t="s">
        <v>2200</v>
      </c>
      <c r="LJ2" s="146" t="s">
        <v>2202</v>
      </c>
      <c r="LK2" s="146" t="s">
        <v>2205</v>
      </c>
      <c r="LL2" s="146" t="s">
        <v>2208</v>
      </c>
      <c r="LM2" s="146" t="s">
        <v>2211</v>
      </c>
      <c r="LN2" s="146" t="s">
        <v>2214</v>
      </c>
      <c r="LO2" s="146" t="s">
        <v>2217</v>
      </c>
      <c r="LP2" s="146" t="s">
        <v>2220</v>
      </c>
      <c r="LQ2" s="146" t="s">
        <v>2224</v>
      </c>
      <c r="LR2" s="57" t="s">
        <v>2227</v>
      </c>
      <c r="LS2" s="54" t="s">
        <v>2230</v>
      </c>
      <c r="LT2" s="54" t="s">
        <v>2232</v>
      </c>
      <c r="LU2" s="57" t="s">
        <v>2234</v>
      </c>
      <c r="LV2" s="54" t="s">
        <v>2237</v>
      </c>
      <c r="LW2" s="54" t="s">
        <v>2239</v>
      </c>
      <c r="LX2" s="57" t="s">
        <v>2240</v>
      </c>
      <c r="LY2" s="60" t="s">
        <v>2243</v>
      </c>
      <c r="LZ2" s="53" t="s">
        <v>2246</v>
      </c>
      <c r="MA2" s="87"/>
      <c r="MB2" s="54" t="s">
        <v>2250</v>
      </c>
      <c r="MC2" s="54" t="s">
        <v>2253</v>
      </c>
      <c r="MD2" s="54" t="s">
        <v>2256</v>
      </c>
      <c r="ME2" s="54" t="s">
        <v>2259</v>
      </c>
      <c r="MF2" s="54" t="s">
        <v>2262</v>
      </c>
      <c r="MG2" s="54" t="s">
        <v>2265</v>
      </c>
      <c r="MH2" s="54" t="s">
        <v>2268</v>
      </c>
      <c r="MI2" s="54" t="s">
        <v>2270</v>
      </c>
      <c r="MJ2" s="54" t="s">
        <v>2273</v>
      </c>
      <c r="MK2" s="54" t="s">
        <v>2275</v>
      </c>
      <c r="ML2" s="54" t="s">
        <v>2278</v>
      </c>
      <c r="MM2" s="57" t="s">
        <v>2349</v>
      </c>
      <c r="MN2" s="54" t="s">
        <v>2473</v>
      </c>
      <c r="MO2" s="54" t="s">
        <v>2474</v>
      </c>
      <c r="MP2" s="57" t="s">
        <v>2280</v>
      </c>
      <c r="MQ2" s="60" t="s">
        <v>2475</v>
      </c>
    </row>
    <row r="3" spans="1:355" ht="396" customHeight="1" thickBot="1" x14ac:dyDescent="0.3">
      <c r="A3" s="202" t="s">
        <v>1643</v>
      </c>
      <c r="B3" s="202" t="s">
        <v>1488</v>
      </c>
      <c r="C3" s="202" t="s">
        <v>1490</v>
      </c>
      <c r="D3" s="202" t="s">
        <v>1492</v>
      </c>
      <c r="E3" s="202" t="s">
        <v>1494</v>
      </c>
      <c r="F3" s="202" t="s">
        <v>1496</v>
      </c>
      <c r="G3" s="202" t="s">
        <v>1498</v>
      </c>
      <c r="H3" s="202" t="s">
        <v>1500</v>
      </c>
      <c r="I3" s="202" t="s">
        <v>1502</v>
      </c>
      <c r="J3" s="202" t="s">
        <v>1644</v>
      </c>
      <c r="K3" s="202" t="s">
        <v>1506</v>
      </c>
      <c r="L3" s="202" t="s">
        <v>1537</v>
      </c>
      <c r="M3" s="202" t="s">
        <v>1508</v>
      </c>
      <c r="N3" s="202" t="s">
        <v>1510</v>
      </c>
      <c r="O3" s="203" t="s">
        <v>1512</v>
      </c>
      <c r="P3" s="202" t="s">
        <v>1517</v>
      </c>
      <c r="Q3" s="202" t="s">
        <v>1646</v>
      </c>
      <c r="R3" s="202" t="s">
        <v>1520</v>
      </c>
      <c r="S3" s="202" t="s">
        <v>1522</v>
      </c>
      <c r="T3" s="202" t="s">
        <v>1524</v>
      </c>
      <c r="U3" s="202" t="s">
        <v>1492</v>
      </c>
      <c r="V3" s="202" t="s">
        <v>1647</v>
      </c>
      <c r="W3" s="202" t="s">
        <v>1529</v>
      </c>
      <c r="X3" s="202" t="s">
        <v>1648</v>
      </c>
      <c r="Y3" s="202" t="s">
        <v>1531</v>
      </c>
      <c r="Z3" s="202" t="s">
        <v>1533</v>
      </c>
      <c r="AA3" s="202" t="s">
        <v>1535</v>
      </c>
      <c r="AB3" s="202" t="s">
        <v>1537</v>
      </c>
      <c r="AC3" s="202" t="s">
        <v>1508</v>
      </c>
      <c r="AD3" s="202" t="s">
        <v>1510</v>
      </c>
      <c r="AE3" s="202" t="s">
        <v>1541</v>
      </c>
      <c r="AF3" s="202" t="s">
        <v>1543</v>
      </c>
      <c r="AG3" s="204" t="s">
        <v>1545</v>
      </c>
      <c r="AH3" s="205" t="s">
        <v>1547</v>
      </c>
      <c r="AI3" s="202" t="s">
        <v>1549</v>
      </c>
      <c r="AJ3" s="202" t="s">
        <v>1551</v>
      </c>
      <c r="AK3" s="202" t="s">
        <v>2391</v>
      </c>
      <c r="AL3" s="202" t="str">
        <f>+'1. Información General'!A22</f>
        <v>Número de auto de la visita</v>
      </c>
      <c r="AM3" s="202" t="str">
        <f>+'1. Información General'!E22</f>
        <v>Número de la bitácora</v>
      </c>
      <c r="AN3" s="202" t="s">
        <v>1555</v>
      </c>
      <c r="AO3" s="206" t="s">
        <v>1557</v>
      </c>
      <c r="AP3" s="202" t="s">
        <v>1653</v>
      </c>
      <c r="AQ3" s="202" t="str">
        <f>+'[2]1. Información General'!D27</f>
        <v>Primera Infancia</v>
      </c>
      <c r="AR3" s="202" t="str">
        <f>+'[2]1. Información General'!D28</f>
        <v>Infancia</v>
      </c>
      <c r="AS3" s="202" t="str">
        <f>+'[2]1. Información General'!D29</f>
        <v>Adolescencia</v>
      </c>
      <c r="AT3" s="202" t="str">
        <f>+'[2]1. Información General'!D30</f>
        <v>Juventud</v>
      </c>
      <c r="AU3" s="202" t="str">
        <f>+'[2]1. Información General'!D31</f>
        <v>Adultez</v>
      </c>
      <c r="AV3" s="202" t="str">
        <f>+'[2]1. Información General'!D32</f>
        <v>Persona Mayor</v>
      </c>
      <c r="AW3" s="202" t="s">
        <v>1563</v>
      </c>
      <c r="AX3" s="203" t="s">
        <v>1565</v>
      </c>
      <c r="AY3" s="202" t="s">
        <v>1672</v>
      </c>
      <c r="AZ3" s="202" t="s">
        <v>1570</v>
      </c>
      <c r="BA3" s="202" t="s">
        <v>1572</v>
      </c>
      <c r="BB3" s="202" t="s">
        <v>1574</v>
      </c>
      <c r="BC3" s="202" t="s">
        <v>1576</v>
      </c>
      <c r="BD3" s="202" t="s">
        <v>1578</v>
      </c>
      <c r="BE3" s="202" t="s">
        <v>1582</v>
      </c>
      <c r="BF3" s="202" t="s">
        <v>1584</v>
      </c>
      <c r="BG3" s="202" t="s">
        <v>1586</v>
      </c>
      <c r="BH3" s="202" t="s">
        <v>1533</v>
      </c>
      <c r="BI3" s="202" t="s">
        <v>1673</v>
      </c>
      <c r="BJ3" s="202" t="s">
        <v>1570</v>
      </c>
      <c r="BK3" s="202" t="s">
        <v>1572</v>
      </c>
      <c r="BL3" s="202" t="s">
        <v>1574</v>
      </c>
      <c r="BM3" s="202" t="s">
        <v>1576</v>
      </c>
      <c r="BN3" s="202" t="s">
        <v>1578</v>
      </c>
      <c r="BO3" s="202" t="s">
        <v>1582</v>
      </c>
      <c r="BP3" s="202" t="s">
        <v>1584</v>
      </c>
      <c r="BQ3" s="202" t="s">
        <v>1586</v>
      </c>
      <c r="BR3" s="203" t="s">
        <v>1533</v>
      </c>
      <c r="BS3" s="241" t="s">
        <v>1683</v>
      </c>
      <c r="BT3" s="55" t="s">
        <v>1687</v>
      </c>
      <c r="BU3" s="55" t="s">
        <v>1690</v>
      </c>
      <c r="BV3" s="243" t="s">
        <v>1692</v>
      </c>
      <c r="BW3" s="55" t="s">
        <v>1695</v>
      </c>
      <c r="BX3" s="243" t="s">
        <v>1698</v>
      </c>
      <c r="BY3" s="55" t="s">
        <v>1700</v>
      </c>
      <c r="BZ3" s="243" t="s">
        <v>1702</v>
      </c>
      <c r="CA3" s="264" t="s">
        <v>1705</v>
      </c>
      <c r="CB3" s="245" t="s">
        <v>1707</v>
      </c>
      <c r="CC3" s="59" t="s">
        <v>1710</v>
      </c>
      <c r="CD3" s="59" t="s">
        <v>1713</v>
      </c>
      <c r="CE3" s="59" t="s">
        <v>1715</v>
      </c>
      <c r="CF3" s="59" t="s">
        <v>1717</v>
      </c>
      <c r="CG3" s="59" t="s">
        <v>1719</v>
      </c>
      <c r="CH3" s="59" t="s">
        <v>1721</v>
      </c>
      <c r="CI3" s="247" t="s">
        <v>1723</v>
      </c>
      <c r="CJ3" s="247" t="s">
        <v>1723</v>
      </c>
      <c r="CK3" s="247" t="s">
        <v>1723</v>
      </c>
      <c r="CL3" s="59" t="s">
        <v>1726</v>
      </c>
      <c r="CM3" s="59" t="s">
        <v>1729</v>
      </c>
      <c r="CN3" s="59" t="s">
        <v>1731</v>
      </c>
      <c r="CO3" s="59" t="s">
        <v>1733</v>
      </c>
      <c r="CP3" s="59" t="s">
        <v>1735</v>
      </c>
      <c r="CQ3" s="59" t="s">
        <v>1737</v>
      </c>
      <c r="CR3" s="59" t="s">
        <v>1739</v>
      </c>
      <c r="CS3" s="59" t="s">
        <v>1741</v>
      </c>
      <c r="CT3" s="59" t="s">
        <v>1743</v>
      </c>
      <c r="CU3" s="59" t="s">
        <v>1745</v>
      </c>
      <c r="CV3" s="59" t="s">
        <v>1747</v>
      </c>
      <c r="CW3" s="59" t="s">
        <v>1749</v>
      </c>
      <c r="CX3" s="59" t="s">
        <v>1751</v>
      </c>
      <c r="CY3" s="59" t="s">
        <v>1753</v>
      </c>
      <c r="CZ3" s="59" t="s">
        <v>1755</v>
      </c>
      <c r="DA3" s="59" t="s">
        <v>1757</v>
      </c>
      <c r="DB3" s="59" t="s">
        <v>1759</v>
      </c>
      <c r="DC3" s="59" t="s">
        <v>1762</v>
      </c>
      <c r="DD3" s="59" t="s">
        <v>1765</v>
      </c>
      <c r="DE3" s="59" t="s">
        <v>1767</v>
      </c>
      <c r="DF3" s="59" t="s">
        <v>1769</v>
      </c>
      <c r="DG3" s="59" t="s">
        <v>1771</v>
      </c>
      <c r="DH3" s="59" t="s">
        <v>1773</v>
      </c>
      <c r="DI3" s="66" t="s">
        <v>1774</v>
      </c>
      <c r="DJ3" s="264" t="s">
        <v>2396</v>
      </c>
      <c r="DK3" s="59" t="s">
        <v>1778</v>
      </c>
      <c r="DL3" s="59" t="s">
        <v>1780</v>
      </c>
      <c r="DM3" s="247" t="s">
        <v>1781</v>
      </c>
      <c r="DN3" s="59" t="s">
        <v>1783</v>
      </c>
      <c r="DO3" s="59" t="s">
        <v>1784</v>
      </c>
      <c r="DP3" s="59" t="s">
        <v>1785</v>
      </c>
      <c r="DQ3" s="89" t="s">
        <v>1786</v>
      </c>
      <c r="DR3" s="316" t="s">
        <v>1791</v>
      </c>
      <c r="DS3" s="314" t="s">
        <v>1795</v>
      </c>
      <c r="DT3" s="59" t="s">
        <v>1798</v>
      </c>
      <c r="DU3" s="59" t="s">
        <v>1800</v>
      </c>
      <c r="DV3" s="65" t="s">
        <v>1803</v>
      </c>
      <c r="DW3" s="230" t="s">
        <v>1805</v>
      </c>
      <c r="DX3" s="266" t="s">
        <v>2432</v>
      </c>
      <c r="DY3" s="253" t="s">
        <v>1808</v>
      </c>
      <c r="DZ3" s="266" t="s">
        <v>2397</v>
      </c>
      <c r="EA3" s="253" t="s">
        <v>2431</v>
      </c>
      <c r="EB3" s="266" t="s">
        <v>2433</v>
      </c>
      <c r="EC3" s="253" t="s">
        <v>1812</v>
      </c>
      <c r="ED3" s="254" t="s">
        <v>1814</v>
      </c>
      <c r="EE3" s="267" t="s">
        <v>2398</v>
      </c>
      <c r="EF3" s="148" t="s">
        <v>1823</v>
      </c>
      <c r="EG3" s="66" t="s">
        <v>1826</v>
      </c>
      <c r="EH3" s="91" t="s">
        <v>1829</v>
      </c>
      <c r="EI3" s="85" t="s">
        <v>1831</v>
      </c>
      <c r="EJ3" s="55" t="s">
        <v>1833</v>
      </c>
      <c r="EK3" s="55" t="s">
        <v>2466</v>
      </c>
      <c r="EL3" s="55" t="s">
        <v>1838</v>
      </c>
      <c r="EM3" s="91" t="s">
        <v>1841</v>
      </c>
      <c r="EN3" s="85" t="s">
        <v>1831</v>
      </c>
      <c r="EO3" s="55" t="s">
        <v>1844</v>
      </c>
      <c r="EP3" s="55" t="s">
        <v>1847</v>
      </c>
      <c r="EQ3" s="55" t="s">
        <v>1850</v>
      </c>
      <c r="ER3" s="55" t="s">
        <v>1853</v>
      </c>
      <c r="ES3" s="55" t="s">
        <v>1855</v>
      </c>
      <c r="ET3" s="55" t="s">
        <v>1857</v>
      </c>
      <c r="EU3" s="269" t="s">
        <v>1859</v>
      </c>
      <c r="EV3" s="85" t="s">
        <v>1831</v>
      </c>
      <c r="EW3" s="55" t="s">
        <v>1862</v>
      </c>
      <c r="EX3" s="55" t="s">
        <v>1865</v>
      </c>
      <c r="EY3" s="55" t="s">
        <v>1867</v>
      </c>
      <c r="EZ3" s="55" t="s">
        <v>1870</v>
      </c>
      <c r="FA3" s="55" t="s">
        <v>2467</v>
      </c>
      <c r="FB3" s="55" t="s">
        <v>1874</v>
      </c>
      <c r="FC3" s="55" t="s">
        <v>1876</v>
      </c>
      <c r="FD3" s="55" t="s">
        <v>1879</v>
      </c>
      <c r="FE3" s="55" t="s">
        <v>1881</v>
      </c>
      <c r="FF3" s="55" t="s">
        <v>1883</v>
      </c>
      <c r="FG3" s="55" t="s">
        <v>1886</v>
      </c>
      <c r="FH3" s="269" t="s">
        <v>1888</v>
      </c>
      <c r="FI3" s="269" t="s">
        <v>1888</v>
      </c>
      <c r="FJ3" s="269" t="s">
        <v>1888</v>
      </c>
      <c r="FK3" s="85" t="s">
        <v>1831</v>
      </c>
      <c r="FL3" s="55" t="s">
        <v>1891</v>
      </c>
      <c r="FM3" s="55" t="s">
        <v>1894</v>
      </c>
      <c r="FN3" s="55" t="s">
        <v>1897</v>
      </c>
      <c r="FO3" s="59" t="s">
        <v>1900</v>
      </c>
      <c r="FP3" s="59" t="s">
        <v>1903</v>
      </c>
      <c r="FQ3" s="59" t="s">
        <v>1906</v>
      </c>
      <c r="FR3" s="59" t="s">
        <v>1908</v>
      </c>
      <c r="FS3" s="59" t="s">
        <v>1910</v>
      </c>
      <c r="FT3" s="59" t="s">
        <v>1912</v>
      </c>
      <c r="FU3" s="59" t="s">
        <v>1914</v>
      </c>
      <c r="FV3" s="59" t="s">
        <v>1916</v>
      </c>
      <c r="FW3" s="59" t="s">
        <v>1918</v>
      </c>
      <c r="FX3" s="59" t="s">
        <v>2468</v>
      </c>
      <c r="FY3" s="59" t="s">
        <v>2469</v>
      </c>
      <c r="FZ3" s="59" t="s">
        <v>1923</v>
      </c>
      <c r="GA3" s="59" t="s">
        <v>1925</v>
      </c>
      <c r="GB3" s="59" t="s">
        <v>1927</v>
      </c>
      <c r="GC3" s="59" t="s">
        <v>1929</v>
      </c>
      <c r="GD3" s="59" t="s">
        <v>1932</v>
      </c>
      <c r="GE3" s="59" t="s">
        <v>2470</v>
      </c>
      <c r="GF3" s="59" t="s">
        <v>1936</v>
      </c>
      <c r="GG3" s="269" t="s">
        <v>1939</v>
      </c>
      <c r="GH3" s="85" t="s">
        <v>1831</v>
      </c>
      <c r="GI3" s="59" t="s">
        <v>1942</v>
      </c>
      <c r="GJ3" s="59" t="s">
        <v>1945</v>
      </c>
      <c r="GK3" s="59" t="s">
        <v>1947</v>
      </c>
      <c r="GL3" s="59" t="s">
        <v>1949</v>
      </c>
      <c r="GM3" s="59" t="s">
        <v>1951</v>
      </c>
      <c r="GN3" s="59" t="s">
        <v>1953</v>
      </c>
      <c r="GO3" s="269" t="s">
        <v>1956</v>
      </c>
      <c r="GP3" s="85" t="s">
        <v>1831</v>
      </c>
      <c r="GQ3" s="59" t="s">
        <v>1959</v>
      </c>
      <c r="GR3" s="269" t="s">
        <v>1962</v>
      </c>
      <c r="GS3" s="85" t="s">
        <v>1831</v>
      </c>
      <c r="GT3" s="59" t="s">
        <v>1965</v>
      </c>
      <c r="GU3" s="59" t="s">
        <v>1968</v>
      </c>
      <c r="GV3" s="59" t="s">
        <v>1970</v>
      </c>
      <c r="GW3" s="59" t="s">
        <v>1972</v>
      </c>
      <c r="GX3" s="59" t="s">
        <v>1975</v>
      </c>
      <c r="GY3" s="59" t="s">
        <v>1977</v>
      </c>
      <c r="GZ3" s="59" t="s">
        <v>1979</v>
      </c>
      <c r="HA3" s="59" t="s">
        <v>1981</v>
      </c>
      <c r="HB3" s="59" t="s">
        <v>1983</v>
      </c>
      <c r="HC3" s="269" t="s">
        <v>1985</v>
      </c>
      <c r="HD3" s="85" t="s">
        <v>1831</v>
      </c>
      <c r="HE3" s="59" t="s">
        <v>1988</v>
      </c>
      <c r="HF3" s="59" t="s">
        <v>1991</v>
      </c>
      <c r="HG3" s="59" t="s">
        <v>1993</v>
      </c>
      <c r="HH3" s="59" t="s">
        <v>1995</v>
      </c>
      <c r="HI3" s="59" t="s">
        <v>1997</v>
      </c>
      <c r="HJ3" s="59" t="s">
        <v>1999</v>
      </c>
      <c r="HK3" s="59" t="s">
        <v>1853</v>
      </c>
      <c r="HL3" s="269" t="s">
        <v>2003</v>
      </c>
      <c r="HM3" s="85" t="s">
        <v>1831</v>
      </c>
      <c r="HN3" s="59" t="s">
        <v>2006</v>
      </c>
      <c r="HO3" s="59" t="s">
        <v>2009</v>
      </c>
      <c r="HP3" s="59" t="s">
        <v>2012</v>
      </c>
      <c r="HQ3" s="59" t="s">
        <v>2015</v>
      </c>
      <c r="HR3" s="59" t="s">
        <v>2471</v>
      </c>
      <c r="HS3" s="59" t="s">
        <v>2019</v>
      </c>
      <c r="HT3" s="269" t="s">
        <v>2021</v>
      </c>
      <c r="HU3" s="85" t="s">
        <v>1831</v>
      </c>
      <c r="HV3" s="59" t="s">
        <v>2024</v>
      </c>
      <c r="HW3" s="59" t="s">
        <v>2027</v>
      </c>
      <c r="HX3" s="59" t="s">
        <v>2029</v>
      </c>
      <c r="HY3" s="59" t="s">
        <v>2031</v>
      </c>
      <c r="HZ3" s="59" t="s">
        <v>2033</v>
      </c>
      <c r="IA3" s="59" t="s">
        <v>2035</v>
      </c>
      <c r="IB3" s="269" t="s">
        <v>2037</v>
      </c>
      <c r="IC3" s="85" t="s">
        <v>1831</v>
      </c>
      <c r="ID3" s="59" t="s">
        <v>2040</v>
      </c>
      <c r="IE3" s="59" t="s">
        <v>2043</v>
      </c>
      <c r="IF3" s="59" t="s">
        <v>2045</v>
      </c>
      <c r="IG3" s="59" t="s">
        <v>2047</v>
      </c>
      <c r="IH3" s="59" t="s">
        <v>2049</v>
      </c>
      <c r="II3" s="59" t="s">
        <v>2052</v>
      </c>
      <c r="IJ3" s="89" t="s">
        <v>2055</v>
      </c>
      <c r="IK3" s="345" t="s">
        <v>2059</v>
      </c>
      <c r="IL3" s="65" t="s">
        <v>2059</v>
      </c>
      <c r="IM3" s="65" t="s">
        <v>2059</v>
      </c>
      <c r="IN3" s="233" t="s">
        <v>2062</v>
      </c>
      <c r="IO3" s="59" t="s">
        <v>2418</v>
      </c>
      <c r="IP3" s="230" t="s">
        <v>2065</v>
      </c>
      <c r="IQ3" s="231" t="s">
        <v>2067</v>
      </c>
      <c r="IR3" s="59" t="s">
        <v>2069</v>
      </c>
      <c r="IS3" s="59" t="s">
        <v>2071</v>
      </c>
      <c r="IT3" s="59" t="s">
        <v>2073</v>
      </c>
      <c r="IU3" s="59" t="s">
        <v>2075</v>
      </c>
      <c r="IV3" s="59" t="s">
        <v>2077</v>
      </c>
      <c r="IW3" s="59" t="s">
        <v>2079</v>
      </c>
      <c r="IX3" s="59" t="s">
        <v>2081</v>
      </c>
      <c r="IY3" s="59" t="s">
        <v>2083</v>
      </c>
      <c r="IZ3" s="59" t="s">
        <v>2085</v>
      </c>
      <c r="JA3" s="59" t="s">
        <v>2087</v>
      </c>
      <c r="JB3" s="59" t="s">
        <v>2089</v>
      </c>
      <c r="JC3" s="59" t="s">
        <v>2091</v>
      </c>
      <c r="JD3" s="59" t="s">
        <v>2093</v>
      </c>
      <c r="JE3" s="59" t="s">
        <v>2095</v>
      </c>
      <c r="JF3" s="59" t="s">
        <v>2097</v>
      </c>
      <c r="JG3" s="59" t="s">
        <v>2099</v>
      </c>
      <c r="JH3" s="59" t="s">
        <v>2101</v>
      </c>
      <c r="JI3" s="59" t="s">
        <v>2103</v>
      </c>
      <c r="JJ3" s="59" t="s">
        <v>2106</v>
      </c>
      <c r="JK3" s="59" t="s">
        <v>2109</v>
      </c>
      <c r="JL3" s="59" t="s">
        <v>2111</v>
      </c>
      <c r="JM3" s="59" t="s">
        <v>2113</v>
      </c>
      <c r="JN3" s="59" t="s">
        <v>2115</v>
      </c>
      <c r="JO3" s="59" t="s">
        <v>2117</v>
      </c>
      <c r="JP3" s="89" t="s">
        <v>2119</v>
      </c>
      <c r="JQ3" s="90" t="s">
        <v>2123</v>
      </c>
      <c r="JR3" s="59" t="s">
        <v>2126</v>
      </c>
      <c r="JS3" s="91" t="s">
        <v>2129</v>
      </c>
      <c r="JT3" s="59" t="s">
        <v>2132</v>
      </c>
      <c r="JU3" s="59" t="s">
        <v>2135</v>
      </c>
      <c r="JV3" s="59" t="s">
        <v>2137</v>
      </c>
      <c r="JW3" s="91" t="s">
        <v>2139</v>
      </c>
      <c r="JX3" s="59" t="s">
        <v>2142</v>
      </c>
      <c r="JY3" s="59" t="s">
        <v>2145</v>
      </c>
      <c r="JZ3" s="59" t="s">
        <v>2148</v>
      </c>
      <c r="KA3" s="91" t="s">
        <v>2150</v>
      </c>
      <c r="KB3" s="55" t="s">
        <v>2153</v>
      </c>
      <c r="KC3" s="264" t="s">
        <v>2156</v>
      </c>
      <c r="KD3" s="91" t="s">
        <v>2158</v>
      </c>
      <c r="KE3" s="59" t="s">
        <v>2160</v>
      </c>
      <c r="KF3" s="59" t="s">
        <v>2162</v>
      </c>
      <c r="KG3" s="89" t="s">
        <v>2435</v>
      </c>
      <c r="KH3" s="148" t="s">
        <v>2165</v>
      </c>
      <c r="KI3" s="59" t="s">
        <v>2166</v>
      </c>
      <c r="KJ3" s="59" t="s">
        <v>2167</v>
      </c>
      <c r="KK3" s="59" t="s">
        <v>2442</v>
      </c>
      <c r="KL3" s="59" t="s">
        <v>2443</v>
      </c>
      <c r="KM3" s="91" t="s">
        <v>2445</v>
      </c>
      <c r="KN3" s="59" t="s">
        <v>2168</v>
      </c>
      <c r="KO3" s="59" t="s">
        <v>2169</v>
      </c>
      <c r="KP3" s="55" t="s">
        <v>2448</v>
      </c>
      <c r="KQ3" s="59" t="s">
        <v>2450</v>
      </c>
      <c r="KR3" s="293" t="s">
        <v>2452</v>
      </c>
      <c r="KS3" s="294" t="s">
        <v>2454</v>
      </c>
      <c r="KT3" s="58" t="s">
        <v>2171</v>
      </c>
      <c r="KU3" s="264" t="s">
        <v>2399</v>
      </c>
      <c r="KV3" s="58" t="s">
        <v>2175</v>
      </c>
      <c r="KW3" s="59" t="s">
        <v>2177</v>
      </c>
      <c r="KX3" s="274" t="s">
        <v>2179</v>
      </c>
      <c r="KY3" s="279" t="s">
        <v>2417</v>
      </c>
      <c r="KZ3" s="157" t="s">
        <v>2182</v>
      </c>
      <c r="LA3" s="85" t="s">
        <v>2184</v>
      </c>
      <c r="LB3" s="55" t="s">
        <v>2186</v>
      </c>
      <c r="LC3" s="59" t="s">
        <v>2188</v>
      </c>
      <c r="LD3" s="55" t="s">
        <v>2190</v>
      </c>
      <c r="LE3" s="55" t="s">
        <v>2192</v>
      </c>
      <c r="LF3" s="63" t="s">
        <v>2194</v>
      </c>
      <c r="LG3" s="148" t="s">
        <v>2197</v>
      </c>
      <c r="LH3" s="147" t="s">
        <v>2199</v>
      </c>
      <c r="LI3" s="59" t="s">
        <v>2201</v>
      </c>
      <c r="LJ3" s="59" t="s">
        <v>2203</v>
      </c>
      <c r="LK3" s="59" t="s">
        <v>2206</v>
      </c>
      <c r="LL3" s="59" t="s">
        <v>2209</v>
      </c>
      <c r="LM3" s="59" t="s">
        <v>2212</v>
      </c>
      <c r="LN3" s="59" t="s">
        <v>2215</v>
      </c>
      <c r="LO3" s="59" t="s">
        <v>2218</v>
      </c>
      <c r="LP3" s="59" t="s">
        <v>2221</v>
      </c>
      <c r="LQ3" s="59" t="s">
        <v>2225</v>
      </c>
      <c r="LR3" s="65" t="s">
        <v>2228</v>
      </c>
      <c r="LS3" s="59" t="s">
        <v>2231</v>
      </c>
      <c r="LT3" s="59" t="s">
        <v>2233</v>
      </c>
      <c r="LU3" s="91" t="s">
        <v>2235</v>
      </c>
      <c r="LV3" s="59" t="s">
        <v>1719</v>
      </c>
      <c r="LW3" s="59" t="s">
        <v>1721</v>
      </c>
      <c r="LX3" s="92" t="s">
        <v>2241</v>
      </c>
      <c r="LY3" s="89" t="s">
        <v>2244</v>
      </c>
      <c r="LZ3" s="148" t="s">
        <v>2247</v>
      </c>
      <c r="MA3" s="88" t="s">
        <v>2249</v>
      </c>
      <c r="MB3" s="59" t="s">
        <v>2251</v>
      </c>
      <c r="MC3" s="59" t="s">
        <v>2254</v>
      </c>
      <c r="MD3" s="66" t="s">
        <v>2257</v>
      </c>
      <c r="ME3" s="66" t="s">
        <v>2260</v>
      </c>
      <c r="MF3" s="59" t="s">
        <v>2263</v>
      </c>
      <c r="MG3" s="59" t="s">
        <v>2266</v>
      </c>
      <c r="MH3" s="59" t="s">
        <v>2269</v>
      </c>
      <c r="MI3" s="59" t="s">
        <v>2271</v>
      </c>
      <c r="MJ3" s="59" t="s">
        <v>2274</v>
      </c>
      <c r="MK3" s="59" t="s">
        <v>2276</v>
      </c>
      <c r="ML3" s="59" t="s">
        <v>2279</v>
      </c>
      <c r="MM3" s="91" t="s">
        <v>2241</v>
      </c>
      <c r="MN3" s="59" t="s">
        <v>2282</v>
      </c>
      <c r="MO3" s="59" t="s">
        <v>2283</v>
      </c>
      <c r="MP3" s="91" t="s">
        <v>2284</v>
      </c>
      <c r="MQ3" s="89" t="s">
        <v>2286</v>
      </c>
    </row>
    <row r="4" spans="1:355" x14ac:dyDescent="0.25">
      <c r="A4">
        <f>+'1. Información General'!B2</f>
        <v>0</v>
      </c>
      <c r="B4">
        <f>+'1. Información General'!F2</f>
        <v>0</v>
      </c>
      <c r="C4">
        <f>+'1. Información General'!B3</f>
        <v>0</v>
      </c>
      <c r="D4" s="367">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367">
        <f>+'1. Información General'!F7</f>
        <v>0</v>
      </c>
      <c r="M4">
        <f>+'1. Información General'!B8</f>
        <v>0</v>
      </c>
      <c r="N4">
        <f>+'1. Información General'!D8</f>
        <v>0</v>
      </c>
      <c r="O4">
        <f>+'1. Información General'!F8</f>
        <v>0</v>
      </c>
      <c r="P4">
        <f>+'1. Información General'!B11</f>
        <v>0</v>
      </c>
      <c r="Q4">
        <f>+'1. Información General'!F11</f>
        <v>0</v>
      </c>
      <c r="R4">
        <f>+'1. Información General'!B12</f>
        <v>0</v>
      </c>
      <c r="S4">
        <f>+'1. Información General'!D12</f>
        <v>0</v>
      </c>
      <c r="T4">
        <f>+'1. Información General'!B13</f>
        <v>0</v>
      </c>
      <c r="U4" s="367">
        <f>+'1. Información General'!F13</f>
        <v>0</v>
      </c>
      <c r="V4">
        <f>+'1. Información General'!B14</f>
        <v>0</v>
      </c>
      <c r="W4">
        <f>+'1. Información General'!D14</f>
        <v>0</v>
      </c>
      <c r="X4">
        <f>+'1. Información General'!B15</f>
        <v>0</v>
      </c>
      <c r="Y4">
        <f>+'1. Información General'!D15</f>
        <v>0</v>
      </c>
      <c r="Z4">
        <f>+'1. Información General'!F15</f>
        <v>0</v>
      </c>
      <c r="AA4">
        <f>+'1. Información General'!B16</f>
        <v>0</v>
      </c>
      <c r="AB4" s="367">
        <f>+'1. Información General'!F16</f>
        <v>0</v>
      </c>
      <c r="AC4">
        <f>+'1. Información General'!B17</f>
        <v>0</v>
      </c>
      <c r="AD4">
        <f>+'1. Información General'!D17</f>
        <v>0</v>
      </c>
      <c r="AE4">
        <f>+'1. Información General'!F17</f>
        <v>0</v>
      </c>
      <c r="AF4">
        <f>+'1. Información General'!B18</f>
        <v>0</v>
      </c>
      <c r="AG4" t="str">
        <f>+'1. Información General'!D18</f>
        <v xml:space="preserve"> </v>
      </c>
      <c r="AH4" t="str">
        <f>+'1. Información General'!F18</f>
        <v xml:space="preserve"> </v>
      </c>
      <c r="AI4">
        <f>+'1. Información General'!B21</f>
        <v>0</v>
      </c>
      <c r="AJ4" s="368">
        <f>+'1. Información General'!D21</f>
        <v>0</v>
      </c>
      <c r="AK4" s="368">
        <f>+'1. Información General'!F21</f>
        <v>0</v>
      </c>
      <c r="AL4" s="367">
        <f>+'1. Información General'!B22</f>
        <v>0</v>
      </c>
      <c r="AM4" s="367">
        <f>+'1. Información General'!F22</f>
        <v>0</v>
      </c>
      <c r="AN4" t="str">
        <f>+'1. Información General'!B23</f>
        <v>PROTECCION</v>
      </c>
      <c r="AO4" t="str">
        <f>+'1. Información General'!D23</f>
        <v>RESTABLECIMIENTO DE DERECHOS</v>
      </c>
      <c r="AP4">
        <f>+'1. Información General'!B24</f>
        <v>0</v>
      </c>
      <c r="AQ4" t="b">
        <f>+'1. Información General'!C27</f>
        <v>0</v>
      </c>
      <c r="AR4" t="b">
        <f>+'1. Información General'!C28</f>
        <v>0</v>
      </c>
      <c r="AS4" t="b">
        <f>+'1. Información General'!C29</f>
        <v>0</v>
      </c>
      <c r="AT4" t="b">
        <f>+'1. Información General'!C30</f>
        <v>0</v>
      </c>
      <c r="AU4" t="b">
        <f>+'1. Información General'!C31</f>
        <v>0</v>
      </c>
      <c r="AV4" t="b">
        <f>+'1. Información General'!C32</f>
        <v>0</v>
      </c>
      <c r="AW4" t="str">
        <f>+'1. Información General'!B33</f>
        <v xml:space="preserve">MODALIDADES DE APOYO Y FORTALECIMIENTO A LA FAMILIA O RED VINCULAR </v>
      </c>
      <c r="AX4" t="str">
        <f>+'1. Información General'!E33</f>
        <v>APOYO PSICOLOGICO ESPECIALIZADO</v>
      </c>
      <c r="AY4">
        <f>+'1. Información General'!B36</f>
        <v>0</v>
      </c>
      <c r="AZ4">
        <f>+'1. Información General'!D36</f>
        <v>0</v>
      </c>
      <c r="BA4">
        <f>+'1. Información General'!B37</f>
        <v>0</v>
      </c>
      <c r="BB4" s="368">
        <f>+'1. Información General'!D37</f>
        <v>0</v>
      </c>
      <c r="BC4" s="368">
        <f>+'1. Información General'!F37</f>
        <v>0</v>
      </c>
      <c r="BD4">
        <f>+'1. Información General'!B38</f>
        <v>0</v>
      </c>
      <c r="BE4">
        <f>+'1. Información General'!F38</f>
        <v>0</v>
      </c>
      <c r="BF4">
        <f>+'1. Información General'!B39</f>
        <v>0</v>
      </c>
      <c r="BG4">
        <f>+'1. Información General'!D39</f>
        <v>0</v>
      </c>
      <c r="BH4">
        <f>+'1. Información General'!F39</f>
        <v>0</v>
      </c>
      <c r="BI4">
        <f>+'1. Información General'!B40</f>
        <v>0</v>
      </c>
      <c r="BJ4">
        <f>+'1. Información General'!D40</f>
        <v>0</v>
      </c>
      <c r="BK4">
        <f>+'1. Información General'!B41</f>
        <v>0</v>
      </c>
      <c r="BL4" s="368">
        <f>+'1. Información General'!D41</f>
        <v>0</v>
      </c>
      <c r="BM4" s="368">
        <f>+'1. Información General'!F41</f>
        <v>0</v>
      </c>
      <c r="BN4">
        <f>+'1. Información General'!B42</f>
        <v>0</v>
      </c>
      <c r="BO4">
        <f>+'1. Información General'!F42</f>
        <v>0</v>
      </c>
      <c r="BP4">
        <f>+'1. Información General'!B43</f>
        <v>0</v>
      </c>
      <c r="BQ4">
        <f>+'1. Información General'!D43</f>
        <v>0</v>
      </c>
      <c r="BR4">
        <f>+'1. Información General'!F43</f>
        <v>0</v>
      </c>
      <c r="BS4" t="str">
        <f>+'2.Ambientes Adecuados y Seguros'!$D3</f>
        <v>NO APLICA</v>
      </c>
      <c r="BT4">
        <f>+'2.Ambientes Adecuados y Seguros'!$D4</f>
        <v>0</v>
      </c>
      <c r="BU4">
        <f>+'2.Ambientes Adecuados y Seguros'!$D5</f>
        <v>0</v>
      </c>
      <c r="BV4" t="str">
        <f>+'2.Ambientes Adecuados y Seguros'!$D6</f>
        <v>NO APLICA</v>
      </c>
      <c r="BW4">
        <f>+'2.Ambientes Adecuados y Seguros'!$D7</f>
        <v>0</v>
      </c>
      <c r="BX4" t="str">
        <f>+'2.Ambientes Adecuados y Seguros'!$D8</f>
        <v>NO APLICA</v>
      </c>
      <c r="BY4">
        <f>+'2.Ambientes Adecuados y Seguros'!$D9</f>
        <v>0</v>
      </c>
      <c r="BZ4" t="str">
        <f>+'2.Ambientes Adecuados y Seguros'!$D10</f>
        <v>NO APLICA</v>
      </c>
      <c r="CA4">
        <f>+'2.Ambientes Adecuados y Seguros'!$D11</f>
        <v>0</v>
      </c>
      <c r="CB4" t="str">
        <f>+'2.Ambientes Adecuados y Seguros'!$D12</f>
        <v>NO APLICA</v>
      </c>
      <c r="CC4">
        <f>+'2.Ambientes Adecuados y Seguros'!$D13</f>
        <v>0</v>
      </c>
      <c r="CD4">
        <f>+'2.Ambientes Adecuados y Seguros'!$D14</f>
        <v>0</v>
      </c>
      <c r="CE4">
        <f>+'2.Ambientes Adecuados y Seguros'!$D15</f>
        <v>0</v>
      </c>
      <c r="CF4">
        <f>+'2.Ambientes Adecuados y Seguros'!$D16</f>
        <v>0</v>
      </c>
      <c r="CG4">
        <f>+'2.Ambientes Adecuados y Seguros'!$D17</f>
        <v>0</v>
      </c>
      <c r="CH4">
        <f>+'2.Ambientes Adecuados y Seguros'!$D18</f>
        <v>0</v>
      </c>
      <c r="CI4" t="str">
        <f>+'2.Ambientes Adecuados y Seguros'!$D19</f>
        <v>NO APLICA</v>
      </c>
      <c r="CJ4" t="str">
        <f>+'2.Ambientes Adecuados y Seguros'!$D20</f>
        <v>NO APLICA</v>
      </c>
      <c r="CK4" t="str">
        <f>+'2.Ambientes Adecuados y Seguros'!$D21</f>
        <v>NO APLICA</v>
      </c>
      <c r="CL4">
        <f>+'2.Ambientes Adecuados y Seguros'!$D22</f>
        <v>0</v>
      </c>
      <c r="CM4">
        <f>+'2.Ambientes Adecuados y Seguros'!$D23</f>
        <v>0</v>
      </c>
      <c r="CN4">
        <f>+'2.Ambientes Adecuados y Seguros'!$D24</f>
        <v>0</v>
      </c>
      <c r="CO4">
        <f>+'2.Ambientes Adecuados y Seguros'!$D25</f>
        <v>0</v>
      </c>
      <c r="CP4">
        <f>+'2.Ambientes Adecuados y Seguros'!$D26</f>
        <v>0</v>
      </c>
      <c r="CQ4">
        <f>+'2.Ambientes Adecuados y Seguros'!$D27</f>
        <v>0</v>
      </c>
      <c r="CR4">
        <f>+'2.Ambientes Adecuados y Seguros'!$D28</f>
        <v>0</v>
      </c>
      <c r="CS4">
        <f>+'2.Ambientes Adecuados y Seguros'!$D29</f>
        <v>0</v>
      </c>
      <c r="CT4">
        <f>+'2.Ambientes Adecuados y Seguros'!$D30</f>
        <v>0</v>
      </c>
      <c r="CU4">
        <f>+'2.Ambientes Adecuados y Seguros'!$D31</f>
        <v>0</v>
      </c>
      <c r="CV4">
        <f>+'2.Ambientes Adecuados y Seguros'!$D32</f>
        <v>0</v>
      </c>
      <c r="CW4">
        <f>+'2.Ambientes Adecuados y Seguros'!$D33</f>
        <v>0</v>
      </c>
      <c r="CX4">
        <f>+'2.Ambientes Adecuados y Seguros'!$D34</f>
        <v>0</v>
      </c>
      <c r="CY4">
        <f>+'2.Ambientes Adecuados y Seguros'!$D35</f>
        <v>0</v>
      </c>
      <c r="CZ4">
        <f>+'2.Ambientes Adecuados y Seguros'!$D36</f>
        <v>0</v>
      </c>
      <c r="DA4">
        <f>+'2.Ambientes Adecuados y Seguros'!$D37</f>
        <v>0</v>
      </c>
      <c r="DB4">
        <f>+'2.Ambientes Adecuados y Seguros'!$D38</f>
        <v>0</v>
      </c>
      <c r="DC4">
        <f>+'2.Ambientes Adecuados y Seguros'!$D39</f>
        <v>0</v>
      </c>
      <c r="DD4">
        <f>+'2.Ambientes Adecuados y Seguros'!$D40</f>
        <v>0</v>
      </c>
      <c r="DE4">
        <f>+'2.Ambientes Adecuados y Seguros'!$D41</f>
        <v>0</v>
      </c>
      <c r="DF4">
        <f>+'2.Ambientes Adecuados y Seguros'!$D42</f>
        <v>0</v>
      </c>
      <c r="DG4">
        <f>+'2.Ambientes Adecuados y Seguros'!$D43</f>
        <v>0</v>
      </c>
      <c r="DH4">
        <f>+'2.Ambientes Adecuados y Seguros'!$D44</f>
        <v>0</v>
      </c>
      <c r="DI4">
        <f>+'2.Ambientes Adecuados y Seguros'!$D45</f>
        <v>0</v>
      </c>
      <c r="DJ4">
        <f>+'2.Ambientes Adecuados y Seguros'!$D46</f>
        <v>0</v>
      </c>
      <c r="DK4">
        <f>+'2.Ambientes Adecuados y Seguros'!$D47</f>
        <v>0</v>
      </c>
      <c r="DL4">
        <f>+'2.Ambientes Adecuados y Seguros'!$D48</f>
        <v>0</v>
      </c>
      <c r="DM4" t="str">
        <f>+'2.Ambientes Adecuados y Seguros'!$D49</f>
        <v>NO APLICA</v>
      </c>
      <c r="DN4">
        <f>+'2.Ambientes Adecuados y Seguros'!$D50</f>
        <v>0</v>
      </c>
      <c r="DO4">
        <f>+'2.Ambientes Adecuados y Seguros'!$D51</f>
        <v>0</v>
      </c>
      <c r="DP4">
        <f>+'2.Ambientes Adecuados y Seguros'!$D52</f>
        <v>0</v>
      </c>
      <c r="DQ4">
        <f>+'2.Ambientes Adecuados y Seguros'!$D53</f>
        <v>0</v>
      </c>
      <c r="DR4" t="str">
        <f>+'4. Modelo de Atencion'!$D3</f>
        <v>NO APLICA</v>
      </c>
      <c r="DS4">
        <f>+'4. Modelo de Atencion'!$D4</f>
        <v>0</v>
      </c>
      <c r="DT4">
        <f>+'4. Modelo de Atencion'!$D5</f>
        <v>0</v>
      </c>
      <c r="DU4">
        <f>+'4. Modelo de Atencion'!$D6</f>
        <v>0</v>
      </c>
      <c r="DV4" t="str">
        <f>+'4. Modelo de Atencion'!$D7</f>
        <v>NO APLICA</v>
      </c>
      <c r="DW4">
        <f>+'4. Modelo de Atencion'!$D8</f>
        <v>0</v>
      </c>
      <c r="DX4">
        <f>+'4. Modelo de Atencion'!$D9</f>
        <v>0</v>
      </c>
      <c r="DY4">
        <f>+'4. Modelo de Atencion'!$D10</f>
        <v>0</v>
      </c>
      <c r="DZ4">
        <f>+'4. Modelo de Atencion'!$D11</f>
        <v>0</v>
      </c>
      <c r="EA4">
        <f>+'4. Modelo de Atencion'!$D12</f>
        <v>0</v>
      </c>
      <c r="EB4">
        <f>+'4. Modelo de Atencion'!$D13</f>
        <v>0</v>
      </c>
      <c r="EC4">
        <f>+'4. Modelo de Atencion'!$D14</f>
        <v>0</v>
      </c>
      <c r="ED4">
        <f>+'4. Modelo de Atencion'!$D15</f>
        <v>0</v>
      </c>
      <c r="EE4">
        <f>+'4. Modelo de Atencion'!$D16</f>
        <v>0</v>
      </c>
      <c r="EF4" t="str">
        <f>+'5. Situaciones de Riesgo'!$D3</f>
        <v>NO APLICA</v>
      </c>
      <c r="EG4">
        <f>+'5. Situaciones de Riesgo'!$D4</f>
        <v>0</v>
      </c>
      <c r="EH4" t="str">
        <f>+'5. Situaciones de Riesgo'!$D5</f>
        <v>NO APLICA</v>
      </c>
      <c r="EI4">
        <f>+'5. Situaciones de Riesgo'!$D6</f>
        <v>0</v>
      </c>
      <c r="EJ4">
        <f>+'5. Situaciones de Riesgo'!$D7</f>
        <v>0</v>
      </c>
      <c r="EK4">
        <f>+'5. Situaciones de Riesgo'!$D8</f>
        <v>0</v>
      </c>
      <c r="EL4">
        <f>+'5. Situaciones de Riesgo'!$D9</f>
        <v>0</v>
      </c>
      <c r="EM4" t="str">
        <f>+'5. Situaciones de Riesgo'!$D10</f>
        <v>NO APLICA</v>
      </c>
      <c r="EN4">
        <f>+'5. Situaciones de Riesgo'!$D11</f>
        <v>0</v>
      </c>
      <c r="EO4">
        <f>+'5. Situaciones de Riesgo'!$D12</f>
        <v>0</v>
      </c>
      <c r="EP4">
        <f>+'5. Situaciones de Riesgo'!$D13</f>
        <v>0</v>
      </c>
      <c r="EQ4">
        <f>+'5. Situaciones de Riesgo'!$D14</f>
        <v>0</v>
      </c>
      <c r="ER4">
        <f>+'5. Situaciones de Riesgo'!$D15</f>
        <v>0</v>
      </c>
      <c r="ES4">
        <f>+'5. Situaciones de Riesgo'!$D16</f>
        <v>0</v>
      </c>
      <c r="ET4">
        <f>+'5. Situaciones de Riesgo'!$D17</f>
        <v>0</v>
      </c>
      <c r="EU4" t="str">
        <f>+'5. Situaciones de Riesgo'!$D18</f>
        <v>NO APLICA</v>
      </c>
      <c r="EV4">
        <f>+'5. Situaciones de Riesgo'!$D19</f>
        <v>0</v>
      </c>
      <c r="EW4">
        <f>+'5. Situaciones de Riesgo'!$D20</f>
        <v>0</v>
      </c>
      <c r="EX4">
        <f>+'5. Situaciones de Riesgo'!$D21</f>
        <v>0</v>
      </c>
      <c r="EY4">
        <f>+'5. Situaciones de Riesgo'!$D22</f>
        <v>0</v>
      </c>
      <c r="EZ4">
        <f>+'5. Situaciones de Riesgo'!$D23</f>
        <v>0</v>
      </c>
      <c r="FA4">
        <f>+'5. Situaciones de Riesgo'!$D24</f>
        <v>0</v>
      </c>
      <c r="FB4">
        <f>+'5. Situaciones de Riesgo'!$D25</f>
        <v>0</v>
      </c>
      <c r="FC4">
        <f>+'5. Situaciones de Riesgo'!$D26</f>
        <v>0</v>
      </c>
      <c r="FD4">
        <f>+'5. Situaciones de Riesgo'!$D27</f>
        <v>0</v>
      </c>
      <c r="FE4">
        <f>+'5. Situaciones de Riesgo'!$D28</f>
        <v>0</v>
      </c>
      <c r="FF4">
        <f>+'5. Situaciones de Riesgo'!$D29</f>
        <v>0</v>
      </c>
      <c r="FG4">
        <f>+'5. Situaciones de Riesgo'!$D30</f>
        <v>0</v>
      </c>
      <c r="FH4" t="str">
        <f>+'5. Situaciones de Riesgo'!$D31</f>
        <v>NO APLICA</v>
      </c>
      <c r="FI4" t="str">
        <f>+'5. Situaciones de Riesgo'!$D32</f>
        <v>NO APLICA</v>
      </c>
      <c r="FJ4" t="str">
        <f>+'5. Situaciones de Riesgo'!$D33</f>
        <v>NO APLICA</v>
      </c>
      <c r="FK4">
        <f>+'5. Situaciones de Riesgo'!$D34</f>
        <v>0</v>
      </c>
      <c r="FL4">
        <f>+'5. Situaciones de Riesgo'!$D35</f>
        <v>0</v>
      </c>
      <c r="FM4">
        <f>+'5. Situaciones de Riesgo'!$D36</f>
        <v>0</v>
      </c>
      <c r="FN4">
        <f>+'5. Situaciones de Riesgo'!$D37</f>
        <v>0</v>
      </c>
      <c r="FO4">
        <f>+'5. Situaciones de Riesgo'!$D38</f>
        <v>0</v>
      </c>
      <c r="FP4">
        <f>+'5. Situaciones de Riesgo'!$D39</f>
        <v>0</v>
      </c>
      <c r="FQ4">
        <f>+'5. Situaciones de Riesgo'!$D40</f>
        <v>0</v>
      </c>
      <c r="FR4">
        <f>+'5. Situaciones de Riesgo'!$D41</f>
        <v>0</v>
      </c>
      <c r="FS4">
        <f>+'5. Situaciones de Riesgo'!$D42</f>
        <v>0</v>
      </c>
      <c r="FT4">
        <f>+'5. Situaciones de Riesgo'!$D43</f>
        <v>0</v>
      </c>
      <c r="FU4">
        <f>+'5. Situaciones de Riesgo'!$D44</f>
        <v>0</v>
      </c>
      <c r="FV4">
        <f>+'5. Situaciones de Riesgo'!$D45</f>
        <v>0</v>
      </c>
      <c r="FW4">
        <f>+'5. Situaciones de Riesgo'!$D46</f>
        <v>0</v>
      </c>
      <c r="FX4">
        <f>+'5. Situaciones de Riesgo'!$D47</f>
        <v>0</v>
      </c>
      <c r="FY4">
        <f>+'5. Situaciones de Riesgo'!$D48</f>
        <v>0</v>
      </c>
      <c r="FZ4">
        <f>+'5. Situaciones de Riesgo'!$D49</f>
        <v>0</v>
      </c>
      <c r="GA4">
        <f>+'5. Situaciones de Riesgo'!$D50</f>
        <v>0</v>
      </c>
      <c r="GB4">
        <f>+'5. Situaciones de Riesgo'!$D51</f>
        <v>0</v>
      </c>
      <c r="GC4">
        <f>+'5. Situaciones de Riesgo'!$D52</f>
        <v>0</v>
      </c>
      <c r="GD4">
        <f>+'5. Situaciones de Riesgo'!$D53</f>
        <v>0</v>
      </c>
      <c r="GE4">
        <f>+'5. Situaciones de Riesgo'!$D54</f>
        <v>0</v>
      </c>
      <c r="GF4">
        <f>+'5. Situaciones de Riesgo'!$D55</f>
        <v>0</v>
      </c>
      <c r="GG4" t="str">
        <f>+'5. Situaciones de Riesgo'!$D56</f>
        <v>NO APLICA</v>
      </c>
      <c r="GH4">
        <f>+'5. Situaciones de Riesgo'!$D57</f>
        <v>0</v>
      </c>
      <c r="GI4">
        <f>+'5. Situaciones de Riesgo'!$D58</f>
        <v>0</v>
      </c>
      <c r="GJ4">
        <f>+'5. Situaciones de Riesgo'!$D59</f>
        <v>0</v>
      </c>
      <c r="GK4">
        <f>+'5. Situaciones de Riesgo'!$D60</f>
        <v>0</v>
      </c>
      <c r="GL4">
        <f>+'5. Situaciones de Riesgo'!$D61</f>
        <v>0</v>
      </c>
      <c r="GM4">
        <f>+'5. Situaciones de Riesgo'!$D62</f>
        <v>0</v>
      </c>
      <c r="GN4">
        <f>+'5. Situaciones de Riesgo'!$D63</f>
        <v>0</v>
      </c>
      <c r="GO4" t="str">
        <f>+'5. Situaciones de Riesgo'!$D64</f>
        <v>NO APLICA</v>
      </c>
      <c r="GP4">
        <f>+'5. Situaciones de Riesgo'!$D65</f>
        <v>0</v>
      </c>
      <c r="GQ4">
        <f>+'5. Situaciones de Riesgo'!$D66</f>
        <v>0</v>
      </c>
      <c r="GR4" t="str">
        <f>+'5. Situaciones de Riesgo'!$D67</f>
        <v>NO APLICA</v>
      </c>
      <c r="GS4">
        <f>+'5. Situaciones de Riesgo'!$D68</f>
        <v>0</v>
      </c>
      <c r="GT4">
        <f>+'5. Situaciones de Riesgo'!$D69</f>
        <v>0</v>
      </c>
      <c r="GU4">
        <f>+'5. Situaciones de Riesgo'!$D70</f>
        <v>0</v>
      </c>
      <c r="GV4">
        <f>+'5. Situaciones de Riesgo'!$D71</f>
        <v>0</v>
      </c>
      <c r="GW4">
        <f>+'5. Situaciones de Riesgo'!$D72</f>
        <v>0</v>
      </c>
      <c r="GX4">
        <f>+'5. Situaciones de Riesgo'!$D73</f>
        <v>0</v>
      </c>
      <c r="GY4">
        <f>+'5. Situaciones de Riesgo'!$D74</f>
        <v>0</v>
      </c>
      <c r="GZ4">
        <f>+'5. Situaciones de Riesgo'!$D75</f>
        <v>0</v>
      </c>
      <c r="HA4">
        <f>+'5. Situaciones de Riesgo'!$D76</f>
        <v>0</v>
      </c>
      <c r="HB4">
        <f>+'5. Situaciones de Riesgo'!$D77</f>
        <v>0</v>
      </c>
      <c r="HC4" t="str">
        <f>+'5. Situaciones de Riesgo'!$D78</f>
        <v>NO APLICA</v>
      </c>
      <c r="HD4">
        <f>+'5. Situaciones de Riesgo'!$D79</f>
        <v>0</v>
      </c>
      <c r="HE4">
        <f>+'5. Situaciones de Riesgo'!$D80</f>
        <v>0</v>
      </c>
      <c r="HF4">
        <f>+'5. Situaciones de Riesgo'!$D81</f>
        <v>0</v>
      </c>
      <c r="HG4">
        <f>+'5. Situaciones de Riesgo'!$D82</f>
        <v>0</v>
      </c>
      <c r="HH4">
        <f>+'5. Situaciones de Riesgo'!$D83</f>
        <v>0</v>
      </c>
      <c r="HI4">
        <f>+'5. Situaciones de Riesgo'!$D84</f>
        <v>0</v>
      </c>
      <c r="HJ4">
        <f>+'5. Situaciones de Riesgo'!$D85</f>
        <v>0</v>
      </c>
      <c r="HK4">
        <f>+'5. Situaciones de Riesgo'!$D86</f>
        <v>0</v>
      </c>
      <c r="HL4" t="str">
        <f>+'5. Situaciones de Riesgo'!$D87</f>
        <v>NO APLICA</v>
      </c>
      <c r="HM4">
        <f>+'5. Situaciones de Riesgo'!$D88</f>
        <v>0</v>
      </c>
      <c r="HN4">
        <f>+'5. Situaciones de Riesgo'!$D89</f>
        <v>0</v>
      </c>
      <c r="HO4">
        <f>+'5. Situaciones de Riesgo'!$D90</f>
        <v>0</v>
      </c>
      <c r="HP4">
        <f>+'5. Situaciones de Riesgo'!$D91</f>
        <v>0</v>
      </c>
      <c r="HQ4">
        <f>+'5. Situaciones de Riesgo'!$D92</f>
        <v>0</v>
      </c>
      <c r="HR4">
        <f>+'5. Situaciones de Riesgo'!$D93</f>
        <v>0</v>
      </c>
      <c r="HS4">
        <f>+'5. Situaciones de Riesgo'!$D94</f>
        <v>0</v>
      </c>
      <c r="HT4" t="str">
        <f>+'5. Situaciones de Riesgo'!$D95</f>
        <v>NO APLICA</v>
      </c>
      <c r="HU4">
        <f>+'5. Situaciones de Riesgo'!$D96</f>
        <v>0</v>
      </c>
      <c r="HV4">
        <f>+'5. Situaciones de Riesgo'!$D97</f>
        <v>0</v>
      </c>
      <c r="HW4">
        <f>+'5. Situaciones de Riesgo'!$D98</f>
        <v>0</v>
      </c>
      <c r="HX4">
        <f>+'5. Situaciones de Riesgo'!$D99</f>
        <v>0</v>
      </c>
      <c r="HY4">
        <f>+'5. Situaciones de Riesgo'!$D100</f>
        <v>0</v>
      </c>
      <c r="HZ4">
        <f>+'5. Situaciones de Riesgo'!$D101</f>
        <v>0</v>
      </c>
      <c r="IA4">
        <f>+'5. Situaciones de Riesgo'!$D102</f>
        <v>0</v>
      </c>
      <c r="IB4" t="str">
        <f>+'5. Situaciones de Riesgo'!$D103</f>
        <v>NO APLICA</v>
      </c>
      <c r="IC4">
        <f>+'5. Situaciones de Riesgo'!$D104</f>
        <v>0</v>
      </c>
      <c r="ID4">
        <f>+'5. Situaciones de Riesgo'!$D105</f>
        <v>0</v>
      </c>
      <c r="IE4">
        <f>+'5. Situaciones de Riesgo'!$D106</f>
        <v>0</v>
      </c>
      <c r="IF4">
        <f>+'5. Situaciones de Riesgo'!$D107</f>
        <v>0</v>
      </c>
      <c r="IG4">
        <f>+'5. Situaciones de Riesgo'!$D108</f>
        <v>0</v>
      </c>
      <c r="IH4">
        <f>+'5. Situaciones de Riesgo'!$D109</f>
        <v>0</v>
      </c>
      <c r="II4">
        <f>+'5. Situaciones de Riesgo'!$D110</f>
        <v>0</v>
      </c>
      <c r="IJ4">
        <f>+'5. Situaciones de Riesgo'!$D111</f>
        <v>0</v>
      </c>
      <c r="IK4" t="str">
        <f>+'6. Código de Etica'!$D3</f>
        <v>NO APLICA</v>
      </c>
      <c r="IL4" t="str">
        <f>+'6. Código de Etica'!$D4</f>
        <v>NO APLICA</v>
      </c>
      <c r="IM4" t="str">
        <f>+'6. Código de Etica'!$D5</f>
        <v>NO APLICA</v>
      </c>
      <c r="IN4">
        <f>+'6. Código de Etica'!$D6</f>
        <v>0</v>
      </c>
      <c r="IO4">
        <f>+'6. Código de Etica'!$D7</f>
        <v>0</v>
      </c>
      <c r="IP4">
        <f>+'6. Código de Etica'!$D8</f>
        <v>0</v>
      </c>
      <c r="IQ4">
        <f>+'6. Código de Etica'!$D9</f>
        <v>0</v>
      </c>
      <c r="IR4">
        <f>+'6. Código de Etica'!$D10</f>
        <v>0</v>
      </c>
      <c r="IS4">
        <f>+'6. Código de Etica'!$D11</f>
        <v>0</v>
      </c>
      <c r="IT4">
        <f>+'6. Código de Etica'!$D12</f>
        <v>0</v>
      </c>
      <c r="IU4">
        <f>+'6. Código de Etica'!$D13</f>
        <v>0</v>
      </c>
      <c r="IV4">
        <f>+'6. Código de Etica'!$D14</f>
        <v>0</v>
      </c>
      <c r="IW4">
        <f>+'6. Código de Etica'!$D15</f>
        <v>0</v>
      </c>
      <c r="IX4">
        <f>+'6. Código de Etica'!$D16</f>
        <v>0</v>
      </c>
      <c r="IY4">
        <f>+'6. Código de Etica'!$D17</f>
        <v>0</v>
      </c>
      <c r="IZ4">
        <f>+'6. Código de Etica'!$D18</f>
        <v>0</v>
      </c>
      <c r="JA4">
        <f>+'6. Código de Etica'!$D19</f>
        <v>0</v>
      </c>
      <c r="JB4">
        <f>+'6. Código de Etica'!$D20</f>
        <v>0</v>
      </c>
      <c r="JC4">
        <f>+'6. Código de Etica'!$D21</f>
        <v>0</v>
      </c>
      <c r="JD4">
        <f>+'6. Código de Etica'!$D22</f>
        <v>0</v>
      </c>
      <c r="JE4">
        <f>+'6. Código de Etica'!$D23</f>
        <v>0</v>
      </c>
      <c r="JF4">
        <f>+'6. Código de Etica'!$D24</f>
        <v>0</v>
      </c>
      <c r="JG4">
        <f>+'6. Código de Etica'!$D25</f>
        <v>0</v>
      </c>
      <c r="JH4">
        <f>+'6. Código de Etica'!$D26</f>
        <v>0</v>
      </c>
      <c r="JI4">
        <f>+'6. Código de Etica'!$D27</f>
        <v>0</v>
      </c>
      <c r="JJ4">
        <f>+'6. Código de Etica'!$D28</f>
        <v>0</v>
      </c>
      <c r="JK4">
        <f>+'6. Código de Etica'!$D29</f>
        <v>0</v>
      </c>
      <c r="JL4">
        <f>+'6. Código de Etica'!$D30</f>
        <v>0</v>
      </c>
      <c r="JM4">
        <f>+'6. Código de Etica'!$D31</f>
        <v>0</v>
      </c>
      <c r="JN4">
        <f>+'6. Código de Etica'!$D32</f>
        <v>0</v>
      </c>
      <c r="JO4">
        <f>+'6. Código de Etica'!$D33</f>
        <v>0</v>
      </c>
      <c r="JP4">
        <f>+'6. Código de Etica'!$D34</f>
        <v>0</v>
      </c>
      <c r="JQ4" t="str">
        <f>+'7. Talento Humano'!$D3</f>
        <v>NO APLICA</v>
      </c>
      <c r="JR4">
        <f>+'7. Talento Humano'!$D4</f>
        <v>0</v>
      </c>
      <c r="JS4" t="str">
        <f>+'7. Talento Humano'!$D5</f>
        <v>NO APLICA</v>
      </c>
      <c r="JT4">
        <f>+'7. Talento Humano'!$D6</f>
        <v>0</v>
      </c>
      <c r="JU4">
        <f>+'7. Talento Humano'!$D7</f>
        <v>0</v>
      </c>
      <c r="JV4">
        <f>+'7. Talento Humano'!$D8</f>
        <v>0</v>
      </c>
      <c r="JW4" t="str">
        <f>+'7. Talento Humano'!$D9</f>
        <v>NO APLICA</v>
      </c>
      <c r="JX4">
        <f>+'7. Talento Humano'!$D10</f>
        <v>0</v>
      </c>
      <c r="JY4">
        <f>+'7. Talento Humano'!$D11</f>
        <v>0</v>
      </c>
      <c r="JZ4">
        <f>+'7. Talento Humano'!$D12</f>
        <v>0</v>
      </c>
      <c r="KA4" t="str">
        <f>+'7. Talento Humano'!$D13</f>
        <v>NO APLICA</v>
      </c>
      <c r="KB4">
        <f>+'7. Talento Humano'!$D14</f>
        <v>0</v>
      </c>
      <c r="KC4">
        <f>+'7. Talento Humano'!$D15</f>
        <v>0</v>
      </c>
      <c r="KD4" t="str">
        <f>+'7. Talento Humano'!$D16</f>
        <v>NO APLICA</v>
      </c>
      <c r="KE4">
        <f>+'7. Talento Humano'!$D17</f>
        <v>0</v>
      </c>
      <c r="KF4">
        <f>+'7. Talento Humano'!$D18</f>
        <v>0</v>
      </c>
      <c r="KG4">
        <f>+'7. Talento Humano'!$D19</f>
        <v>0</v>
      </c>
      <c r="KH4" t="str">
        <f>+'8. Financiero'!$D3</f>
        <v>NO APLICA</v>
      </c>
      <c r="KI4">
        <f>+'8. Financiero'!$D4</f>
        <v>0</v>
      </c>
      <c r="KJ4">
        <f>+'8. Financiero'!$D5</f>
        <v>0</v>
      </c>
      <c r="KK4">
        <f>+'8. Financiero'!$D6</f>
        <v>0</v>
      </c>
      <c r="KL4">
        <f>+'8. Financiero'!$D7</f>
        <v>0</v>
      </c>
      <c r="KM4" t="str">
        <f>+'8. Financiero'!$D8</f>
        <v>NO APLICA</v>
      </c>
      <c r="KN4">
        <f>+'8. Financiero'!$D9</f>
        <v>0</v>
      </c>
      <c r="KO4">
        <f>+'8. Financiero'!$D10</f>
        <v>0</v>
      </c>
      <c r="KP4">
        <f>+'8. Financiero'!$D11</f>
        <v>0</v>
      </c>
      <c r="KQ4">
        <f>+'8. Financiero'!$D12</f>
        <v>0</v>
      </c>
      <c r="KR4">
        <f>+'8. Financiero'!$D13</f>
        <v>0</v>
      </c>
      <c r="KS4">
        <f>+'8. Financiero'!$D14</f>
        <v>0</v>
      </c>
      <c r="KT4" t="str">
        <f>+'9. Dotacion'!$D3</f>
        <v>NO APLICA</v>
      </c>
      <c r="KU4">
        <f>+'9. Dotacion'!$D4</f>
        <v>0</v>
      </c>
      <c r="KV4" t="str">
        <f>+'9. Dotacion'!$D5</f>
        <v>NO APLICA</v>
      </c>
      <c r="KW4">
        <f>+'9. Dotacion'!$D6</f>
        <v>0</v>
      </c>
      <c r="KX4" t="str">
        <f>+'9. Dotacion'!$D7</f>
        <v>NO APLICA</v>
      </c>
      <c r="KY4">
        <f>+'9. Dotacion'!$D8</f>
        <v>0</v>
      </c>
      <c r="KZ4" t="str">
        <f>+'Anexo 1 Violencias'!$D3</f>
        <v>NO APLICA</v>
      </c>
      <c r="LA4">
        <f>+'Anexo 1 Violencias'!$D4</f>
        <v>0</v>
      </c>
      <c r="LB4">
        <f>+'Anexo 1 Violencias'!$D5</f>
        <v>0</v>
      </c>
      <c r="LC4">
        <f>+'Anexo 1 Violencias'!$D6</f>
        <v>0</v>
      </c>
      <c r="LD4">
        <f>+'Anexo 1 Violencias'!$D7</f>
        <v>0</v>
      </c>
      <c r="LE4">
        <f>+'Anexo 1 Violencias'!$D8</f>
        <v>0</v>
      </c>
      <c r="LF4">
        <f>+'Anexo 1 Violencias'!$D9</f>
        <v>0</v>
      </c>
      <c r="LG4" t="str">
        <f>+'Anexo 2. Discapacidad'!$D3</f>
        <v>NO APLICA</v>
      </c>
      <c r="LH4">
        <f>+'Anexo 2. Discapacidad'!$D4</f>
        <v>0</v>
      </c>
      <c r="LI4">
        <f>+'Anexo 2. Discapacidad'!$D5</f>
        <v>0</v>
      </c>
      <c r="LJ4">
        <f>+'Anexo 2. Discapacidad'!$D6</f>
        <v>0</v>
      </c>
      <c r="LK4">
        <f>+'Anexo 2. Discapacidad'!$D7</f>
        <v>0</v>
      </c>
      <c r="LL4">
        <f>+'Anexo 2. Discapacidad'!$D8</f>
        <v>0</v>
      </c>
      <c r="LM4">
        <f>+'Anexo 2. Discapacidad'!$D9</f>
        <v>0</v>
      </c>
      <c r="LN4">
        <f>+'Anexo 2. Discapacidad'!$D10</f>
        <v>0</v>
      </c>
      <c r="LO4">
        <f>+'Anexo 2. Discapacidad'!$D11</f>
        <v>0</v>
      </c>
      <c r="LP4">
        <f>+'Anexo 2. Discapacidad'!$D12</f>
        <v>0</v>
      </c>
      <c r="LQ4">
        <f>+'Anexo 2. Discapacidad'!$D13</f>
        <v>0</v>
      </c>
      <c r="LR4" t="str">
        <f>+'Anexo 2. Discapacidad'!$D14</f>
        <v>NO APLICA</v>
      </c>
      <c r="LS4">
        <f>+'Anexo 2. Discapacidad'!$D15</f>
        <v>0</v>
      </c>
      <c r="LT4">
        <f>+'Anexo 2. Discapacidad'!$D16</f>
        <v>0</v>
      </c>
      <c r="LU4" t="str">
        <f>+'Anexo 2. Discapacidad'!$D17</f>
        <v>NO APLICA</v>
      </c>
      <c r="LV4">
        <f>+'Anexo 2. Discapacidad'!$D18</f>
        <v>0</v>
      </c>
      <c r="LW4">
        <f>+'Anexo 2. Discapacidad'!$D19</f>
        <v>0</v>
      </c>
      <c r="LX4" t="str">
        <f>+'Anexo 2. Discapacidad'!$D20</f>
        <v>NO APLICA</v>
      </c>
      <c r="LY4">
        <f>+'Anexo 2. Discapacidad'!$D21</f>
        <v>0</v>
      </c>
      <c r="LZ4" t="str">
        <f>+'Anexo 3. Gestantes y Lactan'!$D3</f>
        <v>NO APLICA</v>
      </c>
      <c r="MA4">
        <f>+'Anexo 3. Gestantes y Lactan'!$D4</f>
        <v>0</v>
      </c>
      <c r="MB4">
        <f>+'Anexo 3. Gestantes y Lactan'!$D5</f>
        <v>0</v>
      </c>
      <c r="MC4">
        <f>+'Anexo 3. Gestantes y Lactan'!$D6</f>
        <v>0</v>
      </c>
      <c r="MD4">
        <f>+'Anexo 3. Gestantes y Lactan'!$D7</f>
        <v>0</v>
      </c>
      <c r="ME4">
        <f>+'Anexo 3. Gestantes y Lactan'!$D8</f>
        <v>0</v>
      </c>
      <c r="MF4">
        <f>+'Anexo 3. Gestantes y Lactan'!$D9</f>
        <v>0</v>
      </c>
      <c r="MG4">
        <f>+'Anexo 3. Gestantes y Lactan'!$D10</f>
        <v>0</v>
      </c>
      <c r="MH4">
        <f>+'Anexo 3. Gestantes y Lactan'!$D11</f>
        <v>0</v>
      </c>
      <c r="MI4">
        <f>+'Anexo 3. Gestantes y Lactan'!$D12</f>
        <v>0</v>
      </c>
      <c r="MJ4">
        <f>+'Anexo 3. Gestantes y Lactan'!$D13</f>
        <v>0</v>
      </c>
      <c r="MK4">
        <f>+'Anexo 3. Gestantes y Lactan'!$D14</f>
        <v>0</v>
      </c>
      <c r="ML4">
        <f>+'Anexo 3. Gestantes y Lactan'!$D15</f>
        <v>0</v>
      </c>
      <c r="MM4" t="str">
        <f>+'Anexo 3. Gestantes y Lactan'!$D16</f>
        <v>NO APLICA</v>
      </c>
      <c r="MN4">
        <f>+'Anexo 3. Gestantes y Lactan'!$D17</f>
        <v>0</v>
      </c>
      <c r="MO4">
        <f>+'Anexo 3. Gestantes y Lactan'!$D18</f>
        <v>0</v>
      </c>
      <c r="MP4" t="str">
        <f>+'Anexo 3. Gestantes y Lactan'!$D19</f>
        <v>NO APLICA</v>
      </c>
      <c r="MQ4">
        <f>+'Anexo 3. Gestantes y Lactan'!$D20</f>
        <v>0</v>
      </c>
    </row>
  </sheetData>
  <sheetProtection algorithmName="SHA-512" hashValue="GSc5Hqnkrlf82PIUZu2kXX+dRFj/xh/V7Cx2iyAUUlexW7A+XWyyT5/XeIjWxVfsNFmUl/ZAKciGdUcwjaPYYw==" saltValue="jhDlW2I/0+nuDUlLfx5Xow==" spinCount="100000" sheet="1" formatRows="0"/>
  <mergeCells count="16">
    <mergeCell ref="LG1:LY1"/>
    <mergeCell ref="LZ1:MQ1"/>
    <mergeCell ref="EF1:IJ1"/>
    <mergeCell ref="IK1:JP1"/>
    <mergeCell ref="JQ1:KG1"/>
    <mergeCell ref="KH1:KS1"/>
    <mergeCell ref="KT1:KY1"/>
    <mergeCell ref="KZ1:LF1"/>
    <mergeCell ref="DR1:EE1"/>
    <mergeCell ref="A1:O1"/>
    <mergeCell ref="AY1:BR1"/>
    <mergeCell ref="A2:O2"/>
    <mergeCell ref="P2:AH2"/>
    <mergeCell ref="AI2:AX2"/>
    <mergeCell ref="AY2:BR2"/>
    <mergeCell ref="BS1:DQ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97"/>
  <sheetViews>
    <sheetView zoomScale="90" zoomScaleNormal="90" workbookViewId="0">
      <selection activeCell="C1" sqref="C1"/>
    </sheetView>
  </sheetViews>
  <sheetFormatPr baseColWidth="10" defaultColWidth="11.42578125" defaultRowHeight="15" x14ac:dyDescent="0.25"/>
  <cols>
    <col min="1" max="1" width="86.85546875" style="97" customWidth="1"/>
    <col min="2" max="2" width="150.85546875" style="29" customWidth="1"/>
    <col min="3" max="3" width="8.7109375" customWidth="1"/>
  </cols>
  <sheetData>
    <row r="1" spans="1:5" ht="17.25" thickBot="1" x14ac:dyDescent="0.3">
      <c r="A1" s="378" t="s">
        <v>1481</v>
      </c>
      <c r="B1" s="379"/>
      <c r="C1" s="237" t="s">
        <v>1674</v>
      </c>
    </row>
    <row r="2" spans="1:5" ht="17.25" customHeight="1" x14ac:dyDescent="0.25">
      <c r="A2" s="176" t="s">
        <v>1482</v>
      </c>
      <c r="B2" s="176" t="s">
        <v>1483</v>
      </c>
      <c r="E2" t="str">
        <f>UPPER(D1)</f>
        <v/>
      </c>
    </row>
    <row r="3" spans="1:5" ht="17.25" thickBot="1" x14ac:dyDescent="0.3">
      <c r="A3" s="378" t="s">
        <v>1484</v>
      </c>
      <c r="B3" s="379"/>
    </row>
    <row r="4" spans="1:5" ht="16.5" x14ac:dyDescent="0.25">
      <c r="A4" s="380" t="s">
        <v>1485</v>
      </c>
      <c r="B4" s="380"/>
    </row>
    <row r="5" spans="1:5" x14ac:dyDescent="0.25">
      <c r="A5" s="97" t="s">
        <v>1486</v>
      </c>
      <c r="B5" s="29" t="s">
        <v>1487</v>
      </c>
    </row>
    <row r="6" spans="1:5" x14ac:dyDescent="0.25">
      <c r="A6" s="97" t="s">
        <v>1488</v>
      </c>
      <c r="B6" s="29" t="s">
        <v>1489</v>
      </c>
    </row>
    <row r="7" spans="1:5" x14ac:dyDescent="0.25">
      <c r="A7" s="97" t="s">
        <v>1490</v>
      </c>
      <c r="B7" s="29" t="s">
        <v>1491</v>
      </c>
    </row>
    <row r="8" spans="1:5" x14ac:dyDescent="0.25">
      <c r="A8" s="97" t="s">
        <v>1492</v>
      </c>
      <c r="B8" s="29" t="s">
        <v>1493</v>
      </c>
    </row>
    <row r="9" spans="1:5" ht="17.25" customHeight="1" x14ac:dyDescent="0.25">
      <c r="A9" s="97" t="s">
        <v>1494</v>
      </c>
      <c r="B9" s="29" t="s">
        <v>1495</v>
      </c>
    </row>
    <row r="10" spans="1:5" x14ac:dyDescent="0.25">
      <c r="A10" s="97" t="s">
        <v>1496</v>
      </c>
      <c r="B10" s="29" t="s">
        <v>1497</v>
      </c>
    </row>
    <row r="11" spans="1:5" x14ac:dyDescent="0.25">
      <c r="A11" s="97" t="s">
        <v>1498</v>
      </c>
      <c r="B11" s="29" t="s">
        <v>1499</v>
      </c>
    </row>
    <row r="12" spans="1:5" x14ac:dyDescent="0.25">
      <c r="A12" s="97" t="s">
        <v>1500</v>
      </c>
      <c r="B12" s="29" t="s">
        <v>1501</v>
      </c>
    </row>
    <row r="13" spans="1:5" x14ac:dyDescent="0.25">
      <c r="A13" s="97" t="s">
        <v>1502</v>
      </c>
      <c r="B13" s="29" t="s">
        <v>1503</v>
      </c>
    </row>
    <row r="14" spans="1:5" ht="17.25" customHeight="1" x14ac:dyDescent="0.25">
      <c r="A14" s="97" t="s">
        <v>1504</v>
      </c>
      <c r="B14" s="29" t="s">
        <v>1505</v>
      </c>
    </row>
    <row r="15" spans="1:5" x14ac:dyDescent="0.25">
      <c r="A15" s="97" t="s">
        <v>1506</v>
      </c>
      <c r="B15" s="29" t="s">
        <v>1507</v>
      </c>
    </row>
    <row r="16" spans="1:5" x14ac:dyDescent="0.25">
      <c r="A16" s="97" t="s">
        <v>1508</v>
      </c>
      <c r="B16" s="29" t="s">
        <v>1509</v>
      </c>
    </row>
    <row r="17" spans="1:2" x14ac:dyDescent="0.25">
      <c r="A17" s="97" t="s">
        <v>1510</v>
      </c>
      <c r="B17" s="29" t="s">
        <v>1511</v>
      </c>
    </row>
    <row r="18" spans="1:2" ht="15.75" thickBot="1" x14ac:dyDescent="0.3">
      <c r="A18" s="97" t="s">
        <v>1512</v>
      </c>
      <c r="B18" s="29" t="s">
        <v>1513</v>
      </c>
    </row>
    <row r="19" spans="1:2" ht="16.5" x14ac:dyDescent="0.25">
      <c r="A19" s="380" t="s">
        <v>1514</v>
      </c>
      <c r="B19" s="380"/>
    </row>
    <row r="20" spans="1:2" ht="30" x14ac:dyDescent="0.25">
      <c r="A20" s="177" t="s">
        <v>1515</v>
      </c>
      <c r="B20" s="178" t="s">
        <v>1516</v>
      </c>
    </row>
    <row r="21" spans="1:2" x14ac:dyDescent="0.25">
      <c r="A21" s="97" t="s">
        <v>1517</v>
      </c>
      <c r="B21" s="29" t="s">
        <v>1487</v>
      </c>
    </row>
    <row r="22" spans="1:2" x14ac:dyDescent="0.25">
      <c r="A22" s="97" t="s">
        <v>1518</v>
      </c>
      <c r="B22" s="29" t="s">
        <v>1519</v>
      </c>
    </row>
    <row r="23" spans="1:2" x14ac:dyDescent="0.25">
      <c r="A23" s="97" t="s">
        <v>1520</v>
      </c>
      <c r="B23" s="29" t="s">
        <v>1521</v>
      </c>
    </row>
    <row r="24" spans="1:2" x14ac:dyDescent="0.25">
      <c r="A24" s="97" t="s">
        <v>1522</v>
      </c>
      <c r="B24" s="29" t="s">
        <v>1523</v>
      </c>
    </row>
    <row r="25" spans="1:2" x14ac:dyDescent="0.25">
      <c r="A25" s="97" t="s">
        <v>1524</v>
      </c>
      <c r="B25" s="29" t="s">
        <v>1525</v>
      </c>
    </row>
    <row r="26" spans="1:2" x14ac:dyDescent="0.25">
      <c r="A26" s="97" t="s">
        <v>1492</v>
      </c>
      <c r="B26" s="29" t="s">
        <v>1526</v>
      </c>
    </row>
    <row r="27" spans="1:2" x14ac:dyDescent="0.25">
      <c r="A27" s="97" t="s">
        <v>1527</v>
      </c>
      <c r="B27" s="29" t="s">
        <v>1528</v>
      </c>
    </row>
    <row r="28" spans="1:2" ht="30" x14ac:dyDescent="0.25">
      <c r="A28" s="97" t="s">
        <v>1529</v>
      </c>
      <c r="B28" s="29" t="s">
        <v>1530</v>
      </c>
    </row>
    <row r="29" spans="1:2" x14ac:dyDescent="0.25">
      <c r="A29" s="97" t="s">
        <v>1531</v>
      </c>
      <c r="B29" s="29" t="s">
        <v>1532</v>
      </c>
    </row>
    <row r="30" spans="1:2" x14ac:dyDescent="0.25">
      <c r="A30" s="97" t="s">
        <v>1533</v>
      </c>
      <c r="B30" s="29" t="s">
        <v>1534</v>
      </c>
    </row>
    <row r="31" spans="1:2" x14ac:dyDescent="0.25">
      <c r="A31" s="97" t="s">
        <v>1535</v>
      </c>
      <c r="B31" s="29" t="s">
        <v>1536</v>
      </c>
    </row>
    <row r="32" spans="1:2" x14ac:dyDescent="0.25">
      <c r="A32" s="97" t="s">
        <v>1537</v>
      </c>
      <c r="B32" s="29" t="s">
        <v>1538</v>
      </c>
    </row>
    <row r="33" spans="1:2" x14ac:dyDescent="0.25">
      <c r="A33" s="97" t="s">
        <v>1508</v>
      </c>
      <c r="B33" s="29" t="s">
        <v>1539</v>
      </c>
    </row>
    <row r="34" spans="1:2" x14ac:dyDescent="0.25">
      <c r="A34" s="97" t="s">
        <v>1510</v>
      </c>
      <c r="B34" s="29" t="s">
        <v>1540</v>
      </c>
    </row>
    <row r="35" spans="1:2" x14ac:dyDescent="0.25">
      <c r="A35" s="97" t="s">
        <v>1541</v>
      </c>
      <c r="B35" s="29" t="s">
        <v>1542</v>
      </c>
    </row>
    <row r="36" spans="1:2" ht="75" x14ac:dyDescent="0.25">
      <c r="A36" s="97" t="s">
        <v>1543</v>
      </c>
      <c r="B36" s="29" t="s">
        <v>1544</v>
      </c>
    </row>
    <row r="37" spans="1:2" x14ac:dyDescent="0.25">
      <c r="A37" s="97" t="s">
        <v>1545</v>
      </c>
      <c r="B37" s="29" t="s">
        <v>1546</v>
      </c>
    </row>
    <row r="38" spans="1:2" ht="15.75" thickBot="1" x14ac:dyDescent="0.3">
      <c r="A38" s="97" t="s">
        <v>1547</v>
      </c>
      <c r="B38" s="29" t="s">
        <v>1546</v>
      </c>
    </row>
    <row r="39" spans="1:2" ht="16.5" x14ac:dyDescent="0.25">
      <c r="A39" s="380" t="s">
        <v>1548</v>
      </c>
      <c r="B39" s="380"/>
    </row>
    <row r="40" spans="1:2" x14ac:dyDescent="0.25">
      <c r="A40" s="97" t="s">
        <v>1549</v>
      </c>
      <c r="B40" s="29" t="s">
        <v>1550</v>
      </c>
    </row>
    <row r="41" spans="1:2" x14ac:dyDescent="0.25">
      <c r="A41" s="97" t="s">
        <v>1551</v>
      </c>
      <c r="B41" s="29" t="s">
        <v>1552</v>
      </c>
    </row>
    <row r="42" spans="1:2" x14ac:dyDescent="0.25">
      <c r="A42" s="97" t="s">
        <v>1553</v>
      </c>
      <c r="B42" s="29" t="s">
        <v>1554</v>
      </c>
    </row>
    <row r="43" spans="1:2" x14ac:dyDescent="0.25">
      <c r="A43" s="97" t="s">
        <v>1555</v>
      </c>
      <c r="B43" s="29" t="s">
        <v>1556</v>
      </c>
    </row>
    <row r="44" spans="1:2" x14ac:dyDescent="0.25">
      <c r="A44" s="97" t="s">
        <v>1557</v>
      </c>
      <c r="B44" s="29" t="s">
        <v>1558</v>
      </c>
    </row>
    <row r="45" spans="1:2" x14ac:dyDescent="0.25">
      <c r="A45" s="97" t="s">
        <v>1559</v>
      </c>
      <c r="B45" s="178" t="s">
        <v>1560</v>
      </c>
    </row>
    <row r="46" spans="1:2" x14ac:dyDescent="0.25">
      <c r="A46" s="97" t="s">
        <v>1561</v>
      </c>
      <c r="B46" s="178" t="s">
        <v>1562</v>
      </c>
    </row>
    <row r="47" spans="1:2" x14ac:dyDescent="0.25">
      <c r="A47" s="97" t="s">
        <v>1563</v>
      </c>
      <c r="B47" s="29" t="s">
        <v>1564</v>
      </c>
    </row>
    <row r="48" spans="1:2" ht="15.75" thickBot="1" x14ac:dyDescent="0.3">
      <c r="A48" s="97" t="s">
        <v>1565</v>
      </c>
      <c r="B48" s="29" t="s">
        <v>1566</v>
      </c>
    </row>
    <row r="49" spans="1:2" ht="16.5" x14ac:dyDescent="0.25">
      <c r="A49" s="380" t="s">
        <v>1567</v>
      </c>
      <c r="B49" s="380"/>
    </row>
    <row r="50" spans="1:2" x14ac:dyDescent="0.25">
      <c r="A50" s="97" t="s">
        <v>1568</v>
      </c>
      <c r="B50" s="29" t="s">
        <v>1569</v>
      </c>
    </row>
    <row r="51" spans="1:2" x14ac:dyDescent="0.25">
      <c r="A51" s="97" t="s">
        <v>1570</v>
      </c>
      <c r="B51" s="29" t="s">
        <v>1571</v>
      </c>
    </row>
    <row r="52" spans="1:2" x14ac:dyDescent="0.25">
      <c r="A52" s="97" t="s">
        <v>1572</v>
      </c>
      <c r="B52" s="29" t="s">
        <v>1573</v>
      </c>
    </row>
    <row r="53" spans="1:2" x14ac:dyDescent="0.25">
      <c r="A53" s="97" t="s">
        <v>1574</v>
      </c>
      <c r="B53" s="29" t="s">
        <v>1575</v>
      </c>
    </row>
    <row r="54" spans="1:2" x14ac:dyDescent="0.25">
      <c r="A54" s="97" t="s">
        <v>1576</v>
      </c>
      <c r="B54" s="29" t="s">
        <v>1577</v>
      </c>
    </row>
    <row r="55" spans="1:2" x14ac:dyDescent="0.25">
      <c r="A55" s="97" t="s">
        <v>1578</v>
      </c>
      <c r="B55" s="29" t="s">
        <v>1579</v>
      </c>
    </row>
    <row r="56" spans="1:2" x14ac:dyDescent="0.25">
      <c r="A56" s="97" t="s">
        <v>1580</v>
      </c>
      <c r="B56" s="29" t="s">
        <v>1581</v>
      </c>
    </row>
    <row r="57" spans="1:2" x14ac:dyDescent="0.25">
      <c r="A57" s="97" t="s">
        <v>1582</v>
      </c>
      <c r="B57" s="29" t="s">
        <v>1583</v>
      </c>
    </row>
    <row r="58" spans="1:2" x14ac:dyDescent="0.25">
      <c r="A58" s="97" t="s">
        <v>1584</v>
      </c>
      <c r="B58" s="29" t="s">
        <v>1585</v>
      </c>
    </row>
    <row r="59" spans="1:2" x14ac:dyDescent="0.25">
      <c r="A59" s="97" t="s">
        <v>1586</v>
      </c>
      <c r="B59" s="29" t="s">
        <v>1587</v>
      </c>
    </row>
    <row r="60" spans="1:2" x14ac:dyDescent="0.25">
      <c r="A60" s="97" t="s">
        <v>1533</v>
      </c>
      <c r="B60" s="29" t="s">
        <v>1588</v>
      </c>
    </row>
    <row r="61" spans="1:2" ht="16.5" x14ac:dyDescent="0.25">
      <c r="A61" s="386" t="s">
        <v>1589</v>
      </c>
      <c r="B61" s="387"/>
    </row>
    <row r="62" spans="1:2" x14ac:dyDescent="0.25">
      <c r="A62" s="382" t="s">
        <v>1590</v>
      </c>
      <c r="B62" s="179" t="s">
        <v>1591</v>
      </c>
    </row>
    <row r="63" spans="1:2" x14ac:dyDescent="0.25">
      <c r="A63" s="382"/>
      <c r="B63" s="180" t="s">
        <v>1592</v>
      </c>
    </row>
    <row r="64" spans="1:2" x14ac:dyDescent="0.25">
      <c r="A64" s="382"/>
      <c r="B64" s="181" t="s">
        <v>1593</v>
      </c>
    </row>
    <row r="65" spans="1:2" x14ac:dyDescent="0.25">
      <c r="A65" s="382"/>
      <c r="B65" s="182" t="s">
        <v>1594</v>
      </c>
    </row>
    <row r="66" spans="1:2" x14ac:dyDescent="0.25">
      <c r="A66" s="382"/>
      <c r="B66" s="183" t="s">
        <v>1595</v>
      </c>
    </row>
    <row r="67" spans="1:2" x14ac:dyDescent="0.25">
      <c r="A67" s="97" t="s">
        <v>1596</v>
      </c>
      <c r="B67" s="29" t="s">
        <v>1597</v>
      </c>
    </row>
    <row r="68" spans="1:2" ht="90" x14ac:dyDescent="0.25">
      <c r="A68" s="97" t="s">
        <v>1598</v>
      </c>
      <c r="B68" s="29" t="s">
        <v>1599</v>
      </c>
    </row>
    <row r="69" spans="1:2" ht="45.75" thickBot="1" x14ac:dyDescent="0.3">
      <c r="A69" s="97" t="s">
        <v>1600</v>
      </c>
      <c r="B69" s="29" t="s">
        <v>1601</v>
      </c>
    </row>
    <row r="70" spans="1:2" ht="16.5" x14ac:dyDescent="0.25">
      <c r="A70" s="384" t="s">
        <v>1602</v>
      </c>
      <c r="B70" s="384"/>
    </row>
    <row r="71" spans="1:2" ht="15.75" thickBot="1" x14ac:dyDescent="0.3">
      <c r="A71" s="385" t="s">
        <v>2415</v>
      </c>
      <c r="B71" s="385"/>
    </row>
    <row r="72" spans="1:2" ht="16.5" x14ac:dyDescent="0.25">
      <c r="A72" s="375" t="s">
        <v>1603</v>
      </c>
      <c r="B72" s="375"/>
    </row>
    <row r="73" spans="1:2" ht="181.5" customHeight="1" x14ac:dyDescent="0.25">
      <c r="A73" s="97" t="s">
        <v>1604</v>
      </c>
      <c r="B73" s="184" t="s">
        <v>1605</v>
      </c>
    </row>
    <row r="74" spans="1:2" ht="63" customHeight="1" x14ac:dyDescent="0.25">
      <c r="A74" s="97" t="s">
        <v>1606</v>
      </c>
      <c r="B74" s="29" t="s">
        <v>1607</v>
      </c>
    </row>
    <row r="75" spans="1:2" ht="214.5" customHeight="1" x14ac:dyDescent="0.25">
      <c r="A75" s="97" t="s">
        <v>1608</v>
      </c>
      <c r="B75" s="29" t="s">
        <v>1609</v>
      </c>
    </row>
    <row r="76" spans="1:2" ht="278.25" customHeight="1" x14ac:dyDescent="0.25">
      <c r="A76" s="97" t="s">
        <v>1610</v>
      </c>
      <c r="B76" s="29" t="s">
        <v>1611</v>
      </c>
    </row>
    <row r="77" spans="1:2" ht="87.6" customHeight="1" x14ac:dyDescent="0.25">
      <c r="A77" s="97" t="s">
        <v>1612</v>
      </c>
      <c r="B77" s="29" t="s">
        <v>1613</v>
      </c>
    </row>
    <row r="78" spans="1:2" ht="84.75" customHeight="1" x14ac:dyDescent="0.25">
      <c r="A78" s="97" t="s">
        <v>2430</v>
      </c>
      <c r="B78" s="29" t="s">
        <v>1614</v>
      </c>
    </row>
    <row r="79" spans="1:2" ht="110.25" customHeight="1" thickBot="1" x14ac:dyDescent="0.3">
      <c r="A79" s="97" t="s">
        <v>2434</v>
      </c>
      <c r="B79" s="29" t="s">
        <v>1615</v>
      </c>
    </row>
    <row r="80" spans="1:2" ht="16.5" x14ac:dyDescent="0.25">
      <c r="A80" s="375" t="s">
        <v>1618</v>
      </c>
      <c r="B80" s="375"/>
    </row>
    <row r="81" spans="1:2" ht="30" x14ac:dyDescent="0.25">
      <c r="A81" s="97" t="s">
        <v>1619</v>
      </c>
      <c r="B81" s="29" t="s">
        <v>1620</v>
      </c>
    </row>
    <row r="82" spans="1:2" ht="86.25" customHeight="1" thickBot="1" x14ac:dyDescent="0.3">
      <c r="A82" s="97" t="s">
        <v>1621</v>
      </c>
      <c r="B82" s="29" t="s">
        <v>1622</v>
      </c>
    </row>
    <row r="83" spans="1:2" ht="16.5" x14ac:dyDescent="0.25">
      <c r="A83" s="375" t="s">
        <v>1623</v>
      </c>
      <c r="B83" s="375"/>
    </row>
    <row r="84" spans="1:2" ht="54.75" customHeight="1" x14ac:dyDescent="0.25">
      <c r="A84" s="97" t="s">
        <v>1624</v>
      </c>
      <c r="B84" s="178" t="s">
        <v>1625</v>
      </c>
    </row>
    <row r="85" spans="1:2" ht="74.25" customHeight="1" thickBot="1" x14ac:dyDescent="0.3">
      <c r="A85" s="228" t="s">
        <v>1616</v>
      </c>
      <c r="B85" s="178" t="s">
        <v>1617</v>
      </c>
    </row>
    <row r="86" spans="1:2" ht="24" customHeight="1" x14ac:dyDescent="0.25">
      <c r="A86" s="383" t="s">
        <v>2403</v>
      </c>
      <c r="B86" s="383"/>
    </row>
    <row r="87" spans="1:2" ht="135" x14ac:dyDescent="0.25">
      <c r="A87" s="97" t="s">
        <v>1626</v>
      </c>
      <c r="B87" s="29" t="s">
        <v>1627</v>
      </c>
    </row>
    <row r="88" spans="1:2" ht="120" x14ac:dyDescent="0.25">
      <c r="A88" s="97" t="s">
        <v>1628</v>
      </c>
      <c r="B88" s="29" t="s">
        <v>1627</v>
      </c>
    </row>
    <row r="89" spans="1:2" ht="105.75" thickBot="1" x14ac:dyDescent="0.3">
      <c r="A89" s="97" t="s">
        <v>1629</v>
      </c>
      <c r="B89" s="29" t="s">
        <v>1627</v>
      </c>
    </row>
    <row r="90" spans="1:2" ht="16.5" x14ac:dyDescent="0.25">
      <c r="A90" s="381" t="s">
        <v>1630</v>
      </c>
      <c r="B90" s="381"/>
    </row>
    <row r="91" spans="1:2" ht="45.75" thickBot="1" x14ac:dyDescent="0.3">
      <c r="A91" s="97" t="s">
        <v>2414</v>
      </c>
      <c r="B91" s="178" t="s">
        <v>1631</v>
      </c>
    </row>
    <row r="92" spans="1:2" ht="16.5" x14ac:dyDescent="0.25">
      <c r="A92" s="377" t="s">
        <v>1632</v>
      </c>
      <c r="B92" s="377"/>
    </row>
    <row r="93" spans="1:2" ht="15.75" thickBot="1" x14ac:dyDescent="0.3">
      <c r="A93" s="97" t="s">
        <v>1633</v>
      </c>
      <c r="B93" s="29" t="s">
        <v>1634</v>
      </c>
    </row>
    <row r="94" spans="1:2" ht="16.5" x14ac:dyDescent="0.25">
      <c r="A94" s="376" t="s">
        <v>1635</v>
      </c>
      <c r="B94" s="376"/>
    </row>
    <row r="95" spans="1:2" ht="30" x14ac:dyDescent="0.25">
      <c r="A95" s="97" t="s">
        <v>1636</v>
      </c>
      <c r="B95" s="29" t="s">
        <v>1637</v>
      </c>
    </row>
    <row r="96" spans="1:2" ht="30" x14ac:dyDescent="0.25">
      <c r="A96" s="97" t="s">
        <v>1638</v>
      </c>
      <c r="B96" s="29" t="s">
        <v>1639</v>
      </c>
    </row>
    <row r="97" spans="1:2" x14ac:dyDescent="0.25">
      <c r="A97" s="97" t="s">
        <v>1640</v>
      </c>
      <c r="B97" s="29" t="s">
        <v>1641</v>
      </c>
    </row>
  </sheetData>
  <sheetProtection algorithmName="SHA-512" hashValue="qdSrVTbprbt6CGFEFMHwwKddEqQXs4K5EHNwH5WWpRfIrulNnh3S/RtgRsww9e0APyR5vxe6lIk66Ce7CudCqw==" saltValue="i+HeFcG8J8q6ptell/EKQg==" spinCount="100000" sheet="1" formatRows="0"/>
  <mergeCells count="17">
    <mergeCell ref="A61:B61"/>
    <mergeCell ref="A72:B72"/>
    <mergeCell ref="A94:B94"/>
    <mergeCell ref="A92:B92"/>
    <mergeCell ref="A1:B1"/>
    <mergeCell ref="A3:B3"/>
    <mergeCell ref="A4:B4"/>
    <mergeCell ref="A19:B19"/>
    <mergeCell ref="A39:B39"/>
    <mergeCell ref="A49:B49"/>
    <mergeCell ref="A90:B90"/>
    <mergeCell ref="A62:A66"/>
    <mergeCell ref="A86:B86"/>
    <mergeCell ref="A80:B80"/>
    <mergeCell ref="A70:B70"/>
    <mergeCell ref="A71:B71"/>
    <mergeCell ref="A83:B83"/>
  </mergeCells>
  <hyperlinks>
    <hyperlink ref="C1" location="PORTADA!A1" display="Portada" xr:uid="{41619050-9AD0-4D06-A8DE-1B91D1FD1FED}"/>
  </hyperlinks>
  <printOptions horizontalCentered="1"/>
  <pageMargins left="0.31496062992125984" right="0.31496062992125984" top="1.1417322834645669" bottom="0.74803149606299213" header="0.31496062992125984" footer="0.31496062992125984"/>
  <pageSetup scale="55"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3"/>
  <sheetViews>
    <sheetView topLeftCell="A25" zoomScale="110" zoomScaleNormal="110" workbookViewId="0">
      <selection activeCell="C1" sqref="C1"/>
    </sheetView>
  </sheetViews>
  <sheetFormatPr baseColWidth="10" defaultColWidth="11.42578125" defaultRowHeight="15" x14ac:dyDescent="0.2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8.28515625" style="1" customWidth="1"/>
    <col min="8" max="16384" width="11.42578125" style="1"/>
  </cols>
  <sheetData>
    <row r="1" spans="1:7" ht="15.75" thickBot="1" x14ac:dyDescent="0.3">
      <c r="A1" s="390" t="s">
        <v>1642</v>
      </c>
      <c r="B1" s="391"/>
      <c r="C1" s="391"/>
      <c r="D1" s="391"/>
      <c r="E1" s="391"/>
      <c r="F1" s="392"/>
      <c r="G1" s="237" t="s">
        <v>1674</v>
      </c>
    </row>
    <row r="2" spans="1:7" ht="29.25" customHeight="1" thickBot="1" x14ac:dyDescent="0.3">
      <c r="A2" s="12" t="s">
        <v>1643</v>
      </c>
      <c r="B2" s="388"/>
      <c r="C2" s="388"/>
      <c r="D2" s="389"/>
      <c r="E2" s="12" t="s">
        <v>1488</v>
      </c>
      <c r="F2" s="210"/>
    </row>
    <row r="3" spans="1:7" ht="36" customHeight="1" thickBot="1" x14ac:dyDescent="0.3">
      <c r="A3" s="12" t="s">
        <v>1490</v>
      </c>
      <c r="B3" s="388"/>
      <c r="C3" s="388"/>
      <c r="D3" s="388"/>
      <c r="E3" s="12" t="s">
        <v>1492</v>
      </c>
      <c r="F3" s="211"/>
    </row>
    <row r="4" spans="1:7" ht="33.6" customHeight="1" thickBot="1" x14ac:dyDescent="0.3">
      <c r="A4" s="12" t="s">
        <v>1494</v>
      </c>
      <c r="B4" s="116"/>
      <c r="C4" s="12" t="s">
        <v>1496</v>
      </c>
      <c r="D4" s="393"/>
      <c r="E4" s="393"/>
      <c r="F4" s="394"/>
    </row>
    <row r="5" spans="1:7" ht="30.75" thickBot="1" x14ac:dyDescent="0.3">
      <c r="A5" s="12" t="s">
        <v>1498</v>
      </c>
      <c r="B5" s="210"/>
      <c r="C5" s="12" t="s">
        <v>1500</v>
      </c>
      <c r="D5" s="388"/>
      <c r="E5" s="388"/>
      <c r="F5" s="389"/>
    </row>
    <row r="6" spans="1:7" ht="45.75" thickBot="1" x14ac:dyDescent="0.3">
      <c r="A6" s="12" t="s">
        <v>1502</v>
      </c>
      <c r="B6" s="210"/>
      <c r="C6" s="21" t="s">
        <v>1644</v>
      </c>
      <c r="D6" s="388"/>
      <c r="E6" s="388"/>
      <c r="F6" s="389"/>
    </row>
    <row r="7" spans="1:7" ht="31.5" customHeight="1" thickBot="1" x14ac:dyDescent="0.3">
      <c r="A7" s="12" t="s">
        <v>1506</v>
      </c>
      <c r="B7" s="388"/>
      <c r="C7" s="388"/>
      <c r="D7" s="389"/>
      <c r="E7" s="12" t="s">
        <v>1537</v>
      </c>
      <c r="F7" s="211"/>
    </row>
    <row r="8" spans="1:7" ht="30" customHeight="1" thickBot="1" x14ac:dyDescent="0.3">
      <c r="A8" s="12" t="s">
        <v>1508</v>
      </c>
      <c r="B8" s="210"/>
      <c r="C8" s="12" t="s">
        <v>1510</v>
      </c>
      <c r="D8" s="210"/>
      <c r="E8" s="12" t="s">
        <v>1512</v>
      </c>
      <c r="F8" s="210"/>
    </row>
    <row r="9" spans="1:7" ht="9" customHeight="1" thickBot="1" x14ac:dyDescent="0.3">
      <c r="A9" s="207"/>
      <c r="B9" s="207"/>
      <c r="C9" s="207"/>
      <c r="D9" s="207"/>
      <c r="E9" s="207"/>
      <c r="F9" s="207"/>
    </row>
    <row r="10" spans="1:7" ht="15.75" thickBot="1" x14ac:dyDescent="0.3">
      <c r="A10" s="415" t="s">
        <v>1645</v>
      </c>
      <c r="B10" s="416"/>
      <c r="C10" s="416"/>
      <c r="D10" s="416"/>
      <c r="E10" s="416"/>
      <c r="F10" s="417"/>
    </row>
    <row r="11" spans="1:7" ht="30.75" thickBot="1" x14ac:dyDescent="0.3">
      <c r="A11" s="12" t="s">
        <v>1517</v>
      </c>
      <c r="B11" s="388"/>
      <c r="C11" s="388"/>
      <c r="D11" s="389"/>
      <c r="E11" s="12" t="s">
        <v>1646</v>
      </c>
      <c r="F11" s="210"/>
    </row>
    <row r="12" spans="1:7" ht="33.75" customHeight="1" thickBot="1" x14ac:dyDescent="0.3">
      <c r="A12" s="12" t="s">
        <v>1520</v>
      </c>
      <c r="B12" s="116"/>
      <c r="C12" s="12" t="s">
        <v>1522</v>
      </c>
      <c r="D12" s="393"/>
      <c r="E12" s="393"/>
      <c r="F12" s="394"/>
    </row>
    <row r="13" spans="1:7" ht="30.75" thickBot="1" x14ac:dyDescent="0.3">
      <c r="A13" s="12" t="s">
        <v>1524</v>
      </c>
      <c r="B13" s="388"/>
      <c r="C13" s="388"/>
      <c r="D13" s="388"/>
      <c r="E13" s="12" t="s">
        <v>1492</v>
      </c>
      <c r="F13" s="211"/>
    </row>
    <row r="14" spans="1:7" ht="60.75" thickBot="1" x14ac:dyDescent="0.3">
      <c r="A14" s="12" t="s">
        <v>1647</v>
      </c>
      <c r="B14" s="208"/>
      <c r="C14" s="12" t="s">
        <v>1529</v>
      </c>
      <c r="D14" s="388"/>
      <c r="E14" s="388"/>
      <c r="F14" s="389"/>
    </row>
    <row r="15" spans="1:7" ht="37.5" customHeight="1" thickBot="1" x14ac:dyDescent="0.3">
      <c r="A15" s="12" t="s">
        <v>1648</v>
      </c>
      <c r="B15" s="210"/>
      <c r="C15" s="12" t="s">
        <v>1531</v>
      </c>
      <c r="D15" s="210"/>
      <c r="E15" s="12" t="s">
        <v>1533</v>
      </c>
      <c r="F15" s="210"/>
    </row>
    <row r="16" spans="1:7" ht="45.75" thickBot="1" x14ac:dyDescent="0.3">
      <c r="A16" s="12" t="s">
        <v>1535</v>
      </c>
      <c r="B16" s="388"/>
      <c r="C16" s="388"/>
      <c r="D16" s="389"/>
      <c r="E16" s="12" t="s">
        <v>1537</v>
      </c>
      <c r="F16" s="211"/>
    </row>
    <row r="17" spans="1:6" ht="22.35" customHeight="1" thickBot="1" x14ac:dyDescent="0.3">
      <c r="A17" s="12" t="s">
        <v>1508</v>
      </c>
      <c r="B17" s="210"/>
      <c r="C17" s="12" t="s">
        <v>1510</v>
      </c>
      <c r="D17" s="210"/>
      <c r="E17" s="12" t="s">
        <v>1541</v>
      </c>
      <c r="F17" s="210"/>
    </row>
    <row r="18" spans="1:6" ht="48.6" customHeight="1" thickBot="1" x14ac:dyDescent="0.3">
      <c r="A18" s="12" t="s">
        <v>1543</v>
      </c>
      <c r="B18" s="212"/>
      <c r="C18" s="174" t="s">
        <v>1545</v>
      </c>
      <c r="D18" s="213" t="str">
        <f>IFERROR(LEFT($B$18,FIND(",",$B$18)-1)," ")</f>
        <v xml:space="preserve"> </v>
      </c>
      <c r="E18" s="175" t="s">
        <v>1547</v>
      </c>
      <c r="F18" s="213" t="str">
        <f>IFERROR(RIGHT($B$18,FIND(",",$B$18))," ")</f>
        <v xml:space="preserve"> </v>
      </c>
    </row>
    <row r="19" spans="1:6" ht="24" customHeight="1" thickBot="1" x14ac:dyDescent="0.3">
      <c r="A19" s="207"/>
      <c r="B19" s="207"/>
      <c r="C19" s="207"/>
      <c r="D19" s="207"/>
      <c r="E19" s="207"/>
      <c r="F19" s="207"/>
    </row>
    <row r="20" spans="1:6" ht="15.75" thickBot="1" x14ac:dyDescent="0.3">
      <c r="A20" s="390" t="s">
        <v>1649</v>
      </c>
      <c r="B20" s="391"/>
      <c r="C20" s="391"/>
      <c r="D20" s="391"/>
      <c r="E20" s="391"/>
      <c r="F20" s="392"/>
    </row>
    <row r="21" spans="1:6" ht="30.75" thickBot="1" x14ac:dyDescent="0.3">
      <c r="A21" s="12" t="s">
        <v>1549</v>
      </c>
      <c r="B21" s="116"/>
      <c r="C21" s="12" t="s">
        <v>1551</v>
      </c>
      <c r="D21" s="117"/>
      <c r="E21" s="12" t="s">
        <v>1650</v>
      </c>
      <c r="F21" s="117"/>
    </row>
    <row r="22" spans="1:6" ht="30.75" thickBot="1" x14ac:dyDescent="0.3">
      <c r="A22" s="12" t="s">
        <v>1651</v>
      </c>
      <c r="B22" s="393"/>
      <c r="C22" s="393"/>
      <c r="D22" s="393"/>
      <c r="E22" s="12" t="s">
        <v>1652</v>
      </c>
      <c r="F22" s="116"/>
    </row>
    <row r="23" spans="1:6" ht="35.25" customHeight="1" thickBot="1" x14ac:dyDescent="0.3">
      <c r="A23" s="12" t="s">
        <v>1555</v>
      </c>
      <c r="B23" s="116" t="s">
        <v>99</v>
      </c>
      <c r="C23" s="13" t="s">
        <v>1557</v>
      </c>
      <c r="D23" s="407" t="s">
        <v>2394</v>
      </c>
      <c r="E23" s="407"/>
      <c r="F23" s="408"/>
    </row>
    <row r="24" spans="1:6" ht="45.75" customHeight="1" thickBot="1" x14ac:dyDescent="0.3">
      <c r="A24" s="12" t="s">
        <v>1653</v>
      </c>
      <c r="B24" s="409"/>
      <c r="C24" s="409"/>
      <c r="D24" s="409"/>
      <c r="E24" s="409"/>
      <c r="F24" s="410"/>
    </row>
    <row r="25" spans="1:6" ht="23.25" customHeight="1" thickBot="1" x14ac:dyDescent="0.3">
      <c r="A25" s="398" t="s">
        <v>1654</v>
      </c>
      <c r="B25" s="395" t="s">
        <v>1655</v>
      </c>
      <c r="C25" s="396"/>
      <c r="D25" s="396"/>
      <c r="E25" s="396"/>
      <c r="F25" s="397"/>
    </row>
    <row r="26" spans="1:6" ht="20.25" customHeight="1" thickBot="1" x14ac:dyDescent="0.3">
      <c r="A26" s="399"/>
      <c r="B26" s="401"/>
      <c r="C26" s="99" t="s">
        <v>1656</v>
      </c>
      <c r="D26" s="99" t="s">
        <v>1657</v>
      </c>
      <c r="E26" s="99" t="s">
        <v>1658</v>
      </c>
      <c r="F26" s="404"/>
    </row>
    <row r="27" spans="1:6" ht="19.5" customHeight="1" x14ac:dyDescent="0.25">
      <c r="A27" s="399"/>
      <c r="B27" s="402"/>
      <c r="C27" s="118" t="b">
        <v>0</v>
      </c>
      <c r="D27" s="64" t="s">
        <v>1659</v>
      </c>
      <c r="E27" s="64" t="s">
        <v>1660</v>
      </c>
      <c r="F27" s="405"/>
    </row>
    <row r="28" spans="1:6" ht="19.5" customHeight="1" x14ac:dyDescent="0.25">
      <c r="A28" s="399"/>
      <c r="B28" s="402"/>
      <c r="C28" s="118" t="b">
        <v>0</v>
      </c>
      <c r="D28" s="64" t="s">
        <v>1661</v>
      </c>
      <c r="E28" s="64" t="s">
        <v>1662</v>
      </c>
      <c r="F28" s="405"/>
    </row>
    <row r="29" spans="1:6" ht="18" customHeight="1" x14ac:dyDescent="0.25">
      <c r="A29" s="399"/>
      <c r="B29" s="402"/>
      <c r="C29" s="118" t="b">
        <v>0</v>
      </c>
      <c r="D29" s="64" t="s">
        <v>1663</v>
      </c>
      <c r="E29" s="64" t="s">
        <v>1664</v>
      </c>
      <c r="F29" s="405"/>
    </row>
    <row r="30" spans="1:6" ht="18" customHeight="1" x14ac:dyDescent="0.25">
      <c r="A30" s="399"/>
      <c r="B30" s="402"/>
      <c r="C30" s="118" t="b">
        <v>0</v>
      </c>
      <c r="D30" s="64" t="s">
        <v>1665</v>
      </c>
      <c r="E30" s="64" t="s">
        <v>1666</v>
      </c>
      <c r="F30" s="405"/>
    </row>
    <row r="31" spans="1:6" ht="21" customHeight="1" x14ac:dyDescent="0.25">
      <c r="A31" s="399"/>
      <c r="B31" s="402"/>
      <c r="C31" s="118" t="b">
        <v>0</v>
      </c>
      <c r="D31" s="64" t="s">
        <v>1667</v>
      </c>
      <c r="E31" s="64" t="s">
        <v>1668</v>
      </c>
      <c r="F31" s="405"/>
    </row>
    <row r="32" spans="1:6" ht="20.25" customHeight="1" thickBot="1" x14ac:dyDescent="0.3">
      <c r="A32" s="400"/>
      <c r="B32" s="403"/>
      <c r="C32" s="118" t="b">
        <v>0</v>
      </c>
      <c r="D32" s="64" t="s">
        <v>1669</v>
      </c>
      <c r="E32" s="64" t="s">
        <v>1670</v>
      </c>
      <c r="F32" s="406"/>
    </row>
    <row r="33" spans="1:6" ht="31.5" customHeight="1" thickBot="1" x14ac:dyDescent="0.3">
      <c r="A33" s="12" t="s">
        <v>1563</v>
      </c>
      <c r="B33" s="411" t="s">
        <v>2393</v>
      </c>
      <c r="C33" s="412"/>
      <c r="D33" s="98" t="s">
        <v>1565</v>
      </c>
      <c r="E33" s="413" t="s">
        <v>2392</v>
      </c>
      <c r="F33" s="414"/>
    </row>
    <row r="34" spans="1:6" ht="8.25" customHeight="1" thickBot="1" x14ac:dyDescent="0.3">
      <c r="A34" s="68"/>
      <c r="B34" s="68"/>
      <c r="C34" s="68"/>
      <c r="D34" s="68"/>
      <c r="E34" s="68"/>
      <c r="F34" s="68"/>
    </row>
    <row r="35" spans="1:6" ht="15.75" thickBot="1" x14ac:dyDescent="0.3">
      <c r="A35" s="390" t="s">
        <v>1671</v>
      </c>
      <c r="B35" s="391"/>
      <c r="C35" s="391"/>
      <c r="D35" s="391"/>
      <c r="E35" s="391"/>
      <c r="F35" s="392"/>
    </row>
    <row r="36" spans="1:6" ht="20.25" customHeight="1" thickBot="1" x14ac:dyDescent="0.3">
      <c r="A36" s="12" t="s">
        <v>1672</v>
      </c>
      <c r="B36" s="116"/>
      <c r="C36" s="12" t="s">
        <v>1570</v>
      </c>
      <c r="D36" s="393"/>
      <c r="E36" s="393"/>
      <c r="F36" s="394"/>
    </row>
    <row r="37" spans="1:6" ht="30.75" thickBot="1" x14ac:dyDescent="0.3">
      <c r="A37" s="12" t="s">
        <v>1572</v>
      </c>
      <c r="B37" s="209"/>
      <c r="C37" s="12" t="s">
        <v>1574</v>
      </c>
      <c r="D37" s="201"/>
      <c r="E37" s="12" t="s">
        <v>1576</v>
      </c>
      <c r="F37" s="201"/>
    </row>
    <row r="38" spans="1:6" ht="30.75" thickBot="1" x14ac:dyDescent="0.3">
      <c r="A38" s="12" t="s">
        <v>1578</v>
      </c>
      <c r="B38" s="388"/>
      <c r="C38" s="388"/>
      <c r="D38" s="388"/>
      <c r="E38" s="12" t="s">
        <v>1582</v>
      </c>
      <c r="F38" s="210"/>
    </row>
    <row r="39" spans="1:6" ht="30.75" thickBot="1" x14ac:dyDescent="0.3">
      <c r="A39" s="12" t="s">
        <v>1584</v>
      </c>
      <c r="B39" s="210"/>
      <c r="C39" s="12" t="s">
        <v>1586</v>
      </c>
      <c r="D39" s="210"/>
      <c r="E39" s="12" t="s">
        <v>1533</v>
      </c>
      <c r="F39" s="210"/>
    </row>
    <row r="40" spans="1:6" ht="20.25" customHeight="1" thickBot="1" x14ac:dyDescent="0.3">
      <c r="A40" s="12" t="s">
        <v>1673</v>
      </c>
      <c r="B40" s="116"/>
      <c r="C40" s="12" t="s">
        <v>1570</v>
      </c>
      <c r="D40" s="393"/>
      <c r="E40" s="393"/>
      <c r="F40" s="394"/>
    </row>
    <row r="41" spans="1:6" ht="30.75" thickBot="1" x14ac:dyDescent="0.3">
      <c r="A41" s="12" t="s">
        <v>1572</v>
      </c>
      <c r="B41" s="209"/>
      <c r="C41" s="12" t="s">
        <v>1574</v>
      </c>
      <c r="D41" s="201"/>
      <c r="E41" s="12" t="s">
        <v>1576</v>
      </c>
      <c r="F41" s="201"/>
    </row>
    <row r="42" spans="1:6" ht="30.75" thickBot="1" x14ac:dyDescent="0.3">
      <c r="A42" s="12" t="s">
        <v>1578</v>
      </c>
      <c r="B42" s="388"/>
      <c r="C42" s="388"/>
      <c r="D42" s="388"/>
      <c r="E42" s="12" t="s">
        <v>1582</v>
      </c>
      <c r="F42" s="209"/>
    </row>
    <row r="43" spans="1:6" ht="30.75" thickBot="1" x14ac:dyDescent="0.3">
      <c r="A43" s="12" t="s">
        <v>1584</v>
      </c>
      <c r="B43" s="209"/>
      <c r="C43" s="12" t="s">
        <v>1586</v>
      </c>
      <c r="D43" s="209"/>
      <c r="E43" s="12" t="s">
        <v>1533</v>
      </c>
      <c r="F43" s="209"/>
    </row>
  </sheetData>
  <sheetProtection algorithmName="SHA-512" hashValue="X/8dmCGMxgseyXzU3sYvSHV2lDK8ggIqv+ws4y7SqWFfmCavRBkxJh1pTPoqsqt1V1bX8FtszmwinzNTdAzlxw==" saltValue="tNiYTYzGKd21BGOWtuqBoA==" spinCount="100000" sheet="1" objects="1" scenarios="1" formatRows="0"/>
  <mergeCells count="28">
    <mergeCell ref="D40:F40"/>
    <mergeCell ref="B42:D42"/>
    <mergeCell ref="A1:F1"/>
    <mergeCell ref="B2:D2"/>
    <mergeCell ref="D23:F23"/>
    <mergeCell ref="B24:F24"/>
    <mergeCell ref="B33:C33"/>
    <mergeCell ref="E33:F33"/>
    <mergeCell ref="D4:F4"/>
    <mergeCell ref="D5:F5"/>
    <mergeCell ref="B3:D3"/>
    <mergeCell ref="D12:F12"/>
    <mergeCell ref="D6:F6"/>
    <mergeCell ref="B11:D11"/>
    <mergeCell ref="B7:D7"/>
    <mergeCell ref="A10:F10"/>
    <mergeCell ref="B13:D13"/>
    <mergeCell ref="B16:D16"/>
    <mergeCell ref="D14:F14"/>
    <mergeCell ref="B38:D38"/>
    <mergeCell ref="A20:F20"/>
    <mergeCell ref="A35:F35"/>
    <mergeCell ref="D36:F36"/>
    <mergeCell ref="B25:F25"/>
    <mergeCell ref="A25:A32"/>
    <mergeCell ref="B26:B32"/>
    <mergeCell ref="F26:F32"/>
    <mergeCell ref="B22:D22"/>
  </mergeCells>
  <dataValidations count="9">
    <dataValidation type="list" allowBlank="1" showInputMessage="1" showErrorMessage="1" sqref="B21" xr:uid="{00000000-0002-0000-0300-000000000000}">
      <formula1>"Visita de Inspección,Visita de Vigilancia"</formula1>
    </dataValidation>
    <dataValidation type="list" allowBlank="1" showInputMessage="1" showErrorMessage="1" sqref="D23:F23" xr:uid="{00000000-0002-0000-0300-000001000000}">
      <formula1>INDIRECT(CONCATENATE("DIR_",$B$23))</formula1>
    </dataValidation>
    <dataValidation type="list" allowBlank="1" showInputMessage="1" showErrorMessage="1" sqref="B8 B17" xr:uid="{00000000-0002-0000-0300-000004000000}">
      <formula1>"Cédula,Cédula de Extranjeria,Pasaporte,PPT"</formula1>
    </dataValidation>
    <dataValidation type="list" allowBlank="1" showInputMessage="1" showErrorMessage="1" sqref="F11" xr:uid="{00000000-0002-0000-0300-000005000000}">
      <formula1>"Rural,Úrbano"</formula1>
    </dataValidation>
    <dataValidation type="list" allowBlank="1" showInputMessage="1" showErrorMessage="1" sqref="D36:F36" xr:uid="{00000000-0002-0000-0300-000006000000}">
      <formula1>INDIRECT($B$36)</formula1>
    </dataValidation>
    <dataValidation type="list" allowBlank="1" showInputMessage="1" showErrorMessage="1" sqref="D4:F4" xr:uid="{00000000-0002-0000-0300-000007000000}">
      <formula1>INDIRECT($B$4)</formula1>
    </dataValidation>
    <dataValidation type="list" allowBlank="1" showInputMessage="1" showErrorMessage="1" sqref="D12:F12" xr:uid="{00000000-0002-0000-0300-000008000000}">
      <formula1>INDIRECT($B$12)</formula1>
    </dataValidation>
    <dataValidation showInputMessage="1" showErrorMessage="1" promptTitle="RANGOS DE EDAD: ETAPA DE LA VIDA" sqref="B25:B26 C26:E32 F26" xr:uid="{00000000-0002-0000-0300-00000A000000}"/>
    <dataValidation type="list" allowBlank="1" showInputMessage="1" showErrorMessage="1" sqref="D40:F40" xr:uid="{1436D67C-3B23-448E-9F97-4C086BC5E0A2}">
      <formula1>INDIRECT($B$40)</formula1>
    </dataValidation>
  </dataValidations>
  <hyperlinks>
    <hyperlink ref="G1" location="PORTADA!A1" display="Portada" xr:uid="{0E8CE411-956A-4135-86D4-C500DE88B47C}"/>
  </hyperlinks>
  <printOptions horizontalCentered="1"/>
  <pageMargins left="0.31496062992125984" right="0.31496062992125984" top="1.1417322834645669" bottom="0.74803149606299213" header="0.31496062992125984" footer="0.31496062992125984"/>
  <pageSetup scale="69"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8AE1877A-584B-4A08-BAF4-CD1730A60BA7}">
          <x14:formula1>
            <xm:f>LISTAS!$D$135:$D$144</xm:f>
          </x14:formula1>
          <xm:sqref>B14</xm:sqref>
        </x14:dataValidation>
        <x14:dataValidation type="list" allowBlank="1" showInputMessage="1" showErrorMessage="1" xr:uid="{00000000-0002-0000-0300-00000C000000}">
          <x14:formula1>
            <xm:f>INDIRECT(LISTAS!$B$89)</xm:f>
          </x14:formula1>
          <xm:sqref>B23</xm:sqref>
        </x14:dataValidation>
        <x14:dataValidation type="list" allowBlank="1" showInputMessage="1" showErrorMessage="1" xr:uid="{00000000-0002-0000-0300-00000D000000}">
          <x14:formula1>
            <xm:f>LISTAS!$D$171:$AJ$171</xm:f>
          </x14:formula1>
          <xm:sqref>B36 B40</xm:sqref>
        </x14:dataValidation>
        <x14:dataValidation type="list" allowBlank="1" showInputMessage="1" showErrorMessage="1" xr:uid="{00000000-0002-0000-0300-00000E000000}">
          <x14:formula1>
            <xm:f>LISTAS!$D$204:$AJ$204</xm:f>
          </x14:formula1>
          <xm:sqref>B4 B12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75706-8DC1-4423-88E1-F63A1FF98B60}">
  <sheetPr>
    <tabColor rgb="FFFFFF00"/>
    <pageSetUpPr fitToPage="1"/>
  </sheetPr>
  <dimension ref="A1:G57"/>
  <sheetViews>
    <sheetView topLeftCell="A47" zoomScale="85" zoomScaleNormal="85" zoomScalePageLayoutView="60" workbookViewId="0">
      <selection activeCell="C1" sqref="C1"/>
    </sheetView>
  </sheetViews>
  <sheetFormatPr baseColWidth="10" defaultColWidth="11.42578125" defaultRowHeight="15" x14ac:dyDescent="0.25"/>
  <cols>
    <col min="1" max="1" width="7.7109375" style="104" customWidth="1"/>
    <col min="2" max="2" width="7.85546875" style="14" customWidth="1"/>
    <col min="3" max="3" width="75.42578125" customWidth="1"/>
    <col min="4" max="4" width="21.140625" customWidth="1"/>
    <col min="5" max="5" width="88.42578125" customWidth="1"/>
    <col min="6" max="6" width="74.42578125" customWidth="1"/>
    <col min="7" max="7" width="11.42578125" hidden="1" customWidth="1"/>
  </cols>
  <sheetData>
    <row r="1" spans="1:7" s="34" customFormat="1" ht="21.75" customHeight="1" thickBot="1" x14ac:dyDescent="0.3">
      <c r="A1" s="237" t="s">
        <v>1674</v>
      </c>
      <c r="B1" s="418" t="s">
        <v>1675</v>
      </c>
      <c r="C1" s="419"/>
      <c r="D1" s="419"/>
      <c r="E1" s="420"/>
      <c r="F1" s="30"/>
    </row>
    <row r="2" spans="1:7" s="32" customFormat="1" ht="59.25" customHeight="1" thickBot="1" x14ac:dyDescent="0.3">
      <c r="A2" s="101" t="s">
        <v>1676</v>
      </c>
      <c r="B2" s="61" t="s">
        <v>1677</v>
      </c>
      <c r="C2" s="62" t="s">
        <v>1678</v>
      </c>
      <c r="D2" s="238" t="s">
        <v>1679</v>
      </c>
      <c r="E2" s="239" t="s">
        <v>1680</v>
      </c>
      <c r="F2" s="240" t="s">
        <v>1681</v>
      </c>
    </row>
    <row r="3" spans="1:7" ht="30.75" customHeight="1" x14ac:dyDescent="0.25">
      <c r="A3" s="102"/>
      <c r="B3" s="53" t="s">
        <v>1682</v>
      </c>
      <c r="C3" s="241" t="s">
        <v>1683</v>
      </c>
      <c r="D3" s="69" t="str">
        <f>IF(COUNTIF(D4:D5,"NO CUMPLE")&gt;0,"NO CUMPLE CONDICIÓN",IF(COUNTIF(D4:D5,"CUMPLE")=0,"NO APLICA","CUMPLE"))</f>
        <v>NO APLICA</v>
      </c>
      <c r="E3" s="302" t="str">
        <f>CONCATENATE(IF(D4="NO CUMPLE",CONCATENATE(E4," / "),""),IF(D5="NO CUMPLE",CONCATENATE(E5,"  "),""))</f>
        <v/>
      </c>
      <c r="F3" s="242" t="s">
        <v>1684</v>
      </c>
      <c r="G3" s="14">
        <f>IF(D3="CUMPLE",1,IF(D3="NO CUMPLE CONDICIÓN",2,3))</f>
        <v>3</v>
      </c>
    </row>
    <row r="4" spans="1:7" ht="81.95" customHeight="1" x14ac:dyDescent="0.25">
      <c r="A4" s="103" t="s">
        <v>1685</v>
      </c>
      <c r="B4" s="54" t="s">
        <v>1686</v>
      </c>
      <c r="C4" s="55" t="s">
        <v>1687</v>
      </c>
      <c r="D4" s="119"/>
      <c r="E4" s="305"/>
      <c r="F4" s="214" t="s">
        <v>1688</v>
      </c>
      <c r="G4" s="14"/>
    </row>
    <row r="5" spans="1:7" ht="105.75" customHeight="1" x14ac:dyDescent="0.25">
      <c r="A5" s="103" t="s">
        <v>1685</v>
      </c>
      <c r="B5" s="54" t="s">
        <v>1689</v>
      </c>
      <c r="C5" s="55" t="s">
        <v>1690</v>
      </c>
      <c r="D5" s="119"/>
      <c r="E5" s="305"/>
      <c r="F5" s="214" t="s">
        <v>1688</v>
      </c>
      <c r="G5" s="14"/>
    </row>
    <row r="6" spans="1:7" ht="35.25" customHeight="1" x14ac:dyDescent="0.25">
      <c r="B6" s="57" t="s">
        <v>1691</v>
      </c>
      <c r="C6" s="243" t="s">
        <v>1692</v>
      </c>
      <c r="D6" s="70" t="str">
        <f>IF(COUNTIF(D7:D7,"NO CUMPLE")&gt;0,"NO CUMPLE CONDICIÓN",IF(COUNTIF(D7:D7,"CUMPLE")=0,"NO APLICA","CUMPLE"))</f>
        <v>NO APLICA</v>
      </c>
      <c r="E6" s="303" t="str">
        <f>CONCATENATE(IF(D7="NO CUMPLE",CONCATENATE(E7," "),""))</f>
        <v/>
      </c>
      <c r="F6" s="244" t="s">
        <v>1693</v>
      </c>
      <c r="G6" s="14">
        <f t="shared" ref="G6:G49" si="0">IF(D6="CUMPLE",1,IF(D6="NO CUMPLE CONDICIÓN",2,3))</f>
        <v>3</v>
      </c>
    </row>
    <row r="7" spans="1:7" ht="53.45" customHeight="1" x14ac:dyDescent="0.25">
      <c r="A7" s="103" t="s">
        <v>1685</v>
      </c>
      <c r="B7" s="54" t="s">
        <v>1694</v>
      </c>
      <c r="C7" s="55" t="s">
        <v>1695</v>
      </c>
      <c r="D7" s="119"/>
      <c r="E7" s="306"/>
      <c r="F7" s="214" t="s">
        <v>1696</v>
      </c>
      <c r="G7" s="14"/>
    </row>
    <row r="8" spans="1:7" ht="33.75" customHeight="1" x14ac:dyDescent="0.25">
      <c r="B8" s="57" t="s">
        <v>1697</v>
      </c>
      <c r="C8" s="243" t="s">
        <v>1698</v>
      </c>
      <c r="D8" s="70" t="str">
        <f>IF(COUNTIF(D9:D9,"NO CUMPLE")&gt;0,"NO CUMPLE CONDICIÓN",IF(COUNTIF(D9:D9,"CUMPLE")=0,"NO APLICA","CUMPLE"))</f>
        <v>NO APLICA</v>
      </c>
      <c r="E8" s="303" t="str">
        <f>CONCATENATE(IF(D9="NO CUMPLE",CONCATENATE(E9," "),""))</f>
        <v/>
      </c>
      <c r="F8" s="244" t="s">
        <v>1693</v>
      </c>
      <c r="G8" s="14">
        <f t="shared" si="0"/>
        <v>3</v>
      </c>
    </row>
    <row r="9" spans="1:7" ht="53.45" customHeight="1" x14ac:dyDescent="0.25">
      <c r="A9" s="103" t="s">
        <v>1685</v>
      </c>
      <c r="B9" s="54" t="s">
        <v>1699</v>
      </c>
      <c r="C9" s="55" t="s">
        <v>1700</v>
      </c>
      <c r="D9" s="119"/>
      <c r="E9" s="306"/>
      <c r="F9" s="214" t="s">
        <v>1696</v>
      </c>
      <c r="G9" s="14"/>
    </row>
    <row r="10" spans="1:7" ht="33" customHeight="1" x14ac:dyDescent="0.25">
      <c r="B10" s="57" t="s">
        <v>1701</v>
      </c>
      <c r="C10" s="243" t="s">
        <v>1702</v>
      </c>
      <c r="D10" s="70" t="str">
        <f>IF(COUNTIF(D11:D11,"NO CUMPLE")&gt;0,"NO CUMPLE CONDICIÓN",IF(COUNTIF(D11:D11,"CUMPLE")=0,"NO APLICA","CUMPLE"))</f>
        <v>NO APLICA</v>
      </c>
      <c r="E10" s="303" t="str">
        <f>CONCATENATE(IF(D11="NO CUMPLE",CONCATENATE(E11," "),""))</f>
        <v/>
      </c>
      <c r="F10" s="244" t="s">
        <v>1703</v>
      </c>
      <c r="G10" s="14">
        <f t="shared" si="0"/>
        <v>3</v>
      </c>
    </row>
    <row r="11" spans="1:7" ht="38.450000000000003" customHeight="1" x14ac:dyDescent="0.25">
      <c r="A11" s="103" t="s">
        <v>1685</v>
      </c>
      <c r="B11" s="54" t="s">
        <v>1704</v>
      </c>
      <c r="C11" s="264" t="s">
        <v>1705</v>
      </c>
      <c r="D11" s="119"/>
      <c r="E11" s="305"/>
      <c r="F11" s="265" t="s">
        <v>1703</v>
      </c>
      <c r="G11" s="14"/>
    </row>
    <row r="12" spans="1:7" ht="33" customHeight="1" x14ac:dyDescent="0.25">
      <c r="B12" s="57" t="s">
        <v>1706</v>
      </c>
      <c r="C12" s="245" t="s">
        <v>1707</v>
      </c>
      <c r="D12" s="70" t="str">
        <f>IF(COUNTIF(D13:D18,"NO CUMPLE")&gt;0,"NO CUMPLE CONDICIÓN",IF(COUNTIF(D13:D18,"CUMPLE")=0,"NO APLICA","CUMPLE"))</f>
        <v>NO APLICA</v>
      </c>
      <c r="E12" s="303" t="str">
        <f>CONCATENATE(IF(D13="NO CUMPLE",CONCATENATE(E13," / "),""),IF(D14="NO CUMPLE",CONCATENATE(E14," / "),""),IF(D15="NO CUMPLE",CONCATENATE(E15," / "),""),IF(D16="NO CUMPLE",CONCATENATE(E16," / "),""),IF(D17="NO CUMPLE",CONCATENATE(E17," / "),""),IF(D18="NO CUMPLE",CONCATENATE(E18," / "),""))</f>
        <v/>
      </c>
      <c r="F12" s="244" t="s">
        <v>1708</v>
      </c>
      <c r="G12" s="14">
        <f t="shared" si="0"/>
        <v>3</v>
      </c>
    </row>
    <row r="13" spans="1:7" ht="25.5" customHeight="1" x14ac:dyDescent="0.25">
      <c r="A13" s="103" t="s">
        <v>1685</v>
      </c>
      <c r="B13" s="54" t="s">
        <v>1709</v>
      </c>
      <c r="C13" s="59" t="s">
        <v>1710</v>
      </c>
      <c r="D13" s="119"/>
      <c r="E13" s="305"/>
      <c r="F13" s="214" t="s">
        <v>1711</v>
      </c>
      <c r="G13" s="14"/>
    </row>
    <row r="14" spans="1:7" ht="28.5" customHeight="1" x14ac:dyDescent="0.25">
      <c r="A14" s="103" t="s">
        <v>1685</v>
      </c>
      <c r="B14" s="54" t="s">
        <v>1712</v>
      </c>
      <c r="C14" s="59" t="s">
        <v>1713</v>
      </c>
      <c r="D14" s="119"/>
      <c r="E14" s="305"/>
      <c r="F14" s="214" t="s">
        <v>1711</v>
      </c>
      <c r="G14" s="14"/>
    </row>
    <row r="15" spans="1:7" ht="31.5" customHeight="1" x14ac:dyDescent="0.25">
      <c r="A15" s="103" t="s">
        <v>1685</v>
      </c>
      <c r="B15" s="54" t="s">
        <v>1714</v>
      </c>
      <c r="C15" s="59" t="s">
        <v>1715</v>
      </c>
      <c r="D15" s="119"/>
      <c r="E15" s="305"/>
      <c r="F15" s="214" t="s">
        <v>1711</v>
      </c>
      <c r="G15" s="14"/>
    </row>
    <row r="16" spans="1:7" ht="33" customHeight="1" x14ac:dyDescent="0.25">
      <c r="A16" s="103" t="s">
        <v>1685</v>
      </c>
      <c r="B16" s="54" t="s">
        <v>1716</v>
      </c>
      <c r="C16" s="59" t="s">
        <v>1717</v>
      </c>
      <c r="D16" s="119"/>
      <c r="E16" s="305"/>
      <c r="F16" s="214" t="s">
        <v>1711</v>
      </c>
      <c r="G16" s="14"/>
    </row>
    <row r="17" spans="1:7" ht="34.35" customHeight="1" x14ac:dyDescent="0.25">
      <c r="A17" s="103" t="s">
        <v>1685</v>
      </c>
      <c r="B17" s="54" t="s">
        <v>1718</v>
      </c>
      <c r="C17" s="59" t="s">
        <v>1719</v>
      </c>
      <c r="D17" s="119"/>
      <c r="E17" s="306"/>
      <c r="F17" s="214" t="s">
        <v>1711</v>
      </c>
      <c r="G17" s="14"/>
    </row>
    <row r="18" spans="1:7" ht="53.25" customHeight="1" x14ac:dyDescent="0.25">
      <c r="A18" s="103" t="s">
        <v>1685</v>
      </c>
      <c r="B18" s="54" t="s">
        <v>1720</v>
      </c>
      <c r="C18" s="59" t="s">
        <v>1721</v>
      </c>
      <c r="D18" s="119"/>
      <c r="E18" s="306"/>
      <c r="F18" s="214" t="s">
        <v>1711</v>
      </c>
      <c r="G18" s="14"/>
    </row>
    <row r="19" spans="1:7" ht="36.75" customHeight="1" x14ac:dyDescent="0.25">
      <c r="B19" s="246" t="s">
        <v>1722</v>
      </c>
      <c r="C19" s="247" t="s">
        <v>1723</v>
      </c>
      <c r="D19" s="248" t="str">
        <f>IF(COUNTIF(D22:D31,"NO CUMPLE")&gt;0,"NO CUMPLE CONDICIÓN",IF(COUNTIF(D22:D31,"CUMPLE")=0,"NO APLICA","CUMPLE"))</f>
        <v>NO APLICA</v>
      </c>
      <c r="E19" s="304" t="str">
        <f>CONCATENATE(IF(D22="NO CUMPLE",CONCATENATE(E22," / "),""),IF(D23="NO CUMPLE",CONCATENATE(E23," / "),""),IF(D24="NO CUMPLE",CONCATENATE(E24," / "),""),IF(D25="NO CUMPLE",CONCATENATE(E25," / "),""),IF(D26="NO CUMPLE",CONCATENATE(E26," / "),""),IF(D27="NO CUMPLE",CONCATENATE(E27," / "),""),IF(D28="NO CUMPLE",CONCATENATE(E28," / "),""),IF(D29="NO CUMPLE",CONCATENATE(E29," / "),""),IF(D30="NO CUMPLE",CONCATENATE(E30," / "),""),IF(D31="NO CUMPLE",CONCATENATE(E31," / "),""))</f>
        <v/>
      </c>
      <c r="F19" s="249" t="s">
        <v>1724</v>
      </c>
      <c r="G19" s="14">
        <f t="shared" si="0"/>
        <v>3</v>
      </c>
    </row>
    <row r="20" spans="1:7" ht="36.75" customHeight="1" x14ac:dyDescent="0.25">
      <c r="B20" s="246" t="s">
        <v>1722</v>
      </c>
      <c r="C20" s="247" t="s">
        <v>1723</v>
      </c>
      <c r="D20" s="248" t="str">
        <f>IF(COUNTIF(D32:D41,"NO CUMPLE")&gt;0,"NO CUMPLE CONDICIÓN",IF(COUNTIF(D32:D41,"CUMPLE")=0,"NO APLICA","CUMPLE"))</f>
        <v>NO APLICA</v>
      </c>
      <c r="E20" s="304" t="str">
        <f>CONCATENATE(IF(D32="NO CUMPLE",CONCATENATE(E32," / "),""),IF(D33="NO CUMPLE",CONCATENATE(E33," / "),""),CONCATENATE(IF(D34="NO CUMPLE",CONCATENATE(E34," / "),""),IF(D35="NO CUMPLE",CONCATENATE(E35," / "),""),IF(D36="NO CUMPLE",CONCATENATE(E36," / "),""),IF(D37="NO CUMPLE",CONCATENATE(E37," / "),""),IF(D38="NO CUMPLE",CONCATENATE(E38," / "),""),IF(D39="NO CUMPLE",CONCATENATE(E39," / "),""),IF(D40="NO CUMPLE",CONCATENATE(E40," / "),""),IF(D41="NO CUMPLE",CONCATENATE(E41," / "),"")))</f>
        <v/>
      </c>
      <c r="F20" s="249" t="s">
        <v>1724</v>
      </c>
      <c r="G20" s="14">
        <f t="shared" si="0"/>
        <v>3</v>
      </c>
    </row>
    <row r="21" spans="1:7" ht="36.75" customHeight="1" x14ac:dyDescent="0.25">
      <c r="B21" s="246" t="s">
        <v>1722</v>
      </c>
      <c r="C21" s="247" t="s">
        <v>1723</v>
      </c>
      <c r="D21" s="248" t="str">
        <f>IF(COUNTIF(D42:D48,"NO CUMPLE")&gt;0,"NO CUMPLE CONDICIÓN",IF(COUNTIF(D42:D48,"CUMPLE")=0,"NO APLICA","CUMPLE"))</f>
        <v>NO APLICA</v>
      </c>
      <c r="E21" s="304" t="str">
        <f>CONCATENATE(IF(D42="NO CUMPLE",CONCATENATE(E42," / "),""),IF(D43="NO CUMPLE",CONCATENATE(E43," / "),""),IF(D44="NO CUMPLE",CONCATENATE(E44," / "),""),IF(D45="NO CUMPLE",CONCATENATE(E45," / "),""),IF(D46="NO CUMPLE",CONCATENATE(E46," / "),""),CONCATENATE(IF(D47="NO CUMPLE",CONCATENATE(E47," / "),""),IF(D48="NO CUMPLE",CONCATENATE(E48," / "),"")))</f>
        <v/>
      </c>
      <c r="F21" s="249" t="s">
        <v>1724</v>
      </c>
      <c r="G21" s="14">
        <f t="shared" si="0"/>
        <v>3</v>
      </c>
    </row>
    <row r="22" spans="1:7" ht="31.5" customHeight="1" x14ac:dyDescent="0.25">
      <c r="A22" s="103" t="s">
        <v>1685</v>
      </c>
      <c r="B22" s="54" t="s">
        <v>1725</v>
      </c>
      <c r="C22" s="59" t="s">
        <v>1726</v>
      </c>
      <c r="D22" s="119"/>
      <c r="E22" s="305"/>
      <c r="F22" s="214" t="s">
        <v>1727</v>
      </c>
      <c r="G22" s="14"/>
    </row>
    <row r="23" spans="1:7" ht="35.450000000000003" customHeight="1" x14ac:dyDescent="0.25">
      <c r="A23" s="103" t="s">
        <v>1685</v>
      </c>
      <c r="B23" s="54" t="s">
        <v>1728</v>
      </c>
      <c r="C23" s="59" t="s">
        <v>1729</v>
      </c>
      <c r="D23" s="119"/>
      <c r="E23" s="305"/>
      <c r="F23" s="214" t="s">
        <v>1727</v>
      </c>
      <c r="G23" s="14"/>
    </row>
    <row r="24" spans="1:7" ht="28.5" customHeight="1" x14ac:dyDescent="0.25">
      <c r="A24" s="103" t="s">
        <v>1685</v>
      </c>
      <c r="B24" s="54" t="s">
        <v>1730</v>
      </c>
      <c r="C24" s="59" t="s">
        <v>1731</v>
      </c>
      <c r="D24" s="119"/>
      <c r="E24" s="305"/>
      <c r="F24" s="214" t="s">
        <v>1727</v>
      </c>
      <c r="G24" s="14"/>
    </row>
    <row r="25" spans="1:7" ht="48.6" customHeight="1" x14ac:dyDescent="0.25">
      <c r="A25" s="103" t="s">
        <v>1685</v>
      </c>
      <c r="B25" s="54" t="s">
        <v>1732</v>
      </c>
      <c r="C25" s="59" t="s">
        <v>1733</v>
      </c>
      <c r="D25" s="119"/>
      <c r="E25" s="305"/>
      <c r="F25" s="214" t="s">
        <v>1727</v>
      </c>
      <c r="G25" s="14"/>
    </row>
    <row r="26" spans="1:7" ht="51.75" customHeight="1" x14ac:dyDescent="0.25">
      <c r="A26" s="103" t="s">
        <v>1685</v>
      </c>
      <c r="B26" s="54" t="s">
        <v>1734</v>
      </c>
      <c r="C26" s="59" t="s">
        <v>1735</v>
      </c>
      <c r="D26" s="119"/>
      <c r="E26" s="305"/>
      <c r="F26" s="214" t="s">
        <v>1727</v>
      </c>
      <c r="G26" s="14"/>
    </row>
    <row r="27" spans="1:7" ht="28.5" customHeight="1" x14ac:dyDescent="0.25">
      <c r="A27" s="103" t="s">
        <v>1685</v>
      </c>
      <c r="B27" s="54" t="s">
        <v>1736</v>
      </c>
      <c r="C27" s="59" t="s">
        <v>1737</v>
      </c>
      <c r="D27" s="119"/>
      <c r="E27" s="305"/>
      <c r="F27" s="214" t="s">
        <v>1727</v>
      </c>
      <c r="G27" s="14"/>
    </row>
    <row r="28" spans="1:7" ht="41.1" customHeight="1" x14ac:dyDescent="0.25">
      <c r="A28" s="103" t="s">
        <v>1685</v>
      </c>
      <c r="B28" s="54" t="s">
        <v>1738</v>
      </c>
      <c r="C28" s="59" t="s">
        <v>1739</v>
      </c>
      <c r="D28" s="119"/>
      <c r="E28" s="305"/>
      <c r="F28" s="214" t="s">
        <v>1727</v>
      </c>
      <c r="G28" s="14"/>
    </row>
    <row r="29" spans="1:7" ht="41.1" customHeight="1" x14ac:dyDescent="0.25">
      <c r="A29" s="103" t="s">
        <v>1685</v>
      </c>
      <c r="B29" s="54" t="s">
        <v>1740</v>
      </c>
      <c r="C29" s="59" t="s">
        <v>1741</v>
      </c>
      <c r="D29" s="119"/>
      <c r="E29" s="305"/>
      <c r="F29" s="214" t="s">
        <v>1727</v>
      </c>
      <c r="G29" s="14"/>
    </row>
    <row r="30" spans="1:7" ht="28.5" customHeight="1" x14ac:dyDescent="0.25">
      <c r="A30" s="103" t="s">
        <v>1685</v>
      </c>
      <c r="B30" s="54" t="s">
        <v>1742</v>
      </c>
      <c r="C30" s="59" t="s">
        <v>1743</v>
      </c>
      <c r="D30" s="119"/>
      <c r="E30" s="305"/>
      <c r="F30" s="214" t="s">
        <v>1727</v>
      </c>
      <c r="G30" s="14"/>
    </row>
    <row r="31" spans="1:7" ht="28.5" customHeight="1" x14ac:dyDescent="0.25">
      <c r="A31" s="103" t="s">
        <v>1685</v>
      </c>
      <c r="B31" s="54" t="s">
        <v>1744</v>
      </c>
      <c r="C31" s="59" t="s">
        <v>1745</v>
      </c>
      <c r="D31" s="119"/>
      <c r="E31" s="305"/>
      <c r="F31" s="214" t="s">
        <v>1727</v>
      </c>
      <c r="G31" s="14"/>
    </row>
    <row r="32" spans="1:7" ht="54" customHeight="1" x14ac:dyDescent="0.25">
      <c r="A32" s="103" t="s">
        <v>1685</v>
      </c>
      <c r="B32" s="54" t="s">
        <v>1746</v>
      </c>
      <c r="C32" s="59" t="s">
        <v>1747</v>
      </c>
      <c r="D32" s="119"/>
      <c r="E32" s="305"/>
      <c r="F32" s="214" t="s">
        <v>1727</v>
      </c>
      <c r="G32" s="14"/>
    </row>
    <row r="33" spans="1:7" ht="102" x14ac:dyDescent="0.25">
      <c r="A33" s="103" t="s">
        <v>1685</v>
      </c>
      <c r="B33" s="54" t="s">
        <v>1748</v>
      </c>
      <c r="C33" s="59" t="s">
        <v>1749</v>
      </c>
      <c r="D33" s="119"/>
      <c r="E33" s="306"/>
      <c r="F33" s="214" t="s">
        <v>1727</v>
      </c>
      <c r="G33" s="14"/>
    </row>
    <row r="34" spans="1:7" ht="32.450000000000003" customHeight="1" x14ac:dyDescent="0.25">
      <c r="A34" s="103" t="s">
        <v>1685</v>
      </c>
      <c r="B34" s="54" t="s">
        <v>1750</v>
      </c>
      <c r="C34" s="59" t="s">
        <v>1751</v>
      </c>
      <c r="D34" s="119"/>
      <c r="E34" s="306"/>
      <c r="F34" s="214" t="s">
        <v>1727</v>
      </c>
      <c r="G34" s="14"/>
    </row>
    <row r="35" spans="1:7" ht="32.450000000000003" customHeight="1" x14ac:dyDescent="0.25">
      <c r="A35" s="103" t="s">
        <v>1685</v>
      </c>
      <c r="B35" s="54" t="s">
        <v>1752</v>
      </c>
      <c r="C35" s="59" t="s">
        <v>1753</v>
      </c>
      <c r="D35" s="119"/>
      <c r="E35" s="306"/>
      <c r="F35" s="214" t="s">
        <v>1727</v>
      </c>
      <c r="G35" s="14"/>
    </row>
    <row r="36" spans="1:7" ht="32.450000000000003" customHeight="1" x14ac:dyDescent="0.25">
      <c r="A36" s="103" t="s">
        <v>1685</v>
      </c>
      <c r="B36" s="54" t="s">
        <v>1754</v>
      </c>
      <c r="C36" s="59" t="s">
        <v>1755</v>
      </c>
      <c r="D36" s="119"/>
      <c r="E36" s="306"/>
      <c r="F36" s="214" t="s">
        <v>1727</v>
      </c>
      <c r="G36" s="14"/>
    </row>
    <row r="37" spans="1:7" ht="32.450000000000003" customHeight="1" x14ac:dyDescent="0.25">
      <c r="A37" s="103" t="s">
        <v>1685</v>
      </c>
      <c r="B37" s="54" t="s">
        <v>1756</v>
      </c>
      <c r="C37" s="59" t="s">
        <v>1757</v>
      </c>
      <c r="D37" s="119"/>
      <c r="E37" s="306"/>
      <c r="F37" s="214" t="s">
        <v>1727</v>
      </c>
      <c r="G37" s="14"/>
    </row>
    <row r="38" spans="1:7" ht="32.450000000000003" customHeight="1" x14ac:dyDescent="0.25">
      <c r="A38" s="103" t="s">
        <v>1685</v>
      </c>
      <c r="B38" s="54" t="s">
        <v>1758</v>
      </c>
      <c r="C38" s="59" t="s">
        <v>1759</v>
      </c>
      <c r="D38" s="119"/>
      <c r="E38" s="306"/>
      <c r="F38" s="214" t="s">
        <v>1760</v>
      </c>
      <c r="G38" s="14"/>
    </row>
    <row r="39" spans="1:7" ht="213.75" x14ac:dyDescent="0.25">
      <c r="A39" s="103" t="s">
        <v>1685</v>
      </c>
      <c r="B39" s="54" t="s">
        <v>1761</v>
      </c>
      <c r="C39" s="59" t="s">
        <v>1762</v>
      </c>
      <c r="D39" s="119"/>
      <c r="E39" s="306"/>
      <c r="F39" s="214" t="s">
        <v>1763</v>
      </c>
      <c r="G39" s="14"/>
    </row>
    <row r="40" spans="1:7" ht="38.1" customHeight="1" x14ac:dyDescent="0.25">
      <c r="A40" s="103" t="s">
        <v>1685</v>
      </c>
      <c r="B40" s="54" t="s">
        <v>1764</v>
      </c>
      <c r="C40" s="59" t="s">
        <v>1765</v>
      </c>
      <c r="D40" s="119"/>
      <c r="E40" s="305"/>
      <c r="F40" s="214" t="s">
        <v>1727</v>
      </c>
      <c r="G40" s="14"/>
    </row>
    <row r="41" spans="1:7" ht="43.5" x14ac:dyDescent="0.25">
      <c r="A41" s="103" t="s">
        <v>1685</v>
      </c>
      <c r="B41" s="54" t="s">
        <v>1766</v>
      </c>
      <c r="C41" s="59" t="s">
        <v>1767</v>
      </c>
      <c r="D41" s="119"/>
      <c r="E41" s="305"/>
      <c r="F41" s="214" t="s">
        <v>1727</v>
      </c>
      <c r="G41" s="14"/>
    </row>
    <row r="42" spans="1:7" ht="38.1" customHeight="1" x14ac:dyDescent="0.25">
      <c r="A42" s="103" t="s">
        <v>1685</v>
      </c>
      <c r="B42" s="54" t="s">
        <v>1768</v>
      </c>
      <c r="C42" s="59" t="s">
        <v>1769</v>
      </c>
      <c r="D42" s="119"/>
      <c r="E42" s="305"/>
      <c r="F42" s="214" t="s">
        <v>1727</v>
      </c>
      <c r="G42" s="14"/>
    </row>
    <row r="43" spans="1:7" ht="38.1" customHeight="1" x14ac:dyDescent="0.25">
      <c r="A43" s="103" t="s">
        <v>1685</v>
      </c>
      <c r="B43" s="54" t="s">
        <v>1770</v>
      </c>
      <c r="C43" s="59" t="s">
        <v>1771</v>
      </c>
      <c r="D43" s="119"/>
      <c r="E43" s="305"/>
      <c r="F43" s="214" t="s">
        <v>1727</v>
      </c>
      <c r="G43" s="14"/>
    </row>
    <row r="44" spans="1:7" ht="42.75" x14ac:dyDescent="0.25">
      <c r="A44" s="103" t="s">
        <v>1685</v>
      </c>
      <c r="B44" s="54" t="s">
        <v>1772</v>
      </c>
      <c r="C44" s="59" t="s">
        <v>1773</v>
      </c>
      <c r="D44" s="119"/>
      <c r="E44" s="305"/>
      <c r="F44" s="214" t="s">
        <v>1727</v>
      </c>
      <c r="G44" s="14"/>
    </row>
    <row r="45" spans="1:7" ht="38.1" customHeight="1" x14ac:dyDescent="0.25">
      <c r="A45" s="103"/>
      <c r="B45" s="54" t="s">
        <v>1775</v>
      </c>
      <c r="C45" s="66" t="s">
        <v>1774</v>
      </c>
      <c r="D45" s="119"/>
      <c r="E45" s="305"/>
      <c r="F45" s="265" t="s">
        <v>1727</v>
      </c>
      <c r="G45" s="14"/>
    </row>
    <row r="46" spans="1:7" ht="38.1" customHeight="1" x14ac:dyDescent="0.25">
      <c r="A46" s="103" t="s">
        <v>1685</v>
      </c>
      <c r="B46" s="54" t="s">
        <v>1777</v>
      </c>
      <c r="C46" s="264" t="s">
        <v>2396</v>
      </c>
      <c r="D46" s="119"/>
      <c r="E46" s="305"/>
      <c r="F46" s="265" t="s">
        <v>1776</v>
      </c>
      <c r="G46" s="14"/>
    </row>
    <row r="47" spans="1:7" ht="36.950000000000003" customHeight="1" x14ac:dyDescent="0.25">
      <c r="A47" s="103" t="s">
        <v>1685</v>
      </c>
      <c r="B47" s="54" t="s">
        <v>1779</v>
      </c>
      <c r="C47" s="59" t="s">
        <v>1778</v>
      </c>
      <c r="D47" s="119"/>
      <c r="E47" s="305"/>
      <c r="F47" s="214" t="s">
        <v>1727</v>
      </c>
      <c r="G47" s="14"/>
    </row>
    <row r="48" spans="1:7" ht="42.75" x14ac:dyDescent="0.25">
      <c r="A48" s="103" t="s">
        <v>1685</v>
      </c>
      <c r="B48" s="54" t="s">
        <v>2395</v>
      </c>
      <c r="C48" s="59" t="s">
        <v>1780</v>
      </c>
      <c r="D48" s="119"/>
      <c r="E48" s="305"/>
      <c r="F48" s="214" t="s">
        <v>1727</v>
      </c>
      <c r="G48" s="14"/>
    </row>
    <row r="49" spans="1:7" s="14" customFormat="1" ht="43.5" customHeight="1" x14ac:dyDescent="0.25">
      <c r="A49" s="102"/>
      <c r="B49" s="246" t="s">
        <v>2333</v>
      </c>
      <c r="C49" s="247" t="s">
        <v>1781</v>
      </c>
      <c r="D49" s="248" t="str">
        <f>IF(COUNTIF(D50:D53,"NO CUMPLE")&gt;0,"NO CUMPLE CONDICIÓN",IF(COUNTIF(D50:D53,"CUMPLE")=0,"NO APLICA","CUMPLE"))</f>
        <v>NO APLICA</v>
      </c>
      <c r="E49" s="303" t="str">
        <f>CONCATENATE(IF(D50="NO CUMPLE",CONCATENATE(E50," / "),""),IF(D51="NO CUMPLE",CONCATENATE(E51," / "),""),IF(D52="NO CUMPLE",CONCATENATE(E52," / "),""),IF(D53="NO CUMPLE",CONCATENATE(E53," / "),""))</f>
        <v/>
      </c>
      <c r="F49" s="249" t="s">
        <v>1782</v>
      </c>
      <c r="G49" s="14">
        <f t="shared" si="0"/>
        <v>3</v>
      </c>
    </row>
    <row r="50" spans="1:7" ht="32.450000000000003" customHeight="1" x14ac:dyDescent="0.25">
      <c r="A50" s="103" t="s">
        <v>1685</v>
      </c>
      <c r="B50" s="54" t="s">
        <v>2462</v>
      </c>
      <c r="C50" s="59" t="s">
        <v>1783</v>
      </c>
      <c r="D50" s="119"/>
      <c r="E50" s="305"/>
      <c r="F50" s="214" t="s">
        <v>1782</v>
      </c>
      <c r="G50" s="14"/>
    </row>
    <row r="51" spans="1:7" ht="32.450000000000003" customHeight="1" x14ac:dyDescent="0.25">
      <c r="A51" s="103" t="s">
        <v>1685</v>
      </c>
      <c r="B51" s="54" t="s">
        <v>2463</v>
      </c>
      <c r="C51" s="59" t="s">
        <v>1784</v>
      </c>
      <c r="D51" s="119"/>
      <c r="E51" s="305"/>
      <c r="F51" s="214" t="s">
        <v>1782</v>
      </c>
      <c r="G51" s="14"/>
    </row>
    <row r="52" spans="1:7" ht="121.5" customHeight="1" x14ac:dyDescent="0.25">
      <c r="A52" s="103" t="s">
        <v>1685</v>
      </c>
      <c r="B52" s="54" t="s">
        <v>2464</v>
      </c>
      <c r="C52" s="59" t="s">
        <v>1785</v>
      </c>
      <c r="D52" s="119"/>
      <c r="E52" s="305"/>
      <c r="F52" s="214" t="s">
        <v>1782</v>
      </c>
      <c r="G52" s="14"/>
    </row>
    <row r="53" spans="1:7" ht="36" customHeight="1" thickBot="1" x14ac:dyDescent="0.3">
      <c r="A53" s="103" t="s">
        <v>1685</v>
      </c>
      <c r="B53" s="60" t="s">
        <v>2465</v>
      </c>
      <c r="C53" s="89" t="s">
        <v>1786</v>
      </c>
      <c r="D53" s="297"/>
      <c r="E53" s="307"/>
      <c r="F53" s="214" t="s">
        <v>1782</v>
      </c>
      <c r="G53" s="14"/>
    </row>
    <row r="54" spans="1:7" ht="18" customHeight="1" x14ac:dyDescent="0.25">
      <c r="A54" s="312"/>
      <c r="B54" s="308"/>
      <c r="C54" s="309"/>
      <c r="D54" s="310"/>
      <c r="E54" s="311"/>
      <c r="F54" s="37"/>
      <c r="G54" s="14"/>
    </row>
    <row r="55" spans="1:7" hidden="1" x14ac:dyDescent="0.25">
      <c r="C55" s="93" t="s">
        <v>1817</v>
      </c>
      <c r="D55" s="34">
        <f>COUNTIF(G3:G53,1)</f>
        <v>0</v>
      </c>
    </row>
    <row r="56" spans="1:7" hidden="1" x14ac:dyDescent="0.25">
      <c r="C56" s="93" t="s">
        <v>1787</v>
      </c>
      <c r="D56" s="34">
        <f>COUNTIF(G3:G53,2)</f>
        <v>0</v>
      </c>
    </row>
    <row r="57" spans="1:7" hidden="1" x14ac:dyDescent="0.25">
      <c r="C57" s="93" t="s">
        <v>1788</v>
      </c>
      <c r="D57" s="34">
        <f>COUNTIF(G3:G53,3)</f>
        <v>9</v>
      </c>
    </row>
  </sheetData>
  <sheetProtection algorithmName="SHA-512" hashValue="p7rRwBL9s4cJPBMnUV69YMLEx+oysY9j4de9u24ZDonZRj06ANJ4SV/4znBekznwEJJHRA68z6yDstpZWZSJuw==" saltValue="GRfTKa2WfIXm1w02n+ooeg==" spinCount="100000" sheet="1" formatRows="0" autoFilter="0"/>
  <mergeCells count="1">
    <mergeCell ref="B1:E1"/>
  </mergeCells>
  <phoneticPr fontId="36" type="noConversion"/>
  <conditionalFormatting sqref="D3">
    <cfRule type="cellIs" dxfId="82" priority="15" operator="equal">
      <formula>"NO CUMPLE CONDICIÓN"</formula>
    </cfRule>
    <cfRule type="cellIs" dxfId="81" priority="16" operator="equal">
      <formula>"No Cumple"</formula>
    </cfRule>
  </conditionalFormatting>
  <conditionalFormatting sqref="D6">
    <cfRule type="cellIs" dxfId="80" priority="13" operator="equal">
      <formula>"NO CUMPLE CONDICIÓN"</formula>
    </cfRule>
    <cfRule type="cellIs" dxfId="79" priority="14" operator="equal">
      <formula>"No Cumple"</formula>
    </cfRule>
  </conditionalFormatting>
  <conditionalFormatting sqref="D8">
    <cfRule type="cellIs" dxfId="78" priority="11" operator="equal">
      <formula>"NO CUMPLE CONDICIÓN"</formula>
    </cfRule>
    <cfRule type="cellIs" dxfId="77" priority="12" operator="equal">
      <formula>"No Cumple"</formula>
    </cfRule>
  </conditionalFormatting>
  <conditionalFormatting sqref="D10">
    <cfRule type="cellIs" dxfId="76" priority="9" operator="equal">
      <formula>"NO CUMPLE CONDICIÓN"</formula>
    </cfRule>
    <cfRule type="cellIs" dxfId="75" priority="10" operator="equal">
      <formula>"No Cumple"</formula>
    </cfRule>
  </conditionalFormatting>
  <conditionalFormatting sqref="D12">
    <cfRule type="cellIs" dxfId="74" priority="7" operator="equal">
      <formula>"NO CUMPLE CONDICIÓN"</formula>
    </cfRule>
    <cfRule type="cellIs" dxfId="73" priority="8" operator="equal">
      <formula>"No Cumple"</formula>
    </cfRule>
  </conditionalFormatting>
  <conditionalFormatting sqref="D19:D21">
    <cfRule type="cellIs" dxfId="72" priority="5" operator="equal">
      <formula>"NO CUMPLE CONDICIÓN"</formula>
    </cfRule>
    <cfRule type="cellIs" dxfId="71" priority="6" operator="equal">
      <formula>"No Cumple"</formula>
    </cfRule>
  </conditionalFormatting>
  <conditionalFormatting sqref="D49">
    <cfRule type="cellIs" dxfId="70" priority="3" operator="equal">
      <formula>"NO CUMPLE CONDICIÓN"</formula>
    </cfRule>
    <cfRule type="cellIs" dxfId="69" priority="4" operator="equal">
      <formula>"No Cumple"</formula>
    </cfRule>
  </conditionalFormatting>
  <dataValidations count="2">
    <dataValidation type="list" allowBlank="1" showInputMessage="1" showErrorMessage="1" sqref="D22:D32 D13:D16 D50:D54 D11 D4:D5 D40:D48 D34" xr:uid="{350295C6-C999-4FC0-A146-CC28DA8D990D}">
      <formula1>"CUMPLE,NO CUMPLE"</formula1>
    </dataValidation>
    <dataValidation type="list" allowBlank="1" showInputMessage="1" showErrorMessage="1" sqref="D7 D9 D33 D17:D18 D35:D39" xr:uid="{3AEFAC82-408E-45A6-A8D2-AFFFBD98E82A}">
      <formula1>"CUMPLE,NO CUMPLE,NO APLICA"</formula1>
    </dataValidation>
  </dataValidations>
  <hyperlinks>
    <hyperlink ref="A1" location="PORTADA!A1" display="Portada" xr:uid="{E8E0A7FF-8ACA-44AE-974C-BC77D1BC3A5D}"/>
  </hyperlinks>
  <printOptions horizontalCentered="1"/>
  <pageMargins left="0.31496062992125984" right="0.31496062992125984" top="1.1417322834645669" bottom="0.74803149606299213" header="0.31496062992125984" footer="0.31496062992125984"/>
  <pageSetup scale="68"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3158C-EA8B-4641-A2AC-23A63D4DB7FF}">
  <sheetPr>
    <tabColor rgb="FFFFCCCC"/>
    <pageSetUpPr fitToPage="1"/>
  </sheetPr>
  <dimension ref="A1:H21"/>
  <sheetViews>
    <sheetView topLeftCell="A13" zoomScale="90" zoomScaleNormal="90" workbookViewId="0">
      <selection activeCell="C1" sqref="C1"/>
    </sheetView>
  </sheetViews>
  <sheetFormatPr baseColWidth="10" defaultColWidth="11.42578125" defaultRowHeight="15" x14ac:dyDescent="0.25"/>
  <cols>
    <col min="1" max="1" width="6.85546875" style="31" customWidth="1"/>
    <col min="2" max="2" width="9.85546875" style="36" customWidth="1"/>
    <col min="3" max="3" width="73.85546875" style="32" customWidth="1"/>
    <col min="4" max="4" width="19.85546875" style="34" customWidth="1"/>
    <col min="5" max="5" width="75.42578125" style="34" customWidth="1"/>
    <col min="6" max="6" width="45" style="236" customWidth="1"/>
    <col min="7" max="7" width="16.140625" style="30" hidden="1" customWidth="1"/>
    <col min="8" max="8" width="13.42578125" style="34" customWidth="1"/>
    <col min="9" max="16384" width="11.42578125" style="34"/>
  </cols>
  <sheetData>
    <row r="1" spans="1:8" ht="21" customHeight="1" thickBot="1" x14ac:dyDescent="0.3">
      <c r="A1" s="237" t="s">
        <v>1674</v>
      </c>
      <c r="B1" s="421" t="s">
        <v>1789</v>
      </c>
      <c r="C1" s="422"/>
      <c r="D1" s="422"/>
      <c r="E1" s="423"/>
      <c r="F1" s="109"/>
    </row>
    <row r="2" spans="1:8" ht="74.25" customHeight="1" thickBot="1" x14ac:dyDescent="0.3">
      <c r="A2" s="315" t="s">
        <v>1676</v>
      </c>
      <c r="B2" s="71" t="s">
        <v>1677</v>
      </c>
      <c r="C2" s="72" t="s">
        <v>1678</v>
      </c>
      <c r="D2" s="257" t="s">
        <v>1679</v>
      </c>
      <c r="E2" s="73" t="s">
        <v>1680</v>
      </c>
      <c r="F2" s="255" t="s">
        <v>1681</v>
      </c>
    </row>
    <row r="3" spans="1:8" ht="46.5" customHeight="1" x14ac:dyDescent="0.25">
      <c r="B3" s="67" t="s">
        <v>1790</v>
      </c>
      <c r="C3" s="316" t="s">
        <v>1791</v>
      </c>
      <c r="D3" s="70" t="str">
        <f>IF(COUNTIF(D4:D6,"NO CUMPLE")&gt;0,"NO CUMPLE CONDICIÓN",IF(COUNTIF(D4:D6,"CUMPLE")=0,"NO APLICA","CUMPLE"))</f>
        <v>NO APLICA</v>
      </c>
      <c r="E3" s="317" t="str">
        <f>CONCATENATE(IF(D4="NO CUMPLE",CONCATENATE(E4," / "),""),IF(D5="NO CUMPLE",CONCATENATE(E5," / "),""),IF(D6="NO CUMPLE",CONCATENATE(E6," / "),""))</f>
        <v/>
      </c>
      <c r="F3" s="261" t="s">
        <v>1792</v>
      </c>
      <c r="G3" s="229">
        <f>IF(D3="CUMPLE",1,IF(D3="NO CUMPLE CONDICIÓN",2,3))</f>
        <v>3</v>
      </c>
    </row>
    <row r="4" spans="1:8" ht="44.25" customHeight="1" x14ac:dyDescent="0.25">
      <c r="A4" s="107" t="s">
        <v>1793</v>
      </c>
      <c r="B4" s="54" t="s">
        <v>1794</v>
      </c>
      <c r="C4" s="314" t="s">
        <v>1795</v>
      </c>
      <c r="D4" s="119"/>
      <c r="E4" s="289"/>
      <c r="F4" s="258" t="s">
        <v>1796</v>
      </c>
      <c r="G4" s="229"/>
    </row>
    <row r="5" spans="1:8" ht="80.25" customHeight="1" x14ac:dyDescent="0.25">
      <c r="A5" s="107" t="s">
        <v>1793</v>
      </c>
      <c r="B5" s="54" t="s">
        <v>1797</v>
      </c>
      <c r="C5" s="59" t="s">
        <v>1798</v>
      </c>
      <c r="D5" s="119"/>
      <c r="E5" s="318"/>
      <c r="F5" s="258" t="s">
        <v>1796</v>
      </c>
      <c r="G5" s="229"/>
    </row>
    <row r="6" spans="1:8" ht="178.5" customHeight="1" x14ac:dyDescent="0.25">
      <c r="A6" s="107" t="s">
        <v>1793</v>
      </c>
      <c r="B6" s="54" t="s">
        <v>1799</v>
      </c>
      <c r="C6" s="59" t="s">
        <v>1800</v>
      </c>
      <c r="D6" s="119"/>
      <c r="E6" s="289"/>
      <c r="F6" s="258" t="s">
        <v>1801</v>
      </c>
      <c r="G6" s="229"/>
    </row>
    <row r="7" spans="1:8" ht="60" customHeight="1" x14ac:dyDescent="0.25">
      <c r="B7" s="57" t="s">
        <v>1802</v>
      </c>
      <c r="C7" s="65" t="s">
        <v>1803</v>
      </c>
      <c r="D7" s="70" t="str">
        <f>IF(COUNTIF(D9:D16,"NO CUMPLE")&gt;0,"NO CUMPLE CONDICIÓN",IF(COUNTIF(D9:D16,"CUMPLE")=0,"NO APLICA","CUMPLE"))</f>
        <v>NO APLICA</v>
      </c>
      <c r="E7" s="319" t="str">
        <f>CONCATENATE(IF(D9="NO CUMPLE",CONCATENATE(E9," / "),""),IF(D10="NO CUMPLE",CONCATENATE(E10," / "),""),IF(D11="NO CUMPLE",CONCATENATE(E11," / "),""),IF(D12="NO CUMPLE",CONCATENATE(E12," / "),""),IF(D13="NO CUMPLE",CONCATENATE(E13," / "),""),IF(D14="NO CUMPLE",CONCATENATE(E14," / "),""),IF(D15="NO CUMPLE",CONCATENATE(E15," / "),""),IF(D16="NO CUMPLE",CONCATENATE(E16," / "),""))</f>
        <v/>
      </c>
      <c r="F7" s="262" t="s">
        <v>1804</v>
      </c>
      <c r="G7" s="229">
        <f>IF(D7="CUMPLE",1,IF(D7="NO CUMPLE CONDICIÓN",2,3))</f>
        <v>3</v>
      </c>
      <c r="H7" s="256"/>
    </row>
    <row r="8" spans="1:8" ht="42.75" x14ac:dyDescent="0.25">
      <c r="B8" s="84"/>
      <c r="C8" s="230" t="s">
        <v>1805</v>
      </c>
      <c r="D8" s="86"/>
      <c r="E8" s="320"/>
      <c r="F8" s="258" t="s">
        <v>1806</v>
      </c>
      <c r="G8" s="229"/>
    </row>
    <row r="9" spans="1:8" ht="106.5" customHeight="1" x14ac:dyDescent="0.25">
      <c r="A9" s="107" t="s">
        <v>1793</v>
      </c>
      <c r="B9" s="54" t="s">
        <v>2420</v>
      </c>
      <c r="C9" s="266" t="s">
        <v>2432</v>
      </c>
      <c r="D9" s="119"/>
      <c r="E9" s="289"/>
      <c r="F9" s="258" t="s">
        <v>1807</v>
      </c>
      <c r="G9" s="229"/>
    </row>
    <row r="10" spans="1:8" ht="90" customHeight="1" x14ac:dyDescent="0.25">
      <c r="A10" s="107" t="s">
        <v>1793</v>
      </c>
      <c r="B10" s="54" t="s">
        <v>2421</v>
      </c>
      <c r="C10" s="253" t="s">
        <v>1808</v>
      </c>
      <c r="D10" s="119"/>
      <c r="E10" s="289"/>
      <c r="F10" s="258" t="s">
        <v>1809</v>
      </c>
      <c r="G10" s="229"/>
    </row>
    <row r="11" spans="1:8" ht="90" customHeight="1" x14ac:dyDescent="0.25">
      <c r="A11" s="107" t="s">
        <v>1793</v>
      </c>
      <c r="B11" s="54" t="s">
        <v>2422</v>
      </c>
      <c r="C11" s="266" t="s">
        <v>2397</v>
      </c>
      <c r="D11" s="119"/>
      <c r="E11" s="289"/>
      <c r="F11" s="258" t="s">
        <v>1809</v>
      </c>
      <c r="G11" s="229"/>
    </row>
    <row r="12" spans="1:8" ht="45.75" customHeight="1" x14ac:dyDescent="0.25">
      <c r="A12" s="107" t="s">
        <v>1793</v>
      </c>
      <c r="B12" s="54" t="s">
        <v>2423</v>
      </c>
      <c r="C12" s="253" t="s">
        <v>2431</v>
      </c>
      <c r="D12" s="313"/>
      <c r="E12" s="289"/>
      <c r="F12" s="258" t="s">
        <v>1810</v>
      </c>
      <c r="G12" s="229"/>
      <c r="H12" s="268"/>
    </row>
    <row r="13" spans="1:8" ht="175.5" customHeight="1" x14ac:dyDescent="0.25">
      <c r="A13" s="107" t="s">
        <v>1793</v>
      </c>
      <c r="B13" s="54" t="s">
        <v>2424</v>
      </c>
      <c r="C13" s="266" t="s">
        <v>2433</v>
      </c>
      <c r="D13" s="119"/>
      <c r="E13" s="289"/>
      <c r="F13" s="259" t="s">
        <v>1811</v>
      </c>
      <c r="G13" s="229"/>
    </row>
    <row r="14" spans="1:8" ht="65.25" customHeight="1" x14ac:dyDescent="0.25">
      <c r="A14" s="107" t="s">
        <v>1793</v>
      </c>
      <c r="B14" s="54" t="s">
        <v>2425</v>
      </c>
      <c r="C14" s="253" t="s">
        <v>1812</v>
      </c>
      <c r="D14" s="119"/>
      <c r="E14" s="289"/>
      <c r="F14" s="259" t="s">
        <v>1813</v>
      </c>
      <c r="G14" s="229"/>
    </row>
    <row r="15" spans="1:8" ht="114" customHeight="1" x14ac:dyDescent="0.25">
      <c r="A15" s="107" t="s">
        <v>1793</v>
      </c>
      <c r="B15" s="54" t="s">
        <v>2426</v>
      </c>
      <c r="C15" s="254" t="s">
        <v>1814</v>
      </c>
      <c r="D15" s="288"/>
      <c r="E15" s="289"/>
      <c r="F15" s="258" t="s">
        <v>1815</v>
      </c>
      <c r="G15" s="229"/>
      <c r="H15" s="232"/>
    </row>
    <row r="16" spans="1:8" ht="80.25" customHeight="1" thickBot="1" x14ac:dyDescent="0.3">
      <c r="A16" s="107" t="s">
        <v>1793</v>
      </c>
      <c r="B16" s="60" t="s">
        <v>2427</v>
      </c>
      <c r="C16" s="267" t="s">
        <v>2398</v>
      </c>
      <c r="D16" s="297"/>
      <c r="E16" s="296"/>
      <c r="F16" s="260" t="s">
        <v>1816</v>
      </c>
      <c r="G16" s="229"/>
      <c r="H16" s="232"/>
    </row>
    <row r="19" spans="3:4" hidden="1" x14ac:dyDescent="0.25">
      <c r="C19" s="93" t="s">
        <v>1817</v>
      </c>
      <c r="D19" s="34">
        <f>COUNTIF(G3:G16,1)</f>
        <v>0</v>
      </c>
    </row>
    <row r="20" spans="3:4" hidden="1" x14ac:dyDescent="0.25">
      <c r="C20" s="93" t="s">
        <v>1787</v>
      </c>
      <c r="D20" s="34">
        <f>COUNTIF(G3:G16,2)</f>
        <v>0</v>
      </c>
    </row>
    <row r="21" spans="3:4" hidden="1" x14ac:dyDescent="0.25">
      <c r="C21" s="93" t="s">
        <v>1788</v>
      </c>
      <c r="D21" s="34">
        <f>COUNTIF(G3:G16,3)</f>
        <v>2</v>
      </c>
    </row>
  </sheetData>
  <sheetProtection algorithmName="SHA-512" hashValue="ZslLwHogWuNRQDcqw2aduvoSXHmz/0zhrHPbiKK/fkrBeHDkDXd8nusx37GzNe0647HAz+P52kq3/9bYMgxAJg==" saltValue="5JrlKcFi9fFXh7M/YZM13A==" spinCount="100000" sheet="1" formatRows="0" autoFilter="0"/>
  <mergeCells count="1">
    <mergeCell ref="B1:E1"/>
  </mergeCells>
  <phoneticPr fontId="36" type="noConversion"/>
  <conditionalFormatting sqref="D3">
    <cfRule type="cellIs" dxfId="68" priority="1" operator="equal">
      <formula>"NO CUMPLE CONDICIÓN"</formula>
    </cfRule>
    <cfRule type="cellIs" dxfId="67" priority="2" operator="equal">
      <formula>"No Cumple"</formula>
    </cfRule>
  </conditionalFormatting>
  <conditionalFormatting sqref="D7">
    <cfRule type="cellIs" dxfId="66" priority="7" operator="equal">
      <formula>"NO CUMPLE CONDICIÓN"</formula>
    </cfRule>
    <cfRule type="cellIs" dxfId="65" priority="8" operator="equal">
      <formula>"No Cumple"</formula>
    </cfRule>
  </conditionalFormatting>
  <dataValidations count="2">
    <dataValidation type="list" allowBlank="1" showInputMessage="1" showErrorMessage="1" sqref="D15" xr:uid="{932C15C7-A94D-45A1-A55A-0FCF3A65DFA1}">
      <formula1>"CUMPLE, NO CUMPLE,NO APLICA"</formula1>
    </dataValidation>
    <dataValidation type="list" allowBlank="1" showInputMessage="1" showErrorMessage="1" sqref="D4:D6 D9:D14 D16" xr:uid="{3EAEC789-7C01-4AE6-A8D7-137AF9CBAC5D}">
      <formula1>"CUMPLE,NO CUMPLE"</formula1>
    </dataValidation>
  </dataValidations>
  <hyperlinks>
    <hyperlink ref="A1" location="PORTADA!A1" display="Portada" xr:uid="{A61F66E9-89BF-454A-8AEF-6B45341E2462}"/>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B7F6C-EE94-47FF-862A-EF176262BBEF}">
  <sheetPr>
    <tabColor rgb="FFFFCCCC"/>
    <pageSetUpPr fitToPage="1"/>
  </sheetPr>
  <dimension ref="A1:P115"/>
  <sheetViews>
    <sheetView topLeftCell="A102" zoomScaleNormal="100" workbookViewId="0">
      <selection activeCell="C1" sqref="C1"/>
    </sheetView>
  </sheetViews>
  <sheetFormatPr baseColWidth="10" defaultColWidth="11.42578125" defaultRowHeight="15" x14ac:dyDescent="0.25"/>
  <cols>
    <col min="1" max="1" width="8.140625" customWidth="1"/>
    <col min="2" max="2" width="9.42578125" style="112" bestFit="1" customWidth="1"/>
    <col min="3" max="3" width="65.7109375" customWidth="1"/>
    <col min="4" max="4" width="23.85546875" style="28" customWidth="1"/>
    <col min="5" max="5" width="73.140625" style="28" customWidth="1"/>
    <col min="6" max="6" width="53.28515625" style="173" customWidth="1"/>
    <col min="7" max="7" width="13" hidden="1" customWidth="1"/>
  </cols>
  <sheetData>
    <row r="1" spans="1:16" ht="21.75" thickBot="1" x14ac:dyDescent="0.3">
      <c r="A1" s="237" t="s">
        <v>1674</v>
      </c>
      <c r="B1" s="424" t="s">
        <v>1818</v>
      </c>
      <c r="C1" s="425"/>
      <c r="D1" s="425"/>
      <c r="E1" s="426"/>
    </row>
    <row r="2" spans="1:16" s="112" customFormat="1" ht="60.75" thickBot="1" x14ac:dyDescent="0.25">
      <c r="A2" s="321" t="s">
        <v>1676</v>
      </c>
      <c r="B2" s="154" t="s">
        <v>1819</v>
      </c>
      <c r="C2" s="340" t="s">
        <v>1820</v>
      </c>
      <c r="D2" s="155" t="s">
        <v>1679</v>
      </c>
      <c r="E2" s="156" t="s">
        <v>1680</v>
      </c>
      <c r="F2" s="327" t="s">
        <v>1821</v>
      </c>
      <c r="H2" s="113"/>
      <c r="I2" s="113"/>
      <c r="K2" s="113"/>
      <c r="M2" s="113"/>
      <c r="O2" s="113"/>
    </row>
    <row r="3" spans="1:16" s="43" customFormat="1" ht="74.25" x14ac:dyDescent="0.2">
      <c r="A3" s="322"/>
      <c r="B3" s="341" t="s">
        <v>1822</v>
      </c>
      <c r="C3" s="148" t="s">
        <v>1823</v>
      </c>
      <c r="D3" s="343" t="str">
        <f>IF(COUNTIF(D4:D4,"NO CUMPLE")&gt;0,"NO CUMPLE CONDICIÓN",IF(COUNTIF(D4:D4,"CUMPLE")=0,"NO APLICA","CUMPLE"))</f>
        <v>NO APLICA</v>
      </c>
      <c r="E3" s="342" t="str">
        <f>CONCATENATE(IF(D4="NO CUMPLE",CONCATENATE(E4," / "),""))</f>
        <v/>
      </c>
      <c r="F3" s="328" t="s">
        <v>1824</v>
      </c>
      <c r="G3" s="94">
        <f>IF(D3="CUMPLE",1,IF(D3="NO CUMPLE CONDICIÓN",2,3))</f>
        <v>3</v>
      </c>
      <c r="H3" s="44"/>
      <c r="I3" s="44"/>
      <c r="K3" s="44"/>
      <c r="M3" s="44"/>
      <c r="O3" s="44"/>
    </row>
    <row r="4" spans="1:16" s="45" customFormat="1" ht="99.75" x14ac:dyDescent="0.2">
      <c r="A4" s="323" t="s">
        <v>1793</v>
      </c>
      <c r="B4" s="335" t="s">
        <v>1825</v>
      </c>
      <c r="C4" s="66" t="s">
        <v>1826</v>
      </c>
      <c r="D4" s="120"/>
      <c r="E4" s="336"/>
      <c r="F4" s="329" t="s">
        <v>1827</v>
      </c>
      <c r="G4" s="110"/>
      <c r="I4" s="111"/>
      <c r="K4" s="111"/>
      <c r="M4" s="111"/>
      <c r="O4" s="111"/>
    </row>
    <row r="5" spans="1:16" s="45" customFormat="1" ht="73.5" customHeight="1" x14ac:dyDescent="0.2">
      <c r="A5" s="324"/>
      <c r="B5" s="334" t="s">
        <v>1828</v>
      </c>
      <c r="C5" s="91" t="s">
        <v>1829</v>
      </c>
      <c r="D5" s="344" t="str">
        <f>IF(COUNTIF(D7:D9,"NO CUMPLE")&gt;0,"NO CUMPLE CONDICIÓN",IF(COUNTIF(D7:D9,"CUMPLE")=0,"NO APLICA","CUMPLE"))</f>
        <v>NO APLICA</v>
      </c>
      <c r="E5" s="319" t="str">
        <f>CONCATENATE(IF(D7="NO CUMPLE",CONCATENATE(E7," / "),""),IF(D8="NO CUMPLE",CONCATENATE(E8," / "),""),IF(D9="NO CUMPLE",CONCATENATE(E9," / "),""))</f>
        <v/>
      </c>
      <c r="F5" s="328" t="s">
        <v>1830</v>
      </c>
      <c r="G5" s="94">
        <f>IF(D5="CUMPLE",1,IF(D5="NO CUMPLE CONDICIÓN",2,3))</f>
        <v>3</v>
      </c>
      <c r="I5" s="44"/>
      <c r="J5" s="43"/>
      <c r="K5" s="44"/>
      <c r="L5" s="43"/>
      <c r="M5" s="44"/>
      <c r="N5" s="43"/>
      <c r="O5" s="44"/>
      <c r="P5" s="43"/>
    </row>
    <row r="6" spans="1:16" s="43" customFormat="1" ht="43.5" customHeight="1" x14ac:dyDescent="0.2">
      <c r="A6" s="322"/>
      <c r="B6" s="337"/>
      <c r="C6" s="85" t="s">
        <v>1831</v>
      </c>
      <c r="D6" s="114"/>
      <c r="E6" s="320"/>
      <c r="F6" s="330" t="s">
        <v>1806</v>
      </c>
      <c r="G6" s="94"/>
      <c r="I6" s="44"/>
      <c r="K6" s="44"/>
      <c r="M6" s="44"/>
      <c r="O6" s="44"/>
    </row>
    <row r="7" spans="1:16" s="43" customFormat="1" ht="117" customHeight="1" x14ac:dyDescent="0.2">
      <c r="A7" s="323" t="s">
        <v>1793</v>
      </c>
      <c r="B7" s="338" t="s">
        <v>1832</v>
      </c>
      <c r="C7" s="55" t="s">
        <v>1833</v>
      </c>
      <c r="D7" s="121"/>
      <c r="E7" s="289"/>
      <c r="F7" s="330" t="s">
        <v>1834</v>
      </c>
      <c r="G7" s="94"/>
      <c r="I7" s="44"/>
      <c r="K7" s="44"/>
      <c r="M7" s="44"/>
      <c r="O7" s="44"/>
    </row>
    <row r="8" spans="1:16" s="43" customFormat="1" ht="71.25" x14ac:dyDescent="0.2">
      <c r="A8" s="323" t="s">
        <v>1793</v>
      </c>
      <c r="B8" s="338" t="s">
        <v>1835</v>
      </c>
      <c r="C8" s="55" t="s">
        <v>2466</v>
      </c>
      <c r="D8" s="121"/>
      <c r="E8" s="289"/>
      <c r="F8" s="330" t="s">
        <v>1836</v>
      </c>
      <c r="G8" s="94"/>
      <c r="I8" s="44"/>
      <c r="K8" s="44"/>
      <c r="M8" s="44"/>
      <c r="O8" s="44"/>
    </row>
    <row r="9" spans="1:16" s="43" customFormat="1" ht="71.25" x14ac:dyDescent="0.2">
      <c r="A9" s="323" t="s">
        <v>1793</v>
      </c>
      <c r="B9" s="338" t="s">
        <v>1837</v>
      </c>
      <c r="C9" s="55" t="s">
        <v>1838</v>
      </c>
      <c r="D9" s="121"/>
      <c r="E9" s="289"/>
      <c r="F9" s="330" t="s">
        <v>1839</v>
      </c>
      <c r="G9" s="94"/>
      <c r="I9" s="44"/>
      <c r="K9" s="44"/>
      <c r="M9" s="44"/>
      <c r="O9" s="44"/>
    </row>
    <row r="10" spans="1:16" s="43" customFormat="1" ht="68.45" customHeight="1" x14ac:dyDescent="0.2">
      <c r="A10" s="322"/>
      <c r="B10" s="334" t="s">
        <v>1840</v>
      </c>
      <c r="C10" s="91" t="s">
        <v>1841</v>
      </c>
      <c r="D10" s="344" t="str">
        <f>IF(COUNTIF(D12:D17,"NO CUMPLE")&gt;0,"NO CUMPLE CONDICIÓN",IF(COUNTIF(D12:D17,"CUMPLE")=0,"NO APLICA","CUMPLE"))</f>
        <v>NO APLICA</v>
      </c>
      <c r="E10" s="319" t="str">
        <f>CONCATENATE(IF(D12="NO CUMPLE",CONCATENATE(E12," / "),""),IF(D13="NO CUMPLE",CONCATENATE(E13," / "),""),IF(D14="NO CUMPLE",CONCATENATE(E14," / "),""),IF(D15="NO CUMPLE",CONCATENATE(E15," / "),""),IF(D16="NO CUMPLE",CONCATENATE(E16," / "),""),IF(D17="NO CUMPLE",CONCATENATE(E17," / "),""))</f>
        <v/>
      </c>
      <c r="F10" s="328" t="s">
        <v>1842</v>
      </c>
      <c r="G10" s="94">
        <f>IF(D10="CUMPLE",1,IF(D10="NO CUMPLE CONDICIÓN",2,3))</f>
        <v>3</v>
      </c>
      <c r="I10" s="44"/>
      <c r="K10" s="44"/>
      <c r="M10" s="44"/>
      <c r="O10" s="44"/>
    </row>
    <row r="11" spans="1:16" s="43" customFormat="1" ht="42.75" x14ac:dyDescent="0.2">
      <c r="A11" s="322"/>
      <c r="B11" s="337"/>
      <c r="C11" s="85" t="s">
        <v>1831</v>
      </c>
      <c r="D11" s="114"/>
      <c r="E11" s="320"/>
      <c r="F11" s="330" t="s">
        <v>1806</v>
      </c>
      <c r="G11" s="94"/>
      <c r="I11" s="44"/>
      <c r="K11" s="44"/>
      <c r="M11" s="44"/>
      <c r="O11" s="44"/>
    </row>
    <row r="12" spans="1:16" s="43" customFormat="1" ht="66" customHeight="1" x14ac:dyDescent="0.2">
      <c r="A12" s="323" t="s">
        <v>1793</v>
      </c>
      <c r="B12" s="338" t="s">
        <v>1843</v>
      </c>
      <c r="C12" s="55" t="s">
        <v>1844</v>
      </c>
      <c r="D12" s="121"/>
      <c r="E12" s="289"/>
      <c r="F12" s="331" t="s">
        <v>1845</v>
      </c>
      <c r="G12" s="94"/>
      <c r="I12" s="44"/>
      <c r="K12" s="44"/>
      <c r="M12" s="44"/>
      <c r="O12" s="44"/>
    </row>
    <row r="13" spans="1:16" s="43" customFormat="1" ht="95.25" customHeight="1" x14ac:dyDescent="0.2">
      <c r="A13" s="323" t="s">
        <v>1793</v>
      </c>
      <c r="B13" s="338" t="s">
        <v>1846</v>
      </c>
      <c r="C13" s="55" t="s">
        <v>1847</v>
      </c>
      <c r="D13" s="121"/>
      <c r="E13" s="289"/>
      <c r="F13" s="331" t="s">
        <v>1848</v>
      </c>
      <c r="G13" s="94"/>
      <c r="I13" s="44"/>
      <c r="K13" s="44"/>
      <c r="M13" s="44"/>
      <c r="O13" s="44"/>
    </row>
    <row r="14" spans="1:16" s="43" customFormat="1" ht="55.35" customHeight="1" x14ac:dyDescent="0.2">
      <c r="A14" s="323" t="s">
        <v>1793</v>
      </c>
      <c r="B14" s="338" t="s">
        <v>1849</v>
      </c>
      <c r="C14" s="55" t="s">
        <v>1850</v>
      </c>
      <c r="D14" s="121"/>
      <c r="E14" s="289"/>
      <c r="F14" s="331" t="s">
        <v>1851</v>
      </c>
      <c r="G14" s="94"/>
      <c r="I14" s="44"/>
      <c r="K14" s="44"/>
      <c r="M14" s="44"/>
      <c r="O14" s="44"/>
    </row>
    <row r="15" spans="1:16" s="45" customFormat="1" ht="54.6" customHeight="1" x14ac:dyDescent="0.2">
      <c r="A15" s="323" t="s">
        <v>1793</v>
      </c>
      <c r="B15" s="338" t="s">
        <v>1852</v>
      </c>
      <c r="C15" s="55" t="s">
        <v>1853</v>
      </c>
      <c r="D15" s="121"/>
      <c r="E15" s="289"/>
      <c r="F15" s="331" t="s">
        <v>1851</v>
      </c>
      <c r="G15" s="94"/>
      <c r="I15" s="44"/>
      <c r="J15" s="43"/>
      <c r="K15" s="44"/>
      <c r="L15" s="43"/>
      <c r="M15" s="44"/>
      <c r="N15" s="43"/>
      <c r="O15" s="44"/>
      <c r="P15" s="43"/>
    </row>
    <row r="16" spans="1:16" s="43" customFormat="1" ht="58.35" customHeight="1" x14ac:dyDescent="0.2">
      <c r="A16" s="323" t="s">
        <v>1793</v>
      </c>
      <c r="B16" s="338" t="s">
        <v>1854</v>
      </c>
      <c r="C16" s="55" t="s">
        <v>1855</v>
      </c>
      <c r="D16" s="121"/>
      <c r="E16" s="289"/>
      <c r="F16" s="331" t="s">
        <v>1851</v>
      </c>
      <c r="G16" s="94"/>
      <c r="I16" s="44"/>
      <c r="K16" s="44"/>
      <c r="M16" s="44"/>
      <c r="O16" s="44"/>
    </row>
    <row r="17" spans="1:16" s="43" customFormat="1" ht="57" customHeight="1" x14ac:dyDescent="0.2">
      <c r="A17" s="323" t="s">
        <v>1793</v>
      </c>
      <c r="B17" s="338" t="s">
        <v>1856</v>
      </c>
      <c r="C17" s="55" t="s">
        <v>1857</v>
      </c>
      <c r="D17" s="121"/>
      <c r="E17" s="289"/>
      <c r="F17" s="331" t="s">
        <v>1851</v>
      </c>
      <c r="G17" s="94"/>
      <c r="I17" s="44"/>
      <c r="K17" s="44"/>
      <c r="M17" s="44"/>
      <c r="O17" s="44"/>
    </row>
    <row r="18" spans="1:16" s="43" customFormat="1" ht="62.45" customHeight="1" x14ac:dyDescent="0.2">
      <c r="A18" s="322"/>
      <c r="B18" s="334" t="s">
        <v>1858</v>
      </c>
      <c r="C18" s="269" t="s">
        <v>1859</v>
      </c>
      <c r="D18" s="344" t="str">
        <f>IF(COUNTIF(D20:D30,"NO CUMPLE")&gt;0,"NO CUMPLE CONDICIÓN",IF(COUNTIF(D20:D30,"CUMPLE")=0,"NO APLICA","CUMPLE"))</f>
        <v>NO APLICA</v>
      </c>
      <c r="E18" s="319" t="str">
        <f>CONCATENATE(IF(D20="NO CUMPLE",CONCATENATE(E20," / "),""),IF(D21="NO CUMPLE",CONCATENATE(E21," / "),""),IF(D22="NO CUMPLE",CONCATENATE(E22," / "),""),IF(D23="NO CUMPLE",CONCATENATE(E23," / "),""),IF(D24="NO CUMPLE",CONCATENATE(E24," / "),""),IF(D25="NO CUMPLE",CONCATENATE(E25," / "),""),IF(D26="NO CUMPLE",CONCATENATE(E26," / "),""),IF(D27="NO CUMPLE",CONCATENATE(E27," / "),""),IF(D28="NO CUMPLE",CONCATENATE(E28," / "),""),IF(D29="NO CUMPLE",CONCATENATE(E29," / "),""),IF(D30="NO CUMPLE",CONCATENATE(E30," / "),""))</f>
        <v/>
      </c>
      <c r="F18" s="332" t="s">
        <v>1860</v>
      </c>
      <c r="G18" s="94">
        <f>IF(D18="CUMPLE",1,IF(D18="NO CUMPLE CONDICIÓN",2,3))</f>
        <v>3</v>
      </c>
      <c r="I18" s="44"/>
      <c r="K18" s="44"/>
      <c r="M18" s="44"/>
      <c r="O18" s="44"/>
    </row>
    <row r="19" spans="1:16" s="43" customFormat="1" ht="49.5" customHeight="1" x14ac:dyDescent="0.2">
      <c r="A19" s="322"/>
      <c r="B19" s="337"/>
      <c r="C19" s="85" t="s">
        <v>1831</v>
      </c>
      <c r="D19" s="114"/>
      <c r="E19" s="320"/>
      <c r="F19" s="330" t="s">
        <v>1806</v>
      </c>
      <c r="G19" s="94"/>
      <c r="I19" s="44"/>
      <c r="K19" s="44"/>
      <c r="M19" s="44"/>
      <c r="O19" s="44"/>
    </row>
    <row r="20" spans="1:16" s="46" customFormat="1" ht="89.1" customHeight="1" x14ac:dyDescent="0.2">
      <c r="A20" s="323" t="s">
        <v>1793</v>
      </c>
      <c r="B20" s="338" t="s">
        <v>1861</v>
      </c>
      <c r="C20" s="55" t="s">
        <v>1862</v>
      </c>
      <c r="D20" s="121"/>
      <c r="E20" s="289"/>
      <c r="F20" s="331" t="s">
        <v>1863</v>
      </c>
      <c r="G20" s="94"/>
      <c r="I20" s="44"/>
      <c r="J20" s="43"/>
      <c r="K20" s="44"/>
      <c r="L20" s="43"/>
      <c r="M20" s="44"/>
      <c r="N20" s="43"/>
      <c r="O20" s="44"/>
      <c r="P20" s="43"/>
    </row>
    <row r="21" spans="1:16" s="43" customFormat="1" ht="57.75" x14ac:dyDescent="0.2">
      <c r="A21" s="323" t="s">
        <v>1793</v>
      </c>
      <c r="B21" s="338" t="s">
        <v>1864</v>
      </c>
      <c r="C21" s="55" t="s">
        <v>1865</v>
      </c>
      <c r="D21" s="121"/>
      <c r="E21" s="289"/>
      <c r="F21" s="331" t="s">
        <v>1863</v>
      </c>
      <c r="G21" s="94"/>
      <c r="I21" s="44"/>
      <c r="K21" s="44"/>
      <c r="M21" s="44"/>
      <c r="O21" s="44"/>
    </row>
    <row r="22" spans="1:16" s="43" customFormat="1" ht="57.75" x14ac:dyDescent="0.2">
      <c r="A22" s="323" t="s">
        <v>1793</v>
      </c>
      <c r="B22" s="338" t="s">
        <v>1866</v>
      </c>
      <c r="C22" s="55" t="s">
        <v>1867</v>
      </c>
      <c r="D22" s="121"/>
      <c r="E22" s="289"/>
      <c r="F22" s="331" t="s">
        <v>1868</v>
      </c>
      <c r="G22" s="94"/>
      <c r="I22" s="44"/>
      <c r="K22" s="44"/>
      <c r="M22" s="44"/>
      <c r="O22" s="44"/>
    </row>
    <row r="23" spans="1:16" s="43" customFormat="1" ht="57.75" x14ac:dyDescent="0.2">
      <c r="A23" s="323" t="s">
        <v>1793</v>
      </c>
      <c r="B23" s="338" t="s">
        <v>1869</v>
      </c>
      <c r="C23" s="55" t="s">
        <v>1870</v>
      </c>
      <c r="D23" s="121"/>
      <c r="E23" s="289"/>
      <c r="F23" s="331" t="s">
        <v>1871</v>
      </c>
      <c r="G23" s="94"/>
      <c r="I23" s="44"/>
      <c r="K23" s="44"/>
      <c r="M23" s="44"/>
      <c r="O23" s="44"/>
    </row>
    <row r="24" spans="1:16" s="43" customFormat="1" ht="57.75" x14ac:dyDescent="0.2">
      <c r="A24" s="323" t="s">
        <v>1793</v>
      </c>
      <c r="B24" s="338" t="s">
        <v>1872</v>
      </c>
      <c r="C24" s="55" t="s">
        <v>2467</v>
      </c>
      <c r="D24" s="121"/>
      <c r="E24" s="289"/>
      <c r="F24" s="331" t="s">
        <v>1871</v>
      </c>
      <c r="G24" s="94"/>
      <c r="I24" s="44"/>
      <c r="K24" s="44"/>
      <c r="M24" s="44"/>
      <c r="O24" s="44"/>
    </row>
    <row r="25" spans="1:16" s="43" customFormat="1" ht="57.75" x14ac:dyDescent="0.2">
      <c r="A25" s="323" t="s">
        <v>1793</v>
      </c>
      <c r="B25" s="338" t="s">
        <v>1873</v>
      </c>
      <c r="C25" s="55" t="s">
        <v>1874</v>
      </c>
      <c r="D25" s="121"/>
      <c r="E25" s="289"/>
      <c r="F25" s="331" t="s">
        <v>1871</v>
      </c>
      <c r="G25" s="94"/>
      <c r="I25" s="44"/>
      <c r="K25" s="44"/>
      <c r="M25" s="44"/>
      <c r="O25" s="44"/>
    </row>
    <row r="26" spans="1:16" s="43" customFormat="1" ht="57.75" x14ac:dyDescent="0.2">
      <c r="A26" s="323" t="s">
        <v>1793</v>
      </c>
      <c r="B26" s="338" t="s">
        <v>1875</v>
      </c>
      <c r="C26" s="55" t="s">
        <v>1876</v>
      </c>
      <c r="D26" s="121"/>
      <c r="E26" s="289"/>
      <c r="F26" s="331" t="s">
        <v>1877</v>
      </c>
      <c r="G26" s="94"/>
      <c r="I26" s="44"/>
      <c r="K26" s="44"/>
      <c r="M26" s="44"/>
      <c r="O26" s="44"/>
    </row>
    <row r="27" spans="1:16" s="46" customFormat="1" ht="57.75" x14ac:dyDescent="0.2">
      <c r="A27" s="323" t="s">
        <v>1793</v>
      </c>
      <c r="B27" s="338" t="s">
        <v>1878</v>
      </c>
      <c r="C27" s="55" t="s">
        <v>1879</v>
      </c>
      <c r="D27" s="121"/>
      <c r="E27" s="289"/>
      <c r="F27" s="331" t="s">
        <v>1877</v>
      </c>
      <c r="G27" s="94"/>
      <c r="I27" s="44"/>
      <c r="J27" s="43"/>
      <c r="K27" s="44"/>
      <c r="L27" s="43"/>
      <c r="M27" s="44"/>
      <c r="N27" s="43"/>
      <c r="O27" s="44"/>
      <c r="P27" s="43"/>
    </row>
    <row r="28" spans="1:16" s="43" customFormat="1" ht="57.75" x14ac:dyDescent="0.2">
      <c r="A28" s="323" t="s">
        <v>1793</v>
      </c>
      <c r="B28" s="338" t="s">
        <v>1880</v>
      </c>
      <c r="C28" s="55" t="s">
        <v>1881</v>
      </c>
      <c r="D28" s="121"/>
      <c r="E28" s="289"/>
      <c r="F28" s="331" t="s">
        <v>1877</v>
      </c>
      <c r="G28" s="94"/>
      <c r="I28" s="44"/>
      <c r="K28" s="44"/>
      <c r="M28" s="44"/>
      <c r="O28" s="44"/>
    </row>
    <row r="29" spans="1:16" s="43" customFormat="1" ht="57.75" x14ac:dyDescent="0.2">
      <c r="A29" s="323" t="s">
        <v>1793</v>
      </c>
      <c r="B29" s="338" t="s">
        <v>1882</v>
      </c>
      <c r="C29" s="55" t="s">
        <v>1883</v>
      </c>
      <c r="D29" s="121"/>
      <c r="E29" s="289"/>
      <c r="F29" s="331" t="s">
        <v>1884</v>
      </c>
      <c r="G29" s="94"/>
      <c r="I29" s="44"/>
      <c r="K29" s="44"/>
      <c r="M29" s="44"/>
      <c r="O29" s="44"/>
    </row>
    <row r="30" spans="1:16" s="43" customFormat="1" ht="57.75" x14ac:dyDescent="0.2">
      <c r="A30" s="323" t="s">
        <v>1793</v>
      </c>
      <c r="B30" s="338" t="s">
        <v>1885</v>
      </c>
      <c r="C30" s="55" t="s">
        <v>1886</v>
      </c>
      <c r="D30" s="121"/>
      <c r="E30" s="289"/>
      <c r="F30" s="331" t="s">
        <v>1884</v>
      </c>
      <c r="G30" s="94"/>
      <c r="I30" s="44"/>
      <c r="K30" s="44"/>
      <c r="M30" s="44"/>
      <c r="O30" s="44"/>
    </row>
    <row r="31" spans="1:16" s="43" customFormat="1" ht="57.75" x14ac:dyDescent="0.2">
      <c r="A31" s="322"/>
      <c r="B31" s="334" t="s">
        <v>1887</v>
      </c>
      <c r="C31" s="269" t="s">
        <v>1888</v>
      </c>
      <c r="D31" s="344" t="str">
        <f>IF(COUNTIF(D35:D41,"NO CUMPLE")&gt;0,"NO CUMPLE CONDICIÓN",IF(COUNTIF(D35:D41,"CUMPLE")=0,"NO APLICA","CUMPLE"))</f>
        <v>NO APLICA</v>
      </c>
      <c r="E31" s="319" t="str">
        <f>CONCATENATE(IF(D35="NO CUMPLE",CONCATENATE(E35," / "),""),IF(D36="NO CUMPLE",CONCATENATE(E36," / "),""),IF(D37="NO CUMPLE",CONCATENATE(E37," / "),""),IF(D38="NO CUMPLE",CONCATENATE(E38," / "),""),IF(D39="NO CUMPLE",CONCATENATE(E39," / "),""),IF(D40="NO CUMPLE",CONCATENATE(E40," / "),""),IF(D41="NO CUMPLE",CONCATENATE(E41," / "),""))</f>
        <v/>
      </c>
      <c r="F31" s="328" t="s">
        <v>1889</v>
      </c>
      <c r="G31" s="94">
        <f>IF(D31="CUMPLE",1,IF(D31="NO CUMPLE CONDICIÓN",2,3))</f>
        <v>3</v>
      </c>
      <c r="I31" s="44"/>
      <c r="K31" s="44"/>
      <c r="M31" s="44"/>
      <c r="O31" s="44"/>
    </row>
    <row r="32" spans="1:16" s="43" customFormat="1" ht="57.75" x14ac:dyDescent="0.2">
      <c r="A32" s="322"/>
      <c r="B32" s="334" t="s">
        <v>1887</v>
      </c>
      <c r="C32" s="269" t="s">
        <v>1888</v>
      </c>
      <c r="D32" s="344" t="str">
        <f>IF(COUNTIF(D42:D48,"NO CUMPLE")&gt;0,"NO CUMPLE CONDICIÓN",IF(COUNTIF(D42:D48,"CUMPLE")=0,"NO APLICA","CUMPLE"))</f>
        <v>NO APLICA</v>
      </c>
      <c r="E32" s="319" t="str">
        <f>CONCATENATE(IF(D42="NO CUMPLE",CONCATENATE(E42," / "),""),IF(D43="NO CUMPLE",CONCATENATE(E43," / "),""),IF(D44="NO CUMPLE",CONCATENATE(E44," / "),""),IF(D45="NO CUMPLE",CONCATENATE(E45," / "),""),IF(D46="NO CUMPLE",CONCATENATE(E46," / "),""),CONCATENATE(IF(D47="NO CUMPLE",CONCATENATE(E47," / "),""),IF(D48="NO CUMPLE",CONCATENATE(E48," / "),"")))</f>
        <v/>
      </c>
      <c r="F32" s="328" t="s">
        <v>1889</v>
      </c>
      <c r="G32" s="94">
        <f t="shared" ref="G32:G33" si="0">IF(D32="CUMPLE",1,IF(D32="NO CUMPLE CONDICIÓN",2,3))</f>
        <v>3</v>
      </c>
      <c r="I32" s="44"/>
      <c r="K32" s="44"/>
      <c r="M32" s="44"/>
      <c r="O32" s="44"/>
    </row>
    <row r="33" spans="1:16" s="43" customFormat="1" ht="57.75" x14ac:dyDescent="0.2">
      <c r="A33" s="322"/>
      <c r="B33" s="334" t="s">
        <v>1887</v>
      </c>
      <c r="C33" s="269" t="s">
        <v>1888</v>
      </c>
      <c r="D33" s="344" t="str">
        <f>IF(COUNTIF(D49:D55,"NO CUMPLE")&gt;0,"NO CUMPLE CONDICIÓN",IF(COUNTIF(D49:D55,"CUMPLE")=0,"NO APLICA","CUMPLE"))</f>
        <v>NO APLICA</v>
      </c>
      <c r="E33" s="319" t="str">
        <f>CONCATENATE(IF(D49="NO CUMPLE",CONCATENATE(E49," / "),""),IF(D50="NO CUMPLE",CONCATENATE(E50," / "),""),IF(D51="NO CUMPLE",CONCATENATE(E51," / "),""),IF(D52="NO CUMPLE",CONCATENATE(E52," / "),""),IF(D53="NO CUMPLE",CONCATENATE(E53," / "),""),IF(D54="NO CUMPLE",CONCATENATE(E54," / "),""),IF(D55="NO CUMPLE",CONCATENATE(E55," / "),""))</f>
        <v/>
      </c>
      <c r="F33" s="328" t="s">
        <v>1889</v>
      </c>
      <c r="G33" s="94">
        <f t="shared" si="0"/>
        <v>3</v>
      </c>
      <c r="I33" s="44"/>
      <c r="K33" s="44"/>
      <c r="M33" s="44"/>
      <c r="O33" s="44"/>
    </row>
    <row r="34" spans="1:16" s="43" customFormat="1" ht="49.5" customHeight="1" x14ac:dyDescent="0.2">
      <c r="A34" s="322"/>
      <c r="B34" s="337"/>
      <c r="C34" s="85" t="s">
        <v>1831</v>
      </c>
      <c r="D34" s="114"/>
      <c r="E34" s="320"/>
      <c r="F34" s="330" t="s">
        <v>1806</v>
      </c>
      <c r="G34" s="94"/>
      <c r="I34" s="44"/>
      <c r="K34" s="44"/>
      <c r="M34" s="44"/>
      <c r="O34" s="44"/>
    </row>
    <row r="35" spans="1:16" s="43" customFormat="1" ht="112.5" customHeight="1" x14ac:dyDescent="0.2">
      <c r="A35" s="323" t="s">
        <v>1793</v>
      </c>
      <c r="B35" s="338" t="s">
        <v>1890</v>
      </c>
      <c r="C35" s="55" t="s">
        <v>1891</v>
      </c>
      <c r="D35" s="121"/>
      <c r="E35" s="289"/>
      <c r="F35" s="330" t="s">
        <v>1892</v>
      </c>
      <c r="G35" s="94"/>
      <c r="I35" s="44"/>
      <c r="K35" s="44"/>
      <c r="M35" s="44"/>
      <c r="O35" s="44"/>
    </row>
    <row r="36" spans="1:16" s="43" customFormat="1" ht="114.75" customHeight="1" x14ac:dyDescent="0.2">
      <c r="A36" s="323" t="s">
        <v>1793</v>
      </c>
      <c r="B36" s="338" t="s">
        <v>1893</v>
      </c>
      <c r="C36" s="55" t="s">
        <v>1894</v>
      </c>
      <c r="D36" s="121"/>
      <c r="E36" s="289"/>
      <c r="F36" s="330" t="s">
        <v>1895</v>
      </c>
      <c r="G36" s="94"/>
      <c r="I36" s="44"/>
      <c r="K36" s="44"/>
      <c r="M36" s="44"/>
      <c r="O36" s="44"/>
    </row>
    <row r="37" spans="1:16" s="43" customFormat="1" ht="102.75" customHeight="1" x14ac:dyDescent="0.2">
      <c r="A37" s="323" t="s">
        <v>1793</v>
      </c>
      <c r="B37" s="338" t="s">
        <v>1896</v>
      </c>
      <c r="C37" s="55" t="s">
        <v>1897</v>
      </c>
      <c r="D37" s="121"/>
      <c r="E37" s="289"/>
      <c r="F37" s="330" t="s">
        <v>1898</v>
      </c>
      <c r="G37" s="94"/>
      <c r="I37" s="44"/>
      <c r="K37" s="44"/>
      <c r="M37" s="44"/>
      <c r="O37" s="44"/>
    </row>
    <row r="38" spans="1:16" s="43" customFormat="1" ht="126.75" customHeight="1" x14ac:dyDescent="0.2">
      <c r="A38" s="323" t="s">
        <v>1793</v>
      </c>
      <c r="B38" s="338" t="s">
        <v>1899</v>
      </c>
      <c r="C38" s="59" t="s">
        <v>1900</v>
      </c>
      <c r="D38" s="121"/>
      <c r="E38" s="289"/>
      <c r="F38" s="330" t="s">
        <v>1901</v>
      </c>
      <c r="G38" s="94"/>
      <c r="I38" s="44"/>
      <c r="K38" s="44"/>
      <c r="M38" s="44"/>
      <c r="O38" s="44"/>
    </row>
    <row r="39" spans="1:16" s="43" customFormat="1" ht="102.75" customHeight="1" x14ac:dyDescent="0.2">
      <c r="A39" s="323" t="s">
        <v>1793</v>
      </c>
      <c r="B39" s="338" t="s">
        <v>1902</v>
      </c>
      <c r="C39" s="59" t="s">
        <v>1903</v>
      </c>
      <c r="D39" s="121"/>
      <c r="E39" s="289"/>
      <c r="F39" s="330" t="s">
        <v>1904</v>
      </c>
      <c r="G39" s="94"/>
      <c r="I39" s="44"/>
      <c r="K39" s="44"/>
      <c r="M39" s="44"/>
      <c r="O39" s="44"/>
    </row>
    <row r="40" spans="1:16" s="43" customFormat="1" ht="57.75" x14ac:dyDescent="0.2">
      <c r="A40" s="323" t="s">
        <v>1793</v>
      </c>
      <c r="B40" s="338" t="s">
        <v>1905</v>
      </c>
      <c r="C40" s="59" t="s">
        <v>1906</v>
      </c>
      <c r="D40" s="121"/>
      <c r="E40" s="289"/>
      <c r="F40" s="330" t="s">
        <v>1904</v>
      </c>
      <c r="G40" s="94"/>
      <c r="I40" s="44"/>
      <c r="K40" s="44"/>
      <c r="M40" s="44"/>
      <c r="O40" s="44"/>
    </row>
    <row r="41" spans="1:16" s="43" customFormat="1" ht="57.75" x14ac:dyDescent="0.2">
      <c r="A41" s="323" t="s">
        <v>1793</v>
      </c>
      <c r="B41" s="338" t="s">
        <v>1907</v>
      </c>
      <c r="C41" s="59" t="s">
        <v>1908</v>
      </c>
      <c r="D41" s="121"/>
      <c r="E41" s="289"/>
      <c r="F41" s="330" t="s">
        <v>1904</v>
      </c>
      <c r="G41" s="94"/>
      <c r="I41" s="44"/>
      <c r="K41" s="44"/>
      <c r="M41" s="44"/>
      <c r="O41" s="44"/>
    </row>
    <row r="42" spans="1:16" s="46" customFormat="1" ht="57.75" x14ac:dyDescent="0.2">
      <c r="A42" s="323" t="s">
        <v>1793</v>
      </c>
      <c r="B42" s="338" t="s">
        <v>1909</v>
      </c>
      <c r="C42" s="59" t="s">
        <v>1910</v>
      </c>
      <c r="D42" s="121"/>
      <c r="E42" s="289"/>
      <c r="F42" s="330" t="s">
        <v>1904</v>
      </c>
      <c r="G42" s="94"/>
      <c r="I42" s="44"/>
      <c r="J42" s="43"/>
      <c r="K42" s="44"/>
      <c r="L42" s="43"/>
      <c r="M42" s="44"/>
      <c r="N42" s="43"/>
      <c r="O42" s="44"/>
      <c r="P42" s="43"/>
    </row>
    <row r="43" spans="1:16" s="43" customFormat="1" ht="57.75" x14ac:dyDescent="0.2">
      <c r="A43" s="323" t="s">
        <v>1793</v>
      </c>
      <c r="B43" s="338" t="s">
        <v>1911</v>
      </c>
      <c r="C43" s="59" t="s">
        <v>1912</v>
      </c>
      <c r="D43" s="121"/>
      <c r="E43" s="289"/>
      <c r="F43" s="330" t="s">
        <v>1904</v>
      </c>
      <c r="G43" s="94"/>
      <c r="I43" s="44"/>
      <c r="K43" s="44"/>
      <c r="M43" s="44"/>
      <c r="O43" s="44"/>
    </row>
    <row r="44" spans="1:16" s="43" customFormat="1" ht="57.75" x14ac:dyDescent="0.2">
      <c r="A44" s="323" t="s">
        <v>1793</v>
      </c>
      <c r="B44" s="338" t="s">
        <v>1913</v>
      </c>
      <c r="C44" s="59" t="s">
        <v>1914</v>
      </c>
      <c r="D44" s="121"/>
      <c r="E44" s="289"/>
      <c r="F44" s="330" t="s">
        <v>1904</v>
      </c>
      <c r="G44" s="94"/>
      <c r="I44" s="44"/>
      <c r="K44" s="44"/>
      <c r="M44" s="44"/>
      <c r="O44" s="44"/>
    </row>
    <row r="45" spans="1:16" s="43" customFormat="1" ht="57.75" x14ac:dyDescent="0.2">
      <c r="A45" s="323" t="s">
        <v>1793</v>
      </c>
      <c r="B45" s="338" t="s">
        <v>1915</v>
      </c>
      <c r="C45" s="59" t="s">
        <v>1916</v>
      </c>
      <c r="D45" s="121"/>
      <c r="E45" s="289"/>
      <c r="F45" s="330" t="s">
        <v>1904</v>
      </c>
      <c r="G45" s="94"/>
      <c r="I45" s="44"/>
      <c r="K45" s="44"/>
      <c r="M45" s="44"/>
      <c r="O45" s="44"/>
    </row>
    <row r="46" spans="1:16" s="43" customFormat="1" ht="57.75" x14ac:dyDescent="0.2">
      <c r="A46" s="323" t="s">
        <v>1793</v>
      </c>
      <c r="B46" s="338" t="s">
        <v>1917</v>
      </c>
      <c r="C46" s="59" t="s">
        <v>1918</v>
      </c>
      <c r="D46" s="121"/>
      <c r="E46" s="289"/>
      <c r="F46" s="330" t="s">
        <v>1904</v>
      </c>
      <c r="G46" s="94"/>
      <c r="I46" s="44"/>
      <c r="K46" s="44"/>
      <c r="M46" s="44"/>
      <c r="O46" s="44"/>
    </row>
    <row r="47" spans="1:16" s="43" customFormat="1" ht="57.75" x14ac:dyDescent="0.2">
      <c r="A47" s="323" t="s">
        <v>1793</v>
      </c>
      <c r="B47" s="338" t="s">
        <v>1919</v>
      </c>
      <c r="C47" s="59" t="s">
        <v>2468</v>
      </c>
      <c r="D47" s="121"/>
      <c r="E47" s="289"/>
      <c r="F47" s="330" t="s">
        <v>1920</v>
      </c>
      <c r="G47" s="94"/>
      <c r="I47" s="44"/>
      <c r="K47" s="44"/>
      <c r="M47" s="44"/>
      <c r="O47" s="44"/>
    </row>
    <row r="48" spans="1:16" s="43" customFormat="1" ht="57.75" x14ac:dyDescent="0.2">
      <c r="A48" s="323" t="s">
        <v>1793</v>
      </c>
      <c r="B48" s="338" t="s">
        <v>1921</v>
      </c>
      <c r="C48" s="59" t="s">
        <v>2469</v>
      </c>
      <c r="D48" s="121"/>
      <c r="E48" s="289"/>
      <c r="F48" s="330" t="s">
        <v>1920</v>
      </c>
      <c r="G48" s="94"/>
      <c r="I48" s="44"/>
      <c r="K48" s="44"/>
      <c r="M48" s="44"/>
      <c r="O48" s="44"/>
    </row>
    <row r="49" spans="1:15" s="43" customFormat="1" ht="57.75" x14ac:dyDescent="0.2">
      <c r="A49" s="323" t="s">
        <v>1793</v>
      </c>
      <c r="B49" s="338" t="s">
        <v>1922</v>
      </c>
      <c r="C49" s="59" t="s">
        <v>1923</v>
      </c>
      <c r="D49" s="121"/>
      <c r="E49" s="289"/>
      <c r="F49" s="330" t="s">
        <v>1920</v>
      </c>
      <c r="G49" s="94"/>
      <c r="I49" s="44"/>
      <c r="K49" s="44"/>
      <c r="M49" s="44"/>
      <c r="O49" s="44"/>
    </row>
    <row r="50" spans="1:15" s="43" customFormat="1" ht="57.75" x14ac:dyDescent="0.2">
      <c r="A50" s="323" t="s">
        <v>1793</v>
      </c>
      <c r="B50" s="338" t="s">
        <v>1924</v>
      </c>
      <c r="C50" s="59" t="s">
        <v>1925</v>
      </c>
      <c r="D50" s="121"/>
      <c r="E50" s="289"/>
      <c r="F50" s="330" t="s">
        <v>1920</v>
      </c>
      <c r="G50" s="94"/>
      <c r="I50" s="44"/>
      <c r="K50" s="44"/>
      <c r="M50" s="44"/>
      <c r="O50" s="44"/>
    </row>
    <row r="51" spans="1:15" s="43" customFormat="1" ht="57.75" x14ac:dyDescent="0.2">
      <c r="A51" s="323" t="s">
        <v>1793</v>
      </c>
      <c r="B51" s="338" t="s">
        <v>1926</v>
      </c>
      <c r="C51" s="59" t="s">
        <v>1927</v>
      </c>
      <c r="D51" s="121"/>
      <c r="E51" s="289"/>
      <c r="F51" s="330" t="s">
        <v>1920</v>
      </c>
      <c r="G51" s="94"/>
      <c r="I51" s="44"/>
      <c r="K51" s="44"/>
      <c r="M51" s="44"/>
      <c r="O51" s="44"/>
    </row>
    <row r="52" spans="1:15" s="43" customFormat="1" ht="57.75" x14ac:dyDescent="0.2">
      <c r="A52" s="323" t="s">
        <v>1793</v>
      </c>
      <c r="B52" s="338" t="s">
        <v>1928</v>
      </c>
      <c r="C52" s="59" t="s">
        <v>1929</v>
      </c>
      <c r="D52" s="121"/>
      <c r="E52" s="289"/>
      <c r="F52" s="330" t="s">
        <v>1930</v>
      </c>
      <c r="G52" s="94"/>
      <c r="I52" s="44"/>
      <c r="K52" s="44"/>
      <c r="M52" s="44"/>
      <c r="O52" s="44"/>
    </row>
    <row r="53" spans="1:15" s="43" customFormat="1" ht="67.5" customHeight="1" x14ac:dyDescent="0.2">
      <c r="A53" s="323" t="s">
        <v>1793</v>
      </c>
      <c r="B53" s="338" t="s">
        <v>1931</v>
      </c>
      <c r="C53" s="59" t="s">
        <v>1932</v>
      </c>
      <c r="D53" s="121"/>
      <c r="E53" s="289"/>
      <c r="F53" s="330" t="s">
        <v>1930</v>
      </c>
      <c r="G53" s="94"/>
      <c r="I53" s="44"/>
      <c r="K53" s="44"/>
      <c r="M53" s="44"/>
      <c r="O53" s="44"/>
    </row>
    <row r="54" spans="1:15" s="43" customFormat="1" ht="123" customHeight="1" x14ac:dyDescent="0.2">
      <c r="A54" s="323" t="s">
        <v>1793</v>
      </c>
      <c r="B54" s="338" t="s">
        <v>1933</v>
      </c>
      <c r="C54" s="59" t="s">
        <v>2470</v>
      </c>
      <c r="D54" s="121"/>
      <c r="E54" s="289"/>
      <c r="F54" s="330" t="s">
        <v>1934</v>
      </c>
      <c r="G54" s="94"/>
      <c r="I54" s="44"/>
      <c r="K54" s="44"/>
      <c r="M54" s="44"/>
      <c r="O54" s="44"/>
    </row>
    <row r="55" spans="1:15" s="43" customFormat="1" ht="114" customHeight="1" x14ac:dyDescent="0.2">
      <c r="A55" s="323" t="s">
        <v>1793</v>
      </c>
      <c r="B55" s="338" t="s">
        <v>1935</v>
      </c>
      <c r="C55" s="59" t="s">
        <v>1936</v>
      </c>
      <c r="D55" s="121"/>
      <c r="E55" s="289"/>
      <c r="F55" s="330" t="s">
        <v>1937</v>
      </c>
      <c r="G55" s="94"/>
      <c r="I55" s="44"/>
      <c r="K55" s="44"/>
      <c r="M55" s="44"/>
      <c r="O55" s="44"/>
    </row>
    <row r="56" spans="1:15" s="43" customFormat="1" ht="93.75" customHeight="1" x14ac:dyDescent="0.2">
      <c r="A56" s="322"/>
      <c r="B56" s="334" t="s">
        <v>1938</v>
      </c>
      <c r="C56" s="269" t="s">
        <v>1939</v>
      </c>
      <c r="D56" s="344" t="str">
        <f>IF(COUNTIF(D58:D63,"NO CUMPLE")&gt;0,"NO CUMPLE CONDICIÓN",IF(COUNTIF(D58:D63,"CUMPLE")=0,"NO APLICA","CUMPLE"))</f>
        <v>NO APLICA</v>
      </c>
      <c r="E56" s="319" t="str">
        <f>CONCATENATE(IF(D58="NO CUMPLE",CONCATENATE(E58," / "),""),IF(D59="NO CUMPLE",CONCATENATE(E59," / "),""),IF(D60="NO CUMPLE",CONCATENATE(E60," / "),""),IF(D61="NO CUMPLE",CONCATENATE(E61," / "),""),IF(D62="NO CUMPLE",CONCATENATE(E62," / "),""),IF(D63="NO CUMPLE",CONCATENATE(E63," / "),""))</f>
        <v/>
      </c>
      <c r="F56" s="328" t="s">
        <v>1940</v>
      </c>
      <c r="G56" s="94">
        <f>IF(D56="CUMPLE",1,IF(D56="NO CUMPLE CONDICIÓN",2,3))</f>
        <v>3</v>
      </c>
      <c r="I56" s="44"/>
      <c r="K56" s="44"/>
      <c r="M56" s="44"/>
      <c r="O56" s="44"/>
    </row>
    <row r="57" spans="1:15" s="43" customFormat="1" ht="46.5" customHeight="1" x14ac:dyDescent="0.2">
      <c r="A57" s="322"/>
      <c r="B57" s="337"/>
      <c r="C57" s="85" t="s">
        <v>1831</v>
      </c>
      <c r="D57" s="114"/>
      <c r="E57" s="320"/>
      <c r="F57" s="330" t="s">
        <v>1806</v>
      </c>
      <c r="G57" s="94"/>
      <c r="I57" s="44"/>
      <c r="K57" s="44"/>
      <c r="M57" s="44"/>
      <c r="O57" s="44"/>
    </row>
    <row r="58" spans="1:15" s="43" customFormat="1" ht="49.5" x14ac:dyDescent="0.2">
      <c r="A58" s="323" t="s">
        <v>1793</v>
      </c>
      <c r="B58" s="338" t="s">
        <v>1941</v>
      </c>
      <c r="C58" s="59" t="s">
        <v>1942</v>
      </c>
      <c r="D58" s="121"/>
      <c r="E58" s="289"/>
      <c r="F58" s="330" t="s">
        <v>1943</v>
      </c>
      <c r="G58" s="94"/>
      <c r="I58" s="44"/>
      <c r="K58" s="44"/>
      <c r="M58" s="44"/>
      <c r="O58" s="44"/>
    </row>
    <row r="59" spans="1:15" s="43" customFormat="1" ht="67.5" customHeight="1" x14ac:dyDescent="0.2">
      <c r="A59" s="323" t="s">
        <v>1793</v>
      </c>
      <c r="B59" s="338" t="s">
        <v>1944</v>
      </c>
      <c r="C59" s="59" t="s">
        <v>1945</v>
      </c>
      <c r="D59" s="121"/>
      <c r="E59" s="289"/>
      <c r="F59" s="330" t="s">
        <v>1943</v>
      </c>
      <c r="G59" s="94"/>
      <c r="I59" s="44"/>
      <c r="K59" s="44"/>
      <c r="M59" s="44"/>
      <c r="O59" s="44"/>
    </row>
    <row r="60" spans="1:15" s="43" customFormat="1" ht="49.5" x14ac:dyDescent="0.2">
      <c r="A60" s="323" t="s">
        <v>1793</v>
      </c>
      <c r="B60" s="338" t="s">
        <v>1946</v>
      </c>
      <c r="C60" s="59" t="s">
        <v>1947</v>
      </c>
      <c r="D60" s="121"/>
      <c r="E60" s="289"/>
      <c r="F60" s="330" t="s">
        <v>1943</v>
      </c>
      <c r="G60" s="94"/>
      <c r="I60" s="44"/>
      <c r="K60" s="44"/>
      <c r="M60" s="44"/>
      <c r="O60" s="44"/>
    </row>
    <row r="61" spans="1:15" s="43" customFormat="1" ht="70.5" customHeight="1" x14ac:dyDescent="0.2">
      <c r="A61" s="323" t="s">
        <v>1793</v>
      </c>
      <c r="B61" s="338" t="s">
        <v>1948</v>
      </c>
      <c r="C61" s="59" t="s">
        <v>1949</v>
      </c>
      <c r="D61" s="121"/>
      <c r="E61" s="289"/>
      <c r="F61" s="330" t="s">
        <v>1943</v>
      </c>
      <c r="G61" s="94"/>
      <c r="I61" s="44"/>
      <c r="K61" s="44"/>
      <c r="M61" s="44"/>
      <c r="O61" s="44"/>
    </row>
    <row r="62" spans="1:15" s="43" customFormat="1" ht="72" customHeight="1" x14ac:dyDescent="0.2">
      <c r="A62" s="323" t="s">
        <v>1793</v>
      </c>
      <c r="B62" s="338" t="s">
        <v>1950</v>
      </c>
      <c r="C62" s="59" t="s">
        <v>1951</v>
      </c>
      <c r="D62" s="121"/>
      <c r="E62" s="289"/>
      <c r="F62" s="330" t="s">
        <v>1943</v>
      </c>
      <c r="G62" s="94"/>
      <c r="I62" s="44"/>
      <c r="K62" s="44"/>
      <c r="M62" s="44"/>
      <c r="O62" s="44"/>
    </row>
    <row r="63" spans="1:15" s="43" customFormat="1" ht="67.5" customHeight="1" x14ac:dyDescent="0.2">
      <c r="A63" s="323" t="s">
        <v>1793</v>
      </c>
      <c r="B63" s="338" t="s">
        <v>1952</v>
      </c>
      <c r="C63" s="59" t="s">
        <v>1953</v>
      </c>
      <c r="D63" s="121"/>
      <c r="E63" s="289"/>
      <c r="F63" s="330" t="s">
        <v>1954</v>
      </c>
      <c r="G63" s="94"/>
      <c r="I63" s="44"/>
      <c r="K63" s="44"/>
      <c r="M63" s="44"/>
      <c r="O63" s="44"/>
    </row>
    <row r="64" spans="1:15" s="43" customFormat="1" ht="53.1" customHeight="1" x14ac:dyDescent="0.2">
      <c r="A64" s="322"/>
      <c r="B64" s="334" t="s">
        <v>1955</v>
      </c>
      <c r="C64" s="269" t="s">
        <v>1956</v>
      </c>
      <c r="D64" s="344" t="str">
        <f>IF(COUNTIF(D66:D66,"NO CUMPLE")&gt;0,"NO CUMPLE CONDICIÓN",IF(COUNTIF(D66:D66,"CUMPLE")=0,"NO APLICA","CUMPLE"))</f>
        <v>NO APLICA</v>
      </c>
      <c r="E64" s="319" t="str">
        <f>CONCATENATE(IF(D66="NO CUMPLE",CONCATENATE(E66," / "),""))</f>
        <v/>
      </c>
      <c r="F64" s="328" t="s">
        <v>1957</v>
      </c>
      <c r="G64" s="94">
        <f>IF(D64="CUMPLE",1,IF(D64="NO CUMPLE CONDICIÓN",2,3))</f>
        <v>3</v>
      </c>
      <c r="I64" s="44"/>
      <c r="K64" s="44"/>
      <c r="M64" s="44"/>
      <c r="O64" s="44"/>
    </row>
    <row r="65" spans="1:16" s="43" customFormat="1" ht="43.5" customHeight="1" x14ac:dyDescent="0.2">
      <c r="A65" s="322"/>
      <c r="B65" s="337"/>
      <c r="C65" s="85" t="s">
        <v>1831</v>
      </c>
      <c r="D65" s="114"/>
      <c r="E65" s="320"/>
      <c r="F65" s="330" t="s">
        <v>1806</v>
      </c>
      <c r="G65" s="94"/>
      <c r="I65" s="44"/>
      <c r="K65" s="44"/>
      <c r="M65" s="44"/>
      <c r="O65" s="44"/>
    </row>
    <row r="66" spans="1:16" s="46" customFormat="1" ht="141.75" customHeight="1" x14ac:dyDescent="0.2">
      <c r="A66" s="323" t="s">
        <v>1793</v>
      </c>
      <c r="B66" s="338" t="s">
        <v>1958</v>
      </c>
      <c r="C66" s="59" t="s">
        <v>1959</v>
      </c>
      <c r="D66" s="121"/>
      <c r="E66" s="289"/>
      <c r="F66" s="330" t="s">
        <v>1960</v>
      </c>
      <c r="G66" s="94"/>
      <c r="I66" s="44"/>
      <c r="J66" s="43"/>
      <c r="K66" s="44"/>
      <c r="L66" s="43"/>
      <c r="M66" s="44"/>
      <c r="N66" s="43"/>
      <c r="O66" s="44"/>
      <c r="P66" s="43"/>
    </row>
    <row r="67" spans="1:16" s="43" customFormat="1" ht="49.5" x14ac:dyDescent="0.2">
      <c r="A67" s="322"/>
      <c r="B67" s="334" t="s">
        <v>1961</v>
      </c>
      <c r="C67" s="269" t="s">
        <v>1962</v>
      </c>
      <c r="D67" s="344" t="str">
        <f>IF(COUNTIF(D69:D77,"NO CUMPLE")&gt;0,"NO CUMPLE CONDICIÓN",IF(COUNTIF(D69:D77,"CUMPLE")=0,"NO APLICA","CUMPLE"))</f>
        <v>NO APLICA</v>
      </c>
      <c r="E67" s="319" t="str">
        <f>CONCATENATE(IF(D69="NO CUMPLE",CONCATENATE(E69," / "),""),IF(D70="NO CUMPLE",CONCATENATE(E70," / "),""),IF(D71="NO CUMPLE",CONCATENATE(E71," / "),""),IF(D72="NO CUMPLE",CONCATENATE(E72," / "),""),IF(D73="NO CUMPLE",CONCATENATE(E73," / "),""),IF(D74="NO CUMPLE",CONCATENATE(E74," / "),""),IF(D75="NO CUMPLE",CONCATENATE(E75," / "),""),IF(D76="NO CUMPLE",CONCATENATE(E76," / "),""),IF(D77="NO CUMPLE",CONCATENATE(E77," / "),""))</f>
        <v/>
      </c>
      <c r="F67" s="328" t="s">
        <v>1963</v>
      </c>
      <c r="G67" s="94">
        <f>IF(D67="CUMPLE",1,IF(D67="NO CUMPLE CONDICIÓN",2,3))</f>
        <v>3</v>
      </c>
      <c r="I67" s="44"/>
      <c r="K67" s="44"/>
      <c r="M67" s="44"/>
      <c r="O67" s="44"/>
    </row>
    <row r="68" spans="1:16" s="43" customFormat="1" ht="45" customHeight="1" x14ac:dyDescent="0.2">
      <c r="A68" s="322"/>
      <c r="B68" s="337"/>
      <c r="C68" s="85" t="s">
        <v>1831</v>
      </c>
      <c r="D68" s="114"/>
      <c r="E68" s="320"/>
      <c r="F68" s="330" t="s">
        <v>1806</v>
      </c>
      <c r="G68" s="94"/>
      <c r="I68" s="44"/>
      <c r="K68" s="44"/>
      <c r="M68" s="44"/>
      <c r="O68" s="44"/>
    </row>
    <row r="69" spans="1:16" s="43" customFormat="1" ht="101.25" customHeight="1" x14ac:dyDescent="0.2">
      <c r="A69" s="323" t="s">
        <v>1793</v>
      </c>
      <c r="B69" s="338" t="s">
        <v>1964</v>
      </c>
      <c r="C69" s="59" t="s">
        <v>1965</v>
      </c>
      <c r="D69" s="121"/>
      <c r="E69" s="289"/>
      <c r="F69" s="330" t="s">
        <v>1966</v>
      </c>
      <c r="G69" s="94"/>
      <c r="I69" s="44"/>
      <c r="K69" s="44"/>
      <c r="M69" s="44"/>
      <c r="O69" s="44"/>
    </row>
    <row r="70" spans="1:16" s="43" customFormat="1" ht="69" customHeight="1" x14ac:dyDescent="0.2">
      <c r="A70" s="323" t="s">
        <v>1793</v>
      </c>
      <c r="B70" s="338" t="s">
        <v>1967</v>
      </c>
      <c r="C70" s="59" t="s">
        <v>1968</v>
      </c>
      <c r="D70" s="121"/>
      <c r="E70" s="289"/>
      <c r="F70" s="330" t="s">
        <v>1966</v>
      </c>
      <c r="G70" s="94"/>
      <c r="I70" s="44"/>
      <c r="K70" s="44"/>
      <c r="M70" s="44"/>
      <c r="O70" s="44"/>
    </row>
    <row r="71" spans="1:16" s="43" customFormat="1" ht="71.25" customHeight="1" x14ac:dyDescent="0.2">
      <c r="A71" s="323" t="s">
        <v>1793</v>
      </c>
      <c r="B71" s="338" t="s">
        <v>1969</v>
      </c>
      <c r="C71" s="59" t="s">
        <v>1970</v>
      </c>
      <c r="D71" s="121"/>
      <c r="E71" s="289"/>
      <c r="F71" s="330" t="s">
        <v>1966</v>
      </c>
      <c r="G71" s="94"/>
      <c r="I71" s="44"/>
      <c r="K71" s="44"/>
      <c r="M71" s="44"/>
      <c r="O71" s="44"/>
    </row>
    <row r="72" spans="1:16" s="43" customFormat="1" ht="89.25" customHeight="1" x14ac:dyDescent="0.2">
      <c r="A72" s="323" t="s">
        <v>1793</v>
      </c>
      <c r="B72" s="338" t="s">
        <v>1971</v>
      </c>
      <c r="C72" s="59" t="s">
        <v>1972</v>
      </c>
      <c r="D72" s="121"/>
      <c r="E72" s="289"/>
      <c r="F72" s="330" t="s">
        <v>1973</v>
      </c>
      <c r="G72" s="94"/>
      <c r="I72" s="44"/>
      <c r="K72" s="44"/>
      <c r="M72" s="44"/>
      <c r="O72" s="44"/>
    </row>
    <row r="73" spans="1:16" s="43" customFormat="1" ht="68.25" customHeight="1" x14ac:dyDescent="0.2">
      <c r="A73" s="323" t="s">
        <v>1793</v>
      </c>
      <c r="B73" s="338" t="s">
        <v>1974</v>
      </c>
      <c r="C73" s="59" t="s">
        <v>1975</v>
      </c>
      <c r="D73" s="121"/>
      <c r="E73" s="289"/>
      <c r="F73" s="330" t="s">
        <v>1973</v>
      </c>
      <c r="G73" s="94"/>
      <c r="I73" s="44"/>
      <c r="K73" s="44"/>
      <c r="M73" s="44"/>
      <c r="O73" s="44"/>
    </row>
    <row r="74" spans="1:16" s="46" customFormat="1" ht="63" customHeight="1" x14ac:dyDescent="0.2">
      <c r="A74" s="323" t="s">
        <v>1793</v>
      </c>
      <c r="B74" s="338" t="s">
        <v>1976</v>
      </c>
      <c r="C74" s="59" t="s">
        <v>1977</v>
      </c>
      <c r="D74" s="121"/>
      <c r="E74" s="289"/>
      <c r="F74" s="330" t="s">
        <v>1973</v>
      </c>
      <c r="G74" s="94"/>
      <c r="I74" s="44"/>
      <c r="J74" s="43"/>
      <c r="K74" s="44"/>
      <c r="L74" s="43"/>
      <c r="M74" s="44"/>
      <c r="N74" s="43"/>
      <c r="O74" s="44"/>
      <c r="P74" s="43"/>
    </row>
    <row r="75" spans="1:16" s="43" customFormat="1" ht="99" customHeight="1" x14ac:dyDescent="0.2">
      <c r="A75" s="323" t="s">
        <v>1793</v>
      </c>
      <c r="B75" s="338" t="s">
        <v>1978</v>
      </c>
      <c r="C75" s="59" t="s">
        <v>1979</v>
      </c>
      <c r="D75" s="121"/>
      <c r="E75" s="289"/>
      <c r="F75" s="330" t="s">
        <v>1973</v>
      </c>
      <c r="G75" s="94"/>
      <c r="I75" s="44"/>
      <c r="K75" s="44"/>
      <c r="M75" s="44"/>
      <c r="O75" s="44"/>
    </row>
    <row r="76" spans="1:16" s="46" customFormat="1" ht="105.75" customHeight="1" x14ac:dyDescent="0.2">
      <c r="A76" s="323" t="s">
        <v>1793</v>
      </c>
      <c r="B76" s="338" t="s">
        <v>1980</v>
      </c>
      <c r="C76" s="59" t="s">
        <v>1981</v>
      </c>
      <c r="D76" s="121"/>
      <c r="E76" s="289"/>
      <c r="F76" s="330" t="s">
        <v>1973</v>
      </c>
      <c r="G76" s="94"/>
      <c r="I76" s="44"/>
      <c r="J76" s="43"/>
      <c r="K76" s="44"/>
      <c r="L76" s="43"/>
      <c r="M76" s="44"/>
      <c r="N76" s="43"/>
      <c r="O76" s="44"/>
      <c r="P76" s="43"/>
    </row>
    <row r="77" spans="1:16" s="43" customFormat="1" ht="109.5" customHeight="1" x14ac:dyDescent="0.2">
      <c r="A77" s="323" t="s">
        <v>1793</v>
      </c>
      <c r="B77" s="338" t="s">
        <v>1982</v>
      </c>
      <c r="C77" s="59" t="s">
        <v>1983</v>
      </c>
      <c r="D77" s="121"/>
      <c r="E77" s="289"/>
      <c r="F77" s="330" t="s">
        <v>1973</v>
      </c>
      <c r="G77" s="94"/>
      <c r="I77" s="44"/>
      <c r="K77" s="44"/>
      <c r="M77" s="44"/>
      <c r="O77" s="44"/>
    </row>
    <row r="78" spans="1:16" s="43" customFormat="1" ht="60.75" customHeight="1" x14ac:dyDescent="0.2">
      <c r="A78" s="322"/>
      <c r="B78" s="334" t="s">
        <v>1984</v>
      </c>
      <c r="C78" s="269" t="s">
        <v>1985</v>
      </c>
      <c r="D78" s="344" t="str">
        <f>IF(COUNTIF(D80:D86,"NO CUMPLE")&gt;0,"NO CUMPLE CONDICIÓN",IF(COUNTIF(D80:D86,"CUMPLE")=0,"NO APLICA","CUMPLE"))</f>
        <v>NO APLICA</v>
      </c>
      <c r="E78" s="319" t="str">
        <f>CONCATENATE(IF(D80="NO CUMPLE",CONCATENATE(E80," / "),""),IF(D81="NO CUMPLE",CONCATENATE(E81," / "),""),IF(D82="NO CUMPLE",CONCATENATE(E82," / "),""),IF(D83="NO CUMPLE",CONCATENATE(E83," / "),""),IF(D84="NO CUMPLE",CONCATENATE(E84," / "),""),IF(D85="NO CUMPLE",CONCATENATE(E85," / "),""),IF(D86="NO CUMPLE",CONCATENATE(E86," / "),""))</f>
        <v/>
      </c>
      <c r="F78" s="328" t="s">
        <v>1986</v>
      </c>
      <c r="G78" s="94">
        <f t="shared" ref="G78:G103" si="1">IF(D78="CUMPLE",1,IF(D78="NO CUMPLE CONDICIÓN",2,3))</f>
        <v>3</v>
      </c>
      <c r="I78" s="44"/>
      <c r="K78" s="44"/>
      <c r="M78" s="44"/>
      <c r="O78" s="44"/>
    </row>
    <row r="79" spans="1:16" s="43" customFormat="1" ht="54.75" customHeight="1" x14ac:dyDescent="0.2">
      <c r="A79" s="322"/>
      <c r="B79" s="337"/>
      <c r="C79" s="85" t="s">
        <v>1831</v>
      </c>
      <c r="D79" s="114"/>
      <c r="E79" s="320"/>
      <c r="F79" s="330" t="s">
        <v>1806</v>
      </c>
      <c r="G79" s="94"/>
      <c r="I79" s="44"/>
      <c r="K79" s="44"/>
      <c r="M79" s="44"/>
      <c r="O79" s="44"/>
    </row>
    <row r="80" spans="1:16" s="43" customFormat="1" ht="57.75" x14ac:dyDescent="0.2">
      <c r="A80" s="323" t="s">
        <v>1793</v>
      </c>
      <c r="B80" s="338" t="s">
        <v>1987</v>
      </c>
      <c r="C80" s="59" t="s">
        <v>1988</v>
      </c>
      <c r="D80" s="121"/>
      <c r="E80" s="289"/>
      <c r="F80" s="330" t="s">
        <v>1989</v>
      </c>
      <c r="G80" s="94"/>
      <c r="I80" s="44"/>
      <c r="K80" s="44"/>
      <c r="M80" s="44"/>
      <c r="O80" s="44"/>
    </row>
    <row r="81" spans="1:16" s="43" customFormat="1" ht="57.75" x14ac:dyDescent="0.2">
      <c r="A81" s="323" t="s">
        <v>1793</v>
      </c>
      <c r="B81" s="338" t="s">
        <v>1990</v>
      </c>
      <c r="C81" s="59" t="s">
        <v>1991</v>
      </c>
      <c r="D81" s="121"/>
      <c r="E81" s="289"/>
      <c r="F81" s="330" t="s">
        <v>1989</v>
      </c>
      <c r="G81" s="94"/>
      <c r="I81" s="44"/>
      <c r="K81" s="44"/>
      <c r="M81" s="44"/>
      <c r="O81" s="44"/>
    </row>
    <row r="82" spans="1:16" s="43" customFormat="1" ht="57.75" x14ac:dyDescent="0.2">
      <c r="A82" s="323" t="s">
        <v>1793</v>
      </c>
      <c r="B82" s="338" t="s">
        <v>1992</v>
      </c>
      <c r="C82" s="59" t="s">
        <v>1993</v>
      </c>
      <c r="D82" s="121"/>
      <c r="E82" s="289"/>
      <c r="F82" s="330" t="s">
        <v>1989</v>
      </c>
      <c r="G82" s="94"/>
      <c r="I82" s="44"/>
      <c r="K82" s="44"/>
      <c r="M82" s="44"/>
      <c r="O82" s="44"/>
    </row>
    <row r="83" spans="1:16" s="43" customFormat="1" ht="57.75" x14ac:dyDescent="0.2">
      <c r="A83" s="323" t="s">
        <v>1793</v>
      </c>
      <c r="B83" s="338" t="s">
        <v>1994</v>
      </c>
      <c r="C83" s="59" t="s">
        <v>1995</v>
      </c>
      <c r="D83" s="121"/>
      <c r="E83" s="289"/>
      <c r="F83" s="330" t="s">
        <v>1989</v>
      </c>
      <c r="G83" s="94"/>
      <c r="I83" s="44"/>
      <c r="K83" s="44"/>
      <c r="M83" s="44"/>
      <c r="O83" s="44"/>
    </row>
    <row r="84" spans="1:16" s="43" customFormat="1" ht="82.5" customHeight="1" x14ac:dyDescent="0.2">
      <c r="A84" s="323" t="s">
        <v>1793</v>
      </c>
      <c r="B84" s="338" t="s">
        <v>1996</v>
      </c>
      <c r="C84" s="59" t="s">
        <v>1997</v>
      </c>
      <c r="D84" s="121"/>
      <c r="E84" s="289"/>
      <c r="F84" s="330" t="s">
        <v>1989</v>
      </c>
      <c r="G84" s="94"/>
      <c r="I84" s="44"/>
      <c r="K84" s="44"/>
      <c r="M84" s="44"/>
      <c r="O84" s="44"/>
    </row>
    <row r="85" spans="1:16" s="43" customFormat="1" ht="87" customHeight="1" x14ac:dyDescent="0.2">
      <c r="A85" s="323" t="s">
        <v>1793</v>
      </c>
      <c r="B85" s="338" t="s">
        <v>1998</v>
      </c>
      <c r="C85" s="59" t="s">
        <v>1999</v>
      </c>
      <c r="D85" s="121"/>
      <c r="E85" s="289"/>
      <c r="F85" s="330" t="s">
        <v>1989</v>
      </c>
      <c r="G85" s="94"/>
      <c r="I85" s="44"/>
      <c r="K85" s="44"/>
      <c r="M85" s="44"/>
      <c r="O85" s="44"/>
    </row>
    <row r="86" spans="1:16" s="43" customFormat="1" ht="57.75" x14ac:dyDescent="0.2">
      <c r="A86" s="323" t="s">
        <v>1793</v>
      </c>
      <c r="B86" s="338" t="s">
        <v>2000</v>
      </c>
      <c r="C86" s="59" t="s">
        <v>1853</v>
      </c>
      <c r="D86" s="121"/>
      <c r="E86" s="289"/>
      <c r="F86" s="330" t="s">
        <v>2001</v>
      </c>
      <c r="G86" s="94"/>
      <c r="I86" s="44"/>
      <c r="K86" s="44"/>
      <c r="M86" s="44"/>
      <c r="O86" s="44"/>
    </row>
    <row r="87" spans="1:16" s="46" customFormat="1" ht="48.6" customHeight="1" x14ac:dyDescent="0.2">
      <c r="A87" s="325"/>
      <c r="B87" s="334" t="s">
        <v>2002</v>
      </c>
      <c r="C87" s="269" t="s">
        <v>2003</v>
      </c>
      <c r="D87" s="344" t="str">
        <f>IF(COUNTIF(D89:D94,"NO CUMPLE")&gt;0,"NO CUMPLE CONDICIÓN",IF(COUNTIF(D89:D94,"CUMPLE")=0,"NO APLICA","CUMPLE"))</f>
        <v>NO APLICA</v>
      </c>
      <c r="E87" s="319" t="str">
        <f>CONCATENATE(IF(D89="NO CUMPLE",CONCATENATE(E89," / "),""),IF(D90="NO CUMPLE",CONCATENATE(E90," / "),""),IF(D91="NO CUMPLE",CONCATENATE(E91," / "),""),IF(D92="NO CUMPLE",CONCATENATE(E92," / "),""),IF(D93="NO CUMPLE",CONCATENATE(E93," / "),""),IF(D94="NO CUMPLE",CONCATENATE(E94," / "),""))</f>
        <v/>
      </c>
      <c r="F87" s="328" t="s">
        <v>2004</v>
      </c>
      <c r="G87" s="94">
        <f t="shared" si="1"/>
        <v>3</v>
      </c>
      <c r="I87" s="44"/>
      <c r="J87" s="43"/>
      <c r="K87" s="44"/>
      <c r="L87" s="43"/>
      <c r="M87" s="44"/>
      <c r="N87" s="43"/>
      <c r="O87" s="44"/>
      <c r="P87" s="43"/>
    </row>
    <row r="88" spans="1:16" s="43" customFormat="1" ht="43.5" customHeight="1" x14ac:dyDescent="0.2">
      <c r="A88" s="322"/>
      <c r="B88" s="337"/>
      <c r="C88" s="85" t="s">
        <v>1831</v>
      </c>
      <c r="D88" s="114"/>
      <c r="E88" s="320"/>
      <c r="F88" s="330" t="s">
        <v>1806</v>
      </c>
      <c r="G88" s="94"/>
      <c r="I88" s="44"/>
      <c r="K88" s="44"/>
      <c r="M88" s="44"/>
      <c r="O88" s="44"/>
    </row>
    <row r="89" spans="1:16" s="43" customFormat="1" ht="63.75" customHeight="1" x14ac:dyDescent="0.2">
      <c r="A89" s="323" t="s">
        <v>1793</v>
      </c>
      <c r="B89" s="338" t="s">
        <v>2005</v>
      </c>
      <c r="C89" s="59" t="s">
        <v>2006</v>
      </c>
      <c r="D89" s="121"/>
      <c r="E89" s="289"/>
      <c r="F89" s="330" t="s">
        <v>2007</v>
      </c>
      <c r="G89" s="94"/>
      <c r="I89" s="44"/>
      <c r="K89" s="44"/>
      <c r="M89" s="44"/>
      <c r="O89" s="44"/>
    </row>
    <row r="90" spans="1:16" s="43" customFormat="1" ht="57.75" x14ac:dyDescent="0.2">
      <c r="A90" s="323" t="s">
        <v>1793</v>
      </c>
      <c r="B90" s="338" t="s">
        <v>2008</v>
      </c>
      <c r="C90" s="59" t="s">
        <v>2009</v>
      </c>
      <c r="D90" s="121"/>
      <c r="E90" s="289"/>
      <c r="F90" s="330" t="s">
        <v>2010</v>
      </c>
      <c r="G90" s="94"/>
      <c r="I90" s="44"/>
      <c r="K90" s="44"/>
      <c r="M90" s="44"/>
      <c r="O90" s="44"/>
    </row>
    <row r="91" spans="1:16" s="43" customFormat="1" ht="57.75" x14ac:dyDescent="0.2">
      <c r="A91" s="323" t="s">
        <v>1793</v>
      </c>
      <c r="B91" s="338" t="s">
        <v>2011</v>
      </c>
      <c r="C91" s="59" t="s">
        <v>2012</v>
      </c>
      <c r="D91" s="121"/>
      <c r="E91" s="289"/>
      <c r="F91" s="330" t="s">
        <v>2013</v>
      </c>
      <c r="G91" s="94"/>
      <c r="I91" s="44"/>
      <c r="K91" s="44"/>
      <c r="M91" s="44"/>
      <c r="O91" s="44"/>
    </row>
    <row r="92" spans="1:16" s="43" customFormat="1" ht="57.75" x14ac:dyDescent="0.2">
      <c r="A92" s="323" t="s">
        <v>1793</v>
      </c>
      <c r="B92" s="338" t="s">
        <v>2014</v>
      </c>
      <c r="C92" s="59" t="s">
        <v>2015</v>
      </c>
      <c r="D92" s="121"/>
      <c r="E92" s="289"/>
      <c r="F92" s="330" t="s">
        <v>2016</v>
      </c>
      <c r="G92" s="94"/>
      <c r="I92" s="44"/>
      <c r="K92" s="44"/>
      <c r="M92" s="44"/>
      <c r="O92" s="44"/>
    </row>
    <row r="93" spans="1:16" s="43" customFormat="1" ht="57.75" x14ac:dyDescent="0.2">
      <c r="A93" s="323" t="s">
        <v>1793</v>
      </c>
      <c r="B93" s="338" t="s">
        <v>2017</v>
      </c>
      <c r="C93" s="59" t="s">
        <v>2471</v>
      </c>
      <c r="D93" s="121"/>
      <c r="E93" s="289"/>
      <c r="F93" s="330" t="s">
        <v>2016</v>
      </c>
      <c r="G93" s="94"/>
      <c r="I93" s="44"/>
      <c r="K93" s="44"/>
      <c r="M93" s="44"/>
      <c r="O93" s="44"/>
    </row>
    <row r="94" spans="1:16" s="43" customFormat="1" ht="57.75" x14ac:dyDescent="0.2">
      <c r="A94" s="323" t="s">
        <v>1793</v>
      </c>
      <c r="B94" s="338" t="s">
        <v>2018</v>
      </c>
      <c r="C94" s="59" t="s">
        <v>2019</v>
      </c>
      <c r="D94" s="121"/>
      <c r="E94" s="289"/>
      <c r="F94" s="330" t="s">
        <v>2016</v>
      </c>
      <c r="G94" s="94"/>
      <c r="I94" s="44"/>
      <c r="K94" s="44"/>
      <c r="M94" s="44"/>
      <c r="O94" s="44"/>
    </row>
    <row r="95" spans="1:16" s="43" customFormat="1" ht="49.5" x14ac:dyDescent="0.2">
      <c r="A95" s="322"/>
      <c r="B95" s="334" t="s">
        <v>2020</v>
      </c>
      <c r="C95" s="269" t="s">
        <v>2021</v>
      </c>
      <c r="D95" s="344" t="str">
        <f>IF(COUNTIF(D97:D102,"NO CUMPLE")&gt;0,"NO CUMPLE CONDICIÓN",IF(COUNTIF(D97:D102,"CUMPLE")=0,"NO APLICA","CUMPLE"))</f>
        <v>NO APLICA</v>
      </c>
      <c r="E95" s="319" t="str">
        <f>CONCATENATE(IF(D97="NO CUMPLE",CONCATENATE(E97," / "),""),IF(D98="NO CUMPLE",CONCATENATE(E98," / "),""),IF(D99="NO CUMPLE",CONCATENATE(E99," / "),""),IF(D100="NO CUMPLE",CONCATENATE(E100," / "),""),IF(D101="NO CUMPLE",CONCATENATE(E101," / "),""),IF(D102="NO CUMPLE",CONCATENATE(E102," / "),""))</f>
        <v/>
      </c>
      <c r="F95" s="328" t="s">
        <v>2022</v>
      </c>
      <c r="G95" s="94">
        <f t="shared" si="1"/>
        <v>3</v>
      </c>
      <c r="I95" s="44"/>
      <c r="K95" s="44"/>
      <c r="M95" s="44"/>
      <c r="O95" s="44"/>
    </row>
    <row r="96" spans="1:16" s="43" customFormat="1" ht="42" customHeight="1" x14ac:dyDescent="0.2">
      <c r="A96" s="322"/>
      <c r="B96" s="337"/>
      <c r="C96" s="85" t="s">
        <v>1831</v>
      </c>
      <c r="D96" s="114"/>
      <c r="E96" s="320"/>
      <c r="F96" s="330" t="s">
        <v>1806</v>
      </c>
      <c r="G96" s="94"/>
      <c r="I96" s="44"/>
      <c r="K96" s="44"/>
      <c r="M96" s="44"/>
      <c r="O96" s="44"/>
    </row>
    <row r="97" spans="1:16" s="46" customFormat="1" ht="66" x14ac:dyDescent="0.2">
      <c r="A97" s="323" t="s">
        <v>1793</v>
      </c>
      <c r="B97" s="338" t="s">
        <v>2023</v>
      </c>
      <c r="C97" s="59" t="s">
        <v>2024</v>
      </c>
      <c r="D97" s="121"/>
      <c r="E97" s="289"/>
      <c r="F97" s="330" t="s">
        <v>2025</v>
      </c>
      <c r="G97" s="94"/>
      <c r="I97" s="44"/>
      <c r="J97" s="43"/>
      <c r="K97" s="44"/>
      <c r="L97" s="43"/>
      <c r="M97" s="44"/>
      <c r="N97" s="43"/>
      <c r="O97" s="44"/>
      <c r="P97" s="43"/>
    </row>
    <row r="98" spans="1:16" s="43" customFormat="1" ht="66" x14ac:dyDescent="0.2">
      <c r="A98" s="323" t="s">
        <v>1793</v>
      </c>
      <c r="B98" s="338" t="s">
        <v>2026</v>
      </c>
      <c r="C98" s="59" t="s">
        <v>2027</v>
      </c>
      <c r="D98" s="121"/>
      <c r="E98" s="289"/>
      <c r="F98" s="330" t="s">
        <v>2025</v>
      </c>
      <c r="G98" s="94"/>
      <c r="I98" s="44"/>
      <c r="K98" s="44"/>
      <c r="M98" s="44"/>
      <c r="O98" s="44"/>
    </row>
    <row r="99" spans="1:16" s="43" customFormat="1" ht="66" x14ac:dyDescent="0.2">
      <c r="A99" s="323" t="s">
        <v>1793</v>
      </c>
      <c r="B99" s="338" t="s">
        <v>2028</v>
      </c>
      <c r="C99" s="59" t="s">
        <v>2029</v>
      </c>
      <c r="D99" s="121"/>
      <c r="E99" s="289"/>
      <c r="F99" s="330" t="s">
        <v>2025</v>
      </c>
      <c r="G99" s="94"/>
      <c r="I99" s="44"/>
      <c r="K99" s="44"/>
      <c r="M99" s="44"/>
      <c r="O99" s="44"/>
    </row>
    <row r="100" spans="1:16" s="43" customFormat="1" ht="66" x14ac:dyDescent="0.2">
      <c r="A100" s="323" t="s">
        <v>1793</v>
      </c>
      <c r="B100" s="338" t="s">
        <v>2030</v>
      </c>
      <c r="C100" s="59" t="s">
        <v>2031</v>
      </c>
      <c r="D100" s="121"/>
      <c r="E100" s="289"/>
      <c r="F100" s="330" t="s">
        <v>2025</v>
      </c>
      <c r="G100" s="94"/>
      <c r="I100" s="44"/>
      <c r="K100" s="44"/>
      <c r="M100" s="44"/>
      <c r="O100" s="44"/>
    </row>
    <row r="101" spans="1:16" s="43" customFormat="1" ht="66" x14ac:dyDescent="0.2">
      <c r="A101" s="323" t="s">
        <v>1793</v>
      </c>
      <c r="B101" s="338" t="s">
        <v>2032</v>
      </c>
      <c r="C101" s="59" t="s">
        <v>2033</v>
      </c>
      <c r="D101" s="121"/>
      <c r="E101" s="289"/>
      <c r="F101" s="330" t="s">
        <v>2025</v>
      </c>
      <c r="G101" s="94"/>
      <c r="I101" s="44"/>
      <c r="K101" s="44"/>
      <c r="M101" s="44"/>
      <c r="O101" s="44"/>
    </row>
    <row r="102" spans="1:16" s="43" customFormat="1" ht="66" x14ac:dyDescent="0.2">
      <c r="A102" s="323" t="s">
        <v>1793</v>
      </c>
      <c r="B102" s="338" t="s">
        <v>2034</v>
      </c>
      <c r="C102" s="59" t="s">
        <v>2035</v>
      </c>
      <c r="D102" s="121"/>
      <c r="E102" s="289"/>
      <c r="F102" s="330" t="s">
        <v>2025</v>
      </c>
      <c r="G102" s="94"/>
      <c r="I102" s="44"/>
      <c r="K102" s="44"/>
      <c r="M102" s="44"/>
      <c r="O102" s="44"/>
    </row>
    <row r="103" spans="1:16" s="43" customFormat="1" ht="51" customHeight="1" x14ac:dyDescent="0.2">
      <c r="A103" s="322"/>
      <c r="B103" s="334" t="s">
        <v>2036</v>
      </c>
      <c r="C103" s="269" t="s">
        <v>2037</v>
      </c>
      <c r="D103" s="344" t="str">
        <f>IF(COUNTIF(D105:D111,"NO CUMPLE")&gt;0,"NO CUMPLE CONDICIÓN",IF(COUNTIF(D105:D111,"CUMPLE")=0,"NO APLICA","CUMPLE"))</f>
        <v>NO APLICA</v>
      </c>
      <c r="E103" s="319" t="str">
        <f>CONCATENATE(IF(D105="NO CUMPLE",CONCATENATE(E105," / "),""),IF(D106="NO CUMPLE",CONCATENATE(E106," / "),""),IF(D107="NO CUMPLE",CONCATENATE(E107," / "),""),IF(D108="NO CUMPLE",CONCATENATE(E108," / "),""),IF(D109="NO CUMPLE",CONCATENATE(E109," / "),""),IF(D110="NO CUMPLE",CONCATENATE(E110," / "),""),IF(D111="NO CUMPLE",CONCATENATE(E111," / "),""))</f>
        <v/>
      </c>
      <c r="F103" s="328" t="s">
        <v>2038</v>
      </c>
      <c r="G103" s="94">
        <f t="shared" si="1"/>
        <v>3</v>
      </c>
      <c r="I103" s="44"/>
      <c r="K103" s="44"/>
      <c r="M103" s="44"/>
      <c r="O103" s="44"/>
    </row>
    <row r="104" spans="1:16" s="43" customFormat="1" ht="46.5" customHeight="1" x14ac:dyDescent="0.2">
      <c r="A104" s="322"/>
      <c r="B104" s="337"/>
      <c r="C104" s="85" t="s">
        <v>1831</v>
      </c>
      <c r="D104" s="114"/>
      <c r="E104" s="320"/>
      <c r="F104" s="330" t="s">
        <v>1806</v>
      </c>
      <c r="G104" s="94"/>
      <c r="I104" s="44"/>
      <c r="K104" s="44"/>
      <c r="M104" s="44"/>
      <c r="O104" s="44"/>
    </row>
    <row r="105" spans="1:16" s="46" customFormat="1" ht="66" x14ac:dyDescent="0.2">
      <c r="A105" s="323" t="s">
        <v>1793</v>
      </c>
      <c r="B105" s="338" t="s">
        <v>2039</v>
      </c>
      <c r="C105" s="59" t="s">
        <v>2040</v>
      </c>
      <c r="D105" s="121"/>
      <c r="E105" s="289"/>
      <c r="F105" s="330" t="s">
        <v>2041</v>
      </c>
      <c r="G105" s="94"/>
      <c r="I105" s="44"/>
      <c r="J105" s="43"/>
      <c r="K105" s="44"/>
      <c r="L105" s="43"/>
      <c r="M105" s="44"/>
      <c r="N105" s="43"/>
      <c r="O105" s="44"/>
      <c r="P105" s="43"/>
    </row>
    <row r="106" spans="1:16" s="43" customFormat="1" ht="66" x14ac:dyDescent="0.2">
      <c r="A106" s="323" t="s">
        <v>1793</v>
      </c>
      <c r="B106" s="338" t="s">
        <v>2042</v>
      </c>
      <c r="C106" s="59" t="s">
        <v>2043</v>
      </c>
      <c r="D106" s="121"/>
      <c r="E106" s="289"/>
      <c r="F106" s="330" t="s">
        <v>2041</v>
      </c>
      <c r="G106" s="94"/>
      <c r="I106" s="44"/>
      <c r="K106" s="44"/>
      <c r="M106" s="44"/>
      <c r="O106" s="44"/>
    </row>
    <row r="107" spans="1:16" s="43" customFormat="1" ht="66" x14ac:dyDescent="0.2">
      <c r="A107" s="323" t="s">
        <v>1793</v>
      </c>
      <c r="B107" s="338" t="s">
        <v>2044</v>
      </c>
      <c r="C107" s="59" t="s">
        <v>2045</v>
      </c>
      <c r="D107" s="121"/>
      <c r="E107" s="289"/>
      <c r="F107" s="330" t="s">
        <v>2041</v>
      </c>
      <c r="G107" s="94"/>
      <c r="I107" s="44"/>
      <c r="K107" s="44"/>
      <c r="M107" s="44"/>
      <c r="O107" s="44"/>
    </row>
    <row r="108" spans="1:16" s="43" customFormat="1" ht="66" x14ac:dyDescent="0.2">
      <c r="A108" s="323" t="s">
        <v>1793</v>
      </c>
      <c r="B108" s="338" t="s">
        <v>2046</v>
      </c>
      <c r="C108" s="59" t="s">
        <v>2047</v>
      </c>
      <c r="D108" s="121"/>
      <c r="E108" s="289"/>
      <c r="F108" s="330" t="s">
        <v>2041</v>
      </c>
      <c r="G108" s="94"/>
      <c r="I108" s="44"/>
      <c r="K108" s="44"/>
      <c r="M108" s="44"/>
      <c r="O108" s="44"/>
    </row>
    <row r="109" spans="1:16" s="43" customFormat="1" ht="66" x14ac:dyDescent="0.2">
      <c r="A109" s="323" t="s">
        <v>1793</v>
      </c>
      <c r="B109" s="338" t="s">
        <v>2048</v>
      </c>
      <c r="C109" s="59" t="s">
        <v>2049</v>
      </c>
      <c r="D109" s="121"/>
      <c r="E109" s="289"/>
      <c r="F109" s="330" t="s">
        <v>2050</v>
      </c>
      <c r="G109" s="94"/>
      <c r="I109" s="44"/>
      <c r="K109" s="44"/>
      <c r="M109" s="44"/>
      <c r="O109" s="44"/>
    </row>
    <row r="110" spans="1:16" s="43" customFormat="1" ht="107.25" x14ac:dyDescent="0.2">
      <c r="A110" s="323" t="s">
        <v>1793</v>
      </c>
      <c r="B110" s="338" t="s">
        <v>2051</v>
      </c>
      <c r="C110" s="59" t="s">
        <v>2052</v>
      </c>
      <c r="D110" s="121"/>
      <c r="E110" s="289"/>
      <c r="F110" s="330" t="s">
        <v>2053</v>
      </c>
      <c r="G110" s="94"/>
      <c r="I110" s="44"/>
      <c r="K110" s="44"/>
      <c r="M110" s="44"/>
      <c r="O110" s="44"/>
    </row>
    <row r="111" spans="1:16" s="43" customFormat="1" ht="66.75" thickBot="1" x14ac:dyDescent="0.25">
      <c r="A111" s="326" t="s">
        <v>1793</v>
      </c>
      <c r="B111" s="339" t="s">
        <v>2054</v>
      </c>
      <c r="C111" s="89" t="s">
        <v>2055</v>
      </c>
      <c r="D111" s="158"/>
      <c r="E111" s="296"/>
      <c r="F111" s="333" t="s">
        <v>2056</v>
      </c>
      <c r="G111" s="94"/>
      <c r="I111" s="44"/>
      <c r="K111" s="44"/>
      <c r="M111" s="44"/>
      <c r="O111" s="44"/>
    </row>
    <row r="113" spans="3:5" ht="15" hidden="1" customHeight="1" x14ac:dyDescent="0.25">
      <c r="C113" s="93" t="s">
        <v>1817</v>
      </c>
      <c r="D113">
        <f>COUNTIF(G3:G111,1)</f>
        <v>0</v>
      </c>
      <c r="E113" s="93"/>
    </row>
    <row r="114" spans="3:5" ht="15" hidden="1" customHeight="1" x14ac:dyDescent="0.25">
      <c r="C114" s="93" t="s">
        <v>1787</v>
      </c>
      <c r="D114">
        <f>COUNTIF(G3:G111,2)</f>
        <v>0</v>
      </c>
    </row>
    <row r="115" spans="3:5" ht="15" hidden="1" customHeight="1" x14ac:dyDescent="0.25">
      <c r="C115" s="93" t="s">
        <v>1788</v>
      </c>
      <c r="D115">
        <f>COUNTIF(G3:G111,3)</f>
        <v>14</v>
      </c>
    </row>
  </sheetData>
  <sheetProtection algorithmName="SHA-512" hashValue="Z29fUMuI0FkmxTM5XReuZ+ebd73o3x4AcNzNltmdZ/L57S/cEnbiwdcuDCN2aonMLHiALIfhMt7aj/4UIxo2WQ==" saltValue="mLDZ0Tpwoiv4UspvBrHUfA==" spinCount="100000" sheet="1" formatRows="0" autoFilter="0"/>
  <mergeCells count="1">
    <mergeCell ref="B1:E1"/>
  </mergeCells>
  <phoneticPr fontId="36" type="noConversion"/>
  <conditionalFormatting sqref="D3">
    <cfRule type="cellIs" dxfId="64" priority="1" operator="equal">
      <formula>"NO CUMPLE CONDICIÓN"</formula>
    </cfRule>
    <cfRule type="cellIs" dxfId="63" priority="2" operator="equal">
      <formula>"No Cumple"</formula>
    </cfRule>
  </conditionalFormatting>
  <conditionalFormatting sqref="D5">
    <cfRule type="cellIs" dxfId="62" priority="23" operator="equal">
      <formula>"NO CUMPLE CONDICIÓN"</formula>
    </cfRule>
    <cfRule type="cellIs" dxfId="61" priority="24" operator="equal">
      <formula>"No Cumple"</formula>
    </cfRule>
  </conditionalFormatting>
  <conditionalFormatting sqref="D10">
    <cfRule type="cellIs" dxfId="60" priority="21" operator="equal">
      <formula>"NO CUMPLE CONDICIÓN"</formula>
    </cfRule>
    <cfRule type="cellIs" dxfId="59" priority="22" operator="equal">
      <formula>"No Cumple"</formula>
    </cfRule>
  </conditionalFormatting>
  <conditionalFormatting sqref="D18">
    <cfRule type="cellIs" dxfId="58" priority="19" operator="equal">
      <formula>"NO CUMPLE CONDICIÓN"</formula>
    </cfRule>
    <cfRule type="cellIs" dxfId="57" priority="20" operator="equal">
      <formula>"No Cumple"</formula>
    </cfRule>
  </conditionalFormatting>
  <conditionalFormatting sqref="D31:D33">
    <cfRule type="cellIs" dxfId="56" priority="17" operator="equal">
      <formula>"NO CUMPLE CONDICIÓN"</formula>
    </cfRule>
    <cfRule type="cellIs" dxfId="55" priority="18" operator="equal">
      <formula>"No Cumple"</formula>
    </cfRule>
  </conditionalFormatting>
  <conditionalFormatting sqref="D56">
    <cfRule type="cellIs" dxfId="54" priority="15" operator="equal">
      <formula>"NO CUMPLE CONDICIÓN"</formula>
    </cfRule>
    <cfRule type="cellIs" dxfId="53" priority="16" operator="equal">
      <formula>"No Cumple"</formula>
    </cfRule>
  </conditionalFormatting>
  <conditionalFormatting sqref="D64">
    <cfRule type="cellIs" dxfId="52" priority="13" operator="equal">
      <formula>"NO CUMPLE CONDICIÓN"</formula>
    </cfRule>
    <cfRule type="cellIs" dxfId="51" priority="14" operator="equal">
      <formula>"No Cumple"</formula>
    </cfRule>
  </conditionalFormatting>
  <conditionalFormatting sqref="D67">
    <cfRule type="cellIs" dxfId="50" priority="11" operator="equal">
      <formula>"NO CUMPLE CONDICIÓN"</formula>
    </cfRule>
    <cfRule type="cellIs" dxfId="49" priority="12" operator="equal">
      <formula>"No Cumple"</formula>
    </cfRule>
  </conditionalFormatting>
  <conditionalFormatting sqref="D78">
    <cfRule type="cellIs" dxfId="48" priority="9" operator="equal">
      <formula>"NO CUMPLE CONDICIÓN"</formula>
    </cfRule>
    <cfRule type="cellIs" dxfId="47" priority="10" operator="equal">
      <formula>"No Cumple"</formula>
    </cfRule>
  </conditionalFormatting>
  <conditionalFormatting sqref="D87">
    <cfRule type="cellIs" dxfId="46" priority="7" operator="equal">
      <formula>"NO CUMPLE CONDICIÓN"</formula>
    </cfRule>
    <cfRule type="cellIs" dxfId="45" priority="8" operator="equal">
      <formula>"No Cumple"</formula>
    </cfRule>
  </conditionalFormatting>
  <conditionalFormatting sqref="D95">
    <cfRule type="cellIs" dxfId="44" priority="5" operator="equal">
      <formula>"NO CUMPLE CONDICIÓN"</formula>
    </cfRule>
    <cfRule type="cellIs" dxfId="43" priority="6" operator="equal">
      <formula>"No Cumple"</formula>
    </cfRule>
  </conditionalFormatting>
  <conditionalFormatting sqref="D103">
    <cfRule type="cellIs" dxfId="42" priority="3" operator="equal">
      <formula>"NO CUMPLE CONDICIÓN"</formula>
    </cfRule>
    <cfRule type="cellIs" dxfId="41" priority="4" operator="equal">
      <formula>"No Cumple"</formula>
    </cfRule>
  </conditionalFormatting>
  <dataValidations count="2">
    <dataValidation type="list" allowBlank="1" showInputMessage="1" showErrorMessage="1" sqref="D12:D17 D20:D30 D35:D55 D58:D63 D66 D69:D77 D80:D86 D89:D94 D97:D102 D105:D111 D7:D9" xr:uid="{08F22CD5-4472-47A3-A99C-9E5A59233F40}">
      <formula1>"CUMPLE,NO CUMPLE,NO APLICA"</formula1>
    </dataValidation>
    <dataValidation type="list" allowBlank="1" showInputMessage="1" showErrorMessage="1" sqref="D4" xr:uid="{44F9345E-0F31-4A01-A2BC-9A4D4374221D}">
      <formula1>"CUMPLE,NO CUMPLE"</formula1>
    </dataValidation>
  </dataValidations>
  <hyperlinks>
    <hyperlink ref="A1" location="PORTADA!A1" display="Portada" xr:uid="{AA8E7775-F5C2-4175-803C-15679AE94F14}"/>
  </hyperlinks>
  <printOptions horizontalCentered="1"/>
  <pageMargins left="0.31496062992125984" right="0.31496062992125984" top="1.1417322834645669" bottom="0.74803149606299213" header="0.31496062992125984" footer="0.31496062992125984"/>
  <pageSetup scale="76"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A91FF-6A61-401B-878A-F3AE1E3718E0}">
  <sheetPr>
    <tabColor rgb="FFFFCCCC"/>
    <pageSetUpPr fitToPage="1"/>
  </sheetPr>
  <dimension ref="A1:H38"/>
  <sheetViews>
    <sheetView topLeftCell="A31" zoomScale="80" zoomScaleNormal="80" workbookViewId="0">
      <selection activeCell="C1" sqref="C1"/>
    </sheetView>
  </sheetViews>
  <sheetFormatPr baseColWidth="10" defaultColWidth="11.42578125" defaultRowHeight="15" x14ac:dyDescent="0.25"/>
  <cols>
    <col min="1" max="1" width="9" style="31" customWidth="1"/>
    <col min="2" max="2" width="9.85546875" style="36" customWidth="1"/>
    <col min="3" max="3" width="80.7109375" style="32" customWidth="1"/>
    <col min="4" max="4" width="19.85546875" style="34" customWidth="1"/>
    <col min="5" max="5" width="95.85546875" style="34" customWidth="1"/>
    <col min="6" max="6" width="45" style="236" customWidth="1"/>
    <col min="7" max="7" width="16.140625" style="30" hidden="1" customWidth="1"/>
    <col min="8" max="8" width="42.28515625" style="34" customWidth="1"/>
    <col min="9" max="16384" width="11.42578125" style="34"/>
  </cols>
  <sheetData>
    <row r="1" spans="1:8" ht="21" customHeight="1" thickBot="1" x14ac:dyDescent="0.3">
      <c r="A1" s="237" t="s">
        <v>1674</v>
      </c>
      <c r="B1" s="421" t="s">
        <v>2057</v>
      </c>
      <c r="C1" s="422"/>
      <c r="D1" s="422"/>
      <c r="E1" s="423"/>
      <c r="F1" s="109"/>
    </row>
    <row r="2" spans="1:8" ht="74.25" customHeight="1" thickBot="1" x14ac:dyDescent="0.3">
      <c r="A2" s="105" t="s">
        <v>1676</v>
      </c>
      <c r="B2" s="71" t="s">
        <v>1677</v>
      </c>
      <c r="C2" s="72" t="s">
        <v>1678</v>
      </c>
      <c r="D2" s="73" t="s">
        <v>1679</v>
      </c>
      <c r="E2" s="74" t="s">
        <v>1680</v>
      </c>
      <c r="F2" s="35" t="s">
        <v>1681</v>
      </c>
    </row>
    <row r="3" spans="1:8" ht="123.75" x14ac:dyDescent="0.25">
      <c r="B3" s="53" t="s">
        <v>2058</v>
      </c>
      <c r="C3" s="345" t="s">
        <v>2059</v>
      </c>
      <c r="D3" s="343" t="str">
        <f>IF(COUNTIF(D6:D15,"NO CUMPLE")&gt;0,"NO CUMPLE CONDICIÓN",IF(COUNTIF(D6:D15,"CUMPLE")=0,"NO APLICA","CUMPLE"))</f>
        <v>NO APLICA</v>
      </c>
      <c r="E3" s="346" t="str">
        <f>CONCATENATE(IF(D6="NO CUMPLE",CONCATENATE(E6," / "),""),IF(D7="NO CUMPLE",CONCATENATE(E7," / "),""),IF(D9="NO CUMPLE",CONCATENATE(E9," / "),""),IF(D10="NO CUMPLE",CONCATENATE(E10," / "),""),IF(D11="NO CUMPLE",CONCATENATE(E11," / "),""),IF(D12="NO CUMPLE",CONCATENATE(E12," / "),""),IF(D13="NO CUMPLE",CONCATENATE(E13," / "),""),IF(D14="NO CUMPLE",CONCATENATE(E14," / "),""),IF(D15="NO CUMPLE",CONCATENATE(E15," / "),""))</f>
        <v/>
      </c>
      <c r="F3" s="48" t="s">
        <v>2060</v>
      </c>
      <c r="G3" s="229">
        <f>IF(D3="CUMPLE",1,IF(D3="NO CUMPLE CONDICIÓN",2,3))</f>
        <v>3</v>
      </c>
      <c r="H3" s="232"/>
    </row>
    <row r="4" spans="1:8" ht="123.75" x14ac:dyDescent="0.25">
      <c r="B4" s="57" t="s">
        <v>2058</v>
      </c>
      <c r="C4" s="65" t="s">
        <v>2059</v>
      </c>
      <c r="D4" s="344" t="str">
        <f>IF(COUNTIF(D16:D24,"NO CUMPLE")&gt;0,"NO CUMPLE CONDICIÓN",IF(COUNTIF(D16:D24,"CUMPLE")=0,"NO APLICA","CUMPLE"))</f>
        <v>NO APLICA</v>
      </c>
      <c r="E4" s="319" t="str">
        <f>CONCATENATE(IF(D16="NO CUMPLE",CONCATENATE(E16," / "),""),IF(D17="NO CUMPLE",CONCATENATE(E17," / "),""),IF(D18="NO CUMPLE",CONCATENATE(E18," / "),""),IF(D19="NO CUMPLE",CONCATENATE(E19," / "),""),IF(D20="NO CUMPLE",CONCATENATE(E20," / "),""),IF(D21="NO CUMPLE",CONCATENATE(E21," / "),""),IF(D22="NO CUMPLE",CONCATENATE(E22," / "),""),IF(D23="NO CUMPLE",CONCATENATE(E23," / "),""),IF(D24="NO CUMPLE",CONCATENATE(E24," / "),""))</f>
        <v/>
      </c>
      <c r="F4" s="48" t="s">
        <v>2060</v>
      </c>
      <c r="G4" s="229">
        <f>IF(D4="CUMPLE",1,IF(D4="NO CUMPLE CONDICIÓN",2,3))</f>
        <v>3</v>
      </c>
      <c r="H4" s="232"/>
    </row>
    <row r="5" spans="1:8" ht="123.75" x14ac:dyDescent="0.25">
      <c r="B5" s="57" t="s">
        <v>2058</v>
      </c>
      <c r="C5" s="65" t="s">
        <v>2059</v>
      </c>
      <c r="D5" s="344" t="str">
        <f>IF(COUNTIF(D25:D34,"NO CUMPLE")&gt;0,"NO CUMPLE CONDICIÓN",IF(COUNTIF(D25:D34,"CUMPLE")=0,"NO APLICA","CUMPLE"))</f>
        <v>NO APLICA</v>
      </c>
      <c r="E5" s="319" t="str">
        <f>CONCATENATE(IF(D25="NO CUMPLE",CONCATENATE(E25," / "),""),IF(D26="NO CUMPLE",CONCATENATE(E26," / "),""),IF(D27="NO CUMPLE",CONCATENATE(E27," / "),""),IF(D28="NO CUMPLE",CONCATENATE(E28," / "),""),IF(D29="NO CUMPLE",CONCATENATE(E29," / "),""),IF(D30="NO CUMPLE",CONCATENATE(E30," / "),""),IF(D31="NO CUMPLE",CONCATENATE(E31," / "),""),IF(D32="NO CUMPLE",CONCATENATE(E32," / "),""),IF(D33="NO CUMPLE",CONCATENATE(E33," / "),""),IF(D34="NO CUMPLE",CONCATENATE(E34," / "),""))</f>
        <v/>
      </c>
      <c r="F5" s="48" t="s">
        <v>2060</v>
      </c>
      <c r="G5" s="229">
        <f>IF(D5="CUMPLE",1,IF(D5="NO CUMPLE CONDICIÓN",2,3))</f>
        <v>3</v>
      </c>
      <c r="H5" s="232"/>
    </row>
    <row r="6" spans="1:8" ht="123.75" x14ac:dyDescent="0.25">
      <c r="A6" s="107" t="s">
        <v>1793</v>
      </c>
      <c r="B6" s="54" t="s">
        <v>2061</v>
      </c>
      <c r="C6" s="233" t="s">
        <v>2062</v>
      </c>
      <c r="D6" s="288"/>
      <c r="E6" s="300"/>
      <c r="F6" s="48" t="s">
        <v>2060</v>
      </c>
      <c r="G6" s="229"/>
    </row>
    <row r="7" spans="1:8" ht="54" customHeight="1" x14ac:dyDescent="0.25">
      <c r="A7" s="171" t="s">
        <v>2063</v>
      </c>
      <c r="B7" s="54" t="s">
        <v>2064</v>
      </c>
      <c r="C7" s="59" t="s">
        <v>2418</v>
      </c>
      <c r="D7" s="288"/>
      <c r="E7" s="300"/>
      <c r="F7" s="271" t="s">
        <v>2416</v>
      </c>
      <c r="G7" s="229"/>
    </row>
    <row r="8" spans="1:8" ht="52.5" customHeight="1" x14ac:dyDescent="0.25">
      <c r="B8" s="234"/>
      <c r="C8" s="230" t="s">
        <v>2065</v>
      </c>
      <c r="D8" s="86"/>
      <c r="E8" s="320"/>
      <c r="F8" s="48" t="s">
        <v>1806</v>
      </c>
      <c r="G8" s="229"/>
    </row>
    <row r="9" spans="1:8" ht="169.5" customHeight="1" x14ac:dyDescent="0.25">
      <c r="A9" s="107" t="s">
        <v>1793</v>
      </c>
      <c r="B9" s="54" t="s">
        <v>2066</v>
      </c>
      <c r="C9" s="231" t="s">
        <v>2067</v>
      </c>
      <c r="D9" s="288"/>
      <c r="E9" s="300"/>
      <c r="F9" s="48" t="s">
        <v>2060</v>
      </c>
      <c r="G9" s="229"/>
    </row>
    <row r="10" spans="1:8" ht="123.75" x14ac:dyDescent="0.25">
      <c r="A10" s="107" t="s">
        <v>1793</v>
      </c>
      <c r="B10" s="54" t="s">
        <v>2068</v>
      </c>
      <c r="C10" s="59" t="s">
        <v>2069</v>
      </c>
      <c r="D10" s="288"/>
      <c r="E10" s="300"/>
      <c r="F10" s="48" t="s">
        <v>2060</v>
      </c>
      <c r="G10" s="229"/>
    </row>
    <row r="11" spans="1:8" ht="123.75" x14ac:dyDescent="0.25">
      <c r="A11" s="107" t="s">
        <v>1793</v>
      </c>
      <c r="B11" s="54" t="s">
        <v>2070</v>
      </c>
      <c r="C11" s="59" t="s">
        <v>2071</v>
      </c>
      <c r="D11" s="288"/>
      <c r="E11" s="300"/>
      <c r="F11" s="48" t="s">
        <v>2060</v>
      </c>
      <c r="G11" s="229"/>
    </row>
    <row r="12" spans="1:8" ht="123.75" x14ac:dyDescent="0.25">
      <c r="A12" s="107" t="s">
        <v>1793</v>
      </c>
      <c r="B12" s="54" t="s">
        <v>2072</v>
      </c>
      <c r="C12" s="59" t="s">
        <v>2073</v>
      </c>
      <c r="D12" s="288"/>
      <c r="E12" s="300"/>
      <c r="F12" s="48" t="s">
        <v>2060</v>
      </c>
      <c r="G12" s="229"/>
    </row>
    <row r="13" spans="1:8" ht="123.75" x14ac:dyDescent="0.25">
      <c r="A13" s="107" t="s">
        <v>1793</v>
      </c>
      <c r="B13" s="54" t="s">
        <v>2074</v>
      </c>
      <c r="C13" s="59" t="s">
        <v>2075</v>
      </c>
      <c r="D13" s="288"/>
      <c r="E13" s="300"/>
      <c r="F13" s="48" t="s">
        <v>2060</v>
      </c>
      <c r="G13" s="229"/>
    </row>
    <row r="14" spans="1:8" ht="123.75" x14ac:dyDescent="0.25">
      <c r="A14" s="107" t="s">
        <v>1793</v>
      </c>
      <c r="B14" s="54" t="s">
        <v>2076</v>
      </c>
      <c r="C14" s="59" t="s">
        <v>2077</v>
      </c>
      <c r="D14" s="288"/>
      <c r="E14" s="300"/>
      <c r="F14" s="48" t="s">
        <v>2060</v>
      </c>
      <c r="G14" s="229"/>
    </row>
    <row r="15" spans="1:8" ht="123.75" x14ac:dyDescent="0.25">
      <c r="A15" s="107" t="s">
        <v>1793</v>
      </c>
      <c r="B15" s="54" t="s">
        <v>2078</v>
      </c>
      <c r="C15" s="59" t="s">
        <v>2079</v>
      </c>
      <c r="D15" s="288"/>
      <c r="E15" s="300"/>
      <c r="F15" s="48" t="s">
        <v>2060</v>
      </c>
      <c r="G15" s="229"/>
    </row>
    <row r="16" spans="1:8" ht="123.75" x14ac:dyDescent="0.25">
      <c r="A16" s="107" t="s">
        <v>1793</v>
      </c>
      <c r="B16" s="54" t="s">
        <v>2080</v>
      </c>
      <c r="C16" s="59" t="s">
        <v>2081</v>
      </c>
      <c r="D16" s="288"/>
      <c r="E16" s="300"/>
      <c r="F16" s="48" t="s">
        <v>2060</v>
      </c>
      <c r="G16" s="229"/>
    </row>
    <row r="17" spans="1:8" ht="123.75" x14ac:dyDescent="0.25">
      <c r="A17" s="107" t="s">
        <v>1793</v>
      </c>
      <c r="B17" s="54" t="s">
        <v>2082</v>
      </c>
      <c r="C17" s="59" t="s">
        <v>2083</v>
      </c>
      <c r="D17" s="288"/>
      <c r="E17" s="300"/>
      <c r="F17" s="48" t="s">
        <v>2060</v>
      </c>
      <c r="G17" s="229"/>
    </row>
    <row r="18" spans="1:8" ht="123.75" x14ac:dyDescent="0.25">
      <c r="A18" s="107" t="s">
        <v>1793</v>
      </c>
      <c r="B18" s="54" t="s">
        <v>2084</v>
      </c>
      <c r="C18" s="59" t="s">
        <v>2085</v>
      </c>
      <c r="D18" s="288"/>
      <c r="E18" s="300"/>
      <c r="F18" s="48" t="s">
        <v>2060</v>
      </c>
      <c r="G18" s="229"/>
    </row>
    <row r="19" spans="1:8" ht="123.75" x14ac:dyDescent="0.25">
      <c r="A19" s="107" t="s">
        <v>1793</v>
      </c>
      <c r="B19" s="54" t="s">
        <v>2086</v>
      </c>
      <c r="C19" s="59" t="s">
        <v>2087</v>
      </c>
      <c r="D19" s="288"/>
      <c r="E19" s="300"/>
      <c r="F19" s="48" t="s">
        <v>2060</v>
      </c>
      <c r="G19" s="229"/>
    </row>
    <row r="20" spans="1:8" ht="123.75" x14ac:dyDescent="0.25">
      <c r="A20" s="107" t="s">
        <v>1793</v>
      </c>
      <c r="B20" s="54" t="s">
        <v>2088</v>
      </c>
      <c r="C20" s="59" t="s">
        <v>2089</v>
      </c>
      <c r="D20" s="288"/>
      <c r="E20" s="300"/>
      <c r="F20" s="48" t="s">
        <v>2060</v>
      </c>
      <c r="G20" s="229"/>
    </row>
    <row r="21" spans="1:8" ht="123.75" x14ac:dyDescent="0.25">
      <c r="A21" s="107" t="s">
        <v>1793</v>
      </c>
      <c r="B21" s="54" t="s">
        <v>2090</v>
      </c>
      <c r="C21" s="59" t="s">
        <v>2091</v>
      </c>
      <c r="D21" s="288"/>
      <c r="E21" s="300"/>
      <c r="F21" s="48" t="s">
        <v>2060</v>
      </c>
      <c r="G21" s="229"/>
    </row>
    <row r="22" spans="1:8" ht="123.75" x14ac:dyDescent="0.25">
      <c r="A22" s="107" t="s">
        <v>1793</v>
      </c>
      <c r="B22" s="54" t="s">
        <v>2092</v>
      </c>
      <c r="C22" s="59" t="s">
        <v>2093</v>
      </c>
      <c r="D22" s="288"/>
      <c r="E22" s="300"/>
      <c r="F22" s="48" t="s">
        <v>2060</v>
      </c>
      <c r="G22" s="229"/>
    </row>
    <row r="23" spans="1:8" ht="123.75" x14ac:dyDescent="0.25">
      <c r="A23" s="107" t="s">
        <v>1793</v>
      </c>
      <c r="B23" s="54" t="s">
        <v>2094</v>
      </c>
      <c r="C23" s="59" t="s">
        <v>2095</v>
      </c>
      <c r="D23" s="288"/>
      <c r="E23" s="300"/>
      <c r="F23" s="48" t="s">
        <v>2060</v>
      </c>
      <c r="G23" s="229"/>
    </row>
    <row r="24" spans="1:8" ht="123.75" x14ac:dyDescent="0.25">
      <c r="A24" s="107" t="s">
        <v>1793</v>
      </c>
      <c r="B24" s="54" t="s">
        <v>2096</v>
      </c>
      <c r="C24" s="59" t="s">
        <v>2097</v>
      </c>
      <c r="D24" s="288"/>
      <c r="E24" s="300"/>
      <c r="F24" s="48" t="s">
        <v>2060</v>
      </c>
      <c r="G24" s="229"/>
      <c r="H24" s="235"/>
    </row>
    <row r="25" spans="1:8" ht="270.75" x14ac:dyDescent="0.25">
      <c r="A25" s="107" t="s">
        <v>1793</v>
      </c>
      <c r="B25" s="54" t="s">
        <v>2098</v>
      </c>
      <c r="C25" s="59" t="s">
        <v>2099</v>
      </c>
      <c r="D25" s="288"/>
      <c r="E25" s="300"/>
      <c r="F25" s="48" t="s">
        <v>2060</v>
      </c>
      <c r="G25" s="229"/>
    </row>
    <row r="26" spans="1:8" ht="123.75" x14ac:dyDescent="0.25">
      <c r="A26" s="107" t="s">
        <v>1793</v>
      </c>
      <c r="B26" s="54" t="s">
        <v>2100</v>
      </c>
      <c r="C26" s="59" t="s">
        <v>2101</v>
      </c>
      <c r="D26" s="288"/>
      <c r="E26" s="300"/>
      <c r="F26" s="48" t="s">
        <v>2060</v>
      </c>
      <c r="G26" s="229"/>
    </row>
    <row r="27" spans="1:8" ht="123.75" x14ac:dyDescent="0.25">
      <c r="A27" s="107" t="s">
        <v>1793</v>
      </c>
      <c r="B27" s="54" t="s">
        <v>2102</v>
      </c>
      <c r="C27" s="59" t="s">
        <v>2103</v>
      </c>
      <c r="D27" s="288"/>
      <c r="E27" s="300"/>
      <c r="F27" s="48" t="s">
        <v>2060</v>
      </c>
      <c r="G27" s="229"/>
    </row>
    <row r="28" spans="1:8" ht="123.75" x14ac:dyDescent="0.25">
      <c r="A28" s="106" t="s">
        <v>2104</v>
      </c>
      <c r="B28" s="54" t="s">
        <v>2105</v>
      </c>
      <c r="C28" s="59" t="s">
        <v>2106</v>
      </c>
      <c r="D28" s="288"/>
      <c r="E28" s="300"/>
      <c r="F28" s="48" t="s">
        <v>2107</v>
      </c>
      <c r="G28" s="229"/>
    </row>
    <row r="29" spans="1:8" ht="123.75" x14ac:dyDescent="0.25">
      <c r="A29" s="106" t="s">
        <v>2104</v>
      </c>
      <c r="B29" s="54" t="s">
        <v>2108</v>
      </c>
      <c r="C29" s="59" t="s">
        <v>2109</v>
      </c>
      <c r="D29" s="288"/>
      <c r="E29" s="300"/>
      <c r="F29" s="48" t="s">
        <v>2107</v>
      </c>
      <c r="G29" s="229"/>
    </row>
    <row r="30" spans="1:8" ht="123.75" x14ac:dyDescent="0.25">
      <c r="A30" s="107"/>
      <c r="B30" s="54" t="s">
        <v>2110</v>
      </c>
      <c r="C30" s="59" t="s">
        <v>2111</v>
      </c>
      <c r="D30" s="288"/>
      <c r="E30" s="300"/>
      <c r="F30" s="48" t="s">
        <v>2060</v>
      </c>
      <c r="G30" s="229"/>
    </row>
    <row r="31" spans="1:8" ht="123.75" x14ac:dyDescent="0.25">
      <c r="A31" s="107"/>
      <c r="B31" s="54" t="s">
        <v>2112</v>
      </c>
      <c r="C31" s="59" t="s">
        <v>2113</v>
      </c>
      <c r="D31" s="288"/>
      <c r="E31" s="300"/>
      <c r="F31" s="48" t="s">
        <v>2060</v>
      </c>
      <c r="G31" s="229"/>
    </row>
    <row r="32" spans="1:8" ht="123.75" x14ac:dyDescent="0.25">
      <c r="A32" s="107"/>
      <c r="B32" s="54" t="s">
        <v>2114</v>
      </c>
      <c r="C32" s="59" t="s">
        <v>2115</v>
      </c>
      <c r="D32" s="288"/>
      <c r="E32" s="300"/>
      <c r="F32" s="48" t="s">
        <v>2060</v>
      </c>
      <c r="G32" s="229"/>
    </row>
    <row r="33" spans="1:7" ht="123.75" x14ac:dyDescent="0.25">
      <c r="A33" s="103" t="s">
        <v>1685</v>
      </c>
      <c r="B33" s="54" t="s">
        <v>2116</v>
      </c>
      <c r="C33" s="59" t="s">
        <v>2117</v>
      </c>
      <c r="D33" s="288"/>
      <c r="E33" s="300"/>
      <c r="F33" s="48" t="s">
        <v>2107</v>
      </c>
      <c r="G33" s="229"/>
    </row>
    <row r="34" spans="1:7" ht="213.75" customHeight="1" thickBot="1" x14ac:dyDescent="0.3">
      <c r="A34" s="171" t="s">
        <v>2063</v>
      </c>
      <c r="B34" s="60" t="s">
        <v>2118</v>
      </c>
      <c r="C34" s="89" t="s">
        <v>2119</v>
      </c>
      <c r="D34" s="295"/>
      <c r="E34" s="301"/>
      <c r="F34" s="48" t="s">
        <v>2120</v>
      </c>
      <c r="G34" s="229"/>
    </row>
    <row r="36" spans="1:7" hidden="1" x14ac:dyDescent="0.25">
      <c r="C36" s="93" t="s">
        <v>1817</v>
      </c>
      <c r="D36" s="14">
        <f>COUNTIF(G3:G34,1)</f>
        <v>0</v>
      </c>
    </row>
    <row r="37" spans="1:7" hidden="1" x14ac:dyDescent="0.25">
      <c r="C37" s="93" t="s">
        <v>1787</v>
      </c>
      <c r="D37" s="14">
        <f>COUNTIF(G3:G34,2)</f>
        <v>0</v>
      </c>
    </row>
    <row r="38" spans="1:7" hidden="1" x14ac:dyDescent="0.25">
      <c r="C38" s="93" t="s">
        <v>1788</v>
      </c>
      <c r="D38" s="14">
        <f>COUNTIF(G3:G34,3)</f>
        <v>3</v>
      </c>
    </row>
  </sheetData>
  <sheetProtection algorithmName="SHA-512" hashValue="qJW4Ys+94xfMtsnd6EWBr3lITKjFvFrgTQ6Kf9eFDmnVXQUxyStobRb+KO+yz7VWKjY0k0ZL9ZwCD1vuqYgbJQ==" saltValue="PgNqoIJ2js1WhgT9WB4grg==" spinCount="100000" sheet="1" formatRows="0" autoFilter="0"/>
  <mergeCells count="1">
    <mergeCell ref="B1:E1"/>
  </mergeCells>
  <phoneticPr fontId="36" type="noConversion"/>
  <conditionalFormatting sqref="D3:D5">
    <cfRule type="cellIs" dxfId="40" priority="1" operator="equal">
      <formula>"NO CUMPLE CONDICIÓN"</formula>
    </cfRule>
    <cfRule type="cellIs" dxfId="39" priority="2" operator="equal">
      <formula>"No Cumple"</formula>
    </cfRule>
  </conditionalFormatting>
  <dataValidations count="2">
    <dataValidation type="list" allowBlank="1" showInputMessage="1" showErrorMessage="1" sqref="D6:D7 D9:D27 D29:D34" xr:uid="{1107CAFB-4644-4756-9B8E-FB3AB019CF84}">
      <formula1>"CUMPLE,NO CUMPLE"</formula1>
    </dataValidation>
    <dataValidation type="list" allowBlank="1" showInputMessage="1" showErrorMessage="1" sqref="D28" xr:uid="{EEE49D68-1A77-4FC7-BB5F-B1EF29C4E248}">
      <formula1>"CUMPLE,NO CUMPLE,NO APLICA"</formula1>
    </dataValidation>
  </dataValidations>
  <hyperlinks>
    <hyperlink ref="A1" location="PORTADA!A1" display="Portada" xr:uid="{1E37C003-D807-47B1-BE13-F2603ADBCC8E}"/>
  </hyperlinks>
  <printOptions horizontalCentered="1"/>
  <pageMargins left="0.31496062992125984" right="0.31496062992125984" top="1.1417322834645669" bottom="0.74803149606299213" header="0.31496062992125984" footer="0.31496062992125984"/>
  <pageSetup scale="64"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J23"/>
  <sheetViews>
    <sheetView topLeftCell="A15" zoomScale="90" zoomScaleNormal="90" workbookViewId="0">
      <selection activeCell="C1" sqref="C1"/>
    </sheetView>
  </sheetViews>
  <sheetFormatPr baseColWidth="10" defaultColWidth="11.42578125" defaultRowHeight="15" x14ac:dyDescent="0.25"/>
  <cols>
    <col min="1" max="1" width="8.28515625" style="170" customWidth="1"/>
    <col min="2" max="2" width="7.42578125" style="14" customWidth="1"/>
    <col min="3" max="3" width="64.7109375" style="29" customWidth="1"/>
    <col min="4" max="4" width="19.85546875" customWidth="1"/>
    <col min="5" max="5" width="83" customWidth="1"/>
    <col min="6" max="6" width="38" style="29" customWidth="1"/>
    <col min="7" max="7" width="11.42578125" hidden="1" customWidth="1"/>
  </cols>
  <sheetData>
    <row r="1" spans="1:10" s="34" customFormat="1" ht="21" customHeight="1" thickBot="1" x14ac:dyDescent="0.3">
      <c r="A1" s="237" t="s">
        <v>1674</v>
      </c>
      <c r="B1" s="421" t="s">
        <v>2121</v>
      </c>
      <c r="C1" s="422"/>
      <c r="D1" s="422"/>
      <c r="E1" s="423"/>
      <c r="F1" s="109"/>
      <c r="G1" s="30"/>
    </row>
    <row r="2" spans="1:10" s="32" customFormat="1" ht="74.25" customHeight="1" thickBot="1" x14ac:dyDescent="0.3">
      <c r="A2" s="315" t="s">
        <v>1676</v>
      </c>
      <c r="B2" s="71" t="s">
        <v>1677</v>
      </c>
      <c r="C2" s="75" t="s">
        <v>1678</v>
      </c>
      <c r="D2" s="73" t="s">
        <v>1679</v>
      </c>
      <c r="E2" s="74" t="s">
        <v>1680</v>
      </c>
      <c r="F2" s="33" t="s">
        <v>1681</v>
      </c>
    </row>
    <row r="3" spans="1:10" ht="60" x14ac:dyDescent="0.25">
      <c r="A3" s="347" t="s">
        <v>2472</v>
      </c>
      <c r="B3" s="67" t="s">
        <v>2122</v>
      </c>
      <c r="C3" s="90" t="s">
        <v>2123</v>
      </c>
      <c r="D3" s="348" t="str">
        <f>IF(COUNTIF(D4:D4,"NO CUMPLE")&gt;0,"NO CUMPLE CONDICIÓN",IF(COUNTIF(D4:D4,"CUMPLE")=0,"NO APLICA","CUMPLE"))</f>
        <v>NO APLICA</v>
      </c>
      <c r="E3" s="349" t="str">
        <f>CONCATENATE(IF(D4="NO CUMPLE",CONCATENATE(E4," / "),""))</f>
        <v/>
      </c>
      <c r="F3" s="263" t="s">
        <v>2124</v>
      </c>
      <c r="G3" s="14">
        <f>IF(D3="CUMPLE",1,IF(D3="NO CUMPLE CONDICIÓN",2,3))</f>
        <v>3</v>
      </c>
      <c r="J3" s="32"/>
    </row>
    <row r="4" spans="1:10" ht="60" customHeight="1" x14ac:dyDescent="0.25">
      <c r="A4" s="171" t="s">
        <v>2063</v>
      </c>
      <c r="B4" s="54" t="s">
        <v>2125</v>
      </c>
      <c r="C4" s="59" t="s">
        <v>2126</v>
      </c>
      <c r="D4" s="288"/>
      <c r="E4" s="300"/>
      <c r="F4" s="270" t="s">
        <v>2127</v>
      </c>
      <c r="G4" s="14"/>
      <c r="J4" s="32"/>
    </row>
    <row r="5" spans="1:10" ht="60" x14ac:dyDescent="0.25">
      <c r="B5" s="57" t="s">
        <v>2128</v>
      </c>
      <c r="C5" s="91" t="s">
        <v>2129</v>
      </c>
      <c r="D5" s="344" t="str">
        <f>IF(COUNTIF(D6:D8,"NO CUMPLE")&gt;0,"NO CUMPLE CONDICIÓN",IF(COUNTIF(D6:D8,"CUMPLE")=0,"NO APLICA","CUMPLE"))</f>
        <v>NO APLICA</v>
      </c>
      <c r="E5" s="299" t="str">
        <f>CONCATENATE(IF(D6="NO CUMPLE",CONCATENATE(E6," / "),""),IF(D7="NO CUMPLE",CONCATENATE(E7," / "),""),IF(D8="NO CUMPLE",CONCATENATE(E8," / "),""))</f>
        <v/>
      </c>
      <c r="F5" s="263" t="s">
        <v>2130</v>
      </c>
      <c r="G5" s="14">
        <f t="shared" ref="G5:G16" si="0">IF(D5="CUMPLE",1,IF(D5="NO CUMPLE CONDICIÓN",2,3))</f>
        <v>3</v>
      </c>
      <c r="J5" s="32"/>
    </row>
    <row r="6" spans="1:10" ht="43.5" customHeight="1" x14ac:dyDescent="0.25">
      <c r="A6" s="171" t="s">
        <v>2063</v>
      </c>
      <c r="B6" s="54" t="s">
        <v>2131</v>
      </c>
      <c r="C6" s="59" t="s">
        <v>2132</v>
      </c>
      <c r="D6" s="288"/>
      <c r="E6" s="300"/>
      <c r="F6" s="263" t="s">
        <v>2133</v>
      </c>
      <c r="G6" s="14"/>
      <c r="J6" s="32"/>
    </row>
    <row r="7" spans="1:10" ht="114" x14ac:dyDescent="0.25">
      <c r="A7" s="171" t="s">
        <v>2063</v>
      </c>
      <c r="B7" s="54" t="s">
        <v>2134</v>
      </c>
      <c r="C7" s="59" t="s">
        <v>2135</v>
      </c>
      <c r="D7" s="288"/>
      <c r="E7" s="300"/>
      <c r="F7" s="263" t="s">
        <v>2133</v>
      </c>
      <c r="G7" s="14"/>
      <c r="J7" s="32"/>
    </row>
    <row r="8" spans="1:10" ht="145.5" customHeight="1" x14ac:dyDescent="0.25">
      <c r="A8" s="171" t="s">
        <v>2063</v>
      </c>
      <c r="B8" s="54" t="s">
        <v>2136</v>
      </c>
      <c r="C8" s="59" t="s">
        <v>2137</v>
      </c>
      <c r="D8" s="288"/>
      <c r="E8" s="300"/>
      <c r="F8" s="263" t="s">
        <v>2133</v>
      </c>
      <c r="G8" s="14"/>
      <c r="J8" s="32"/>
    </row>
    <row r="9" spans="1:10" ht="60" x14ac:dyDescent="0.25">
      <c r="B9" s="57" t="s">
        <v>2138</v>
      </c>
      <c r="C9" s="91" t="s">
        <v>2139</v>
      </c>
      <c r="D9" s="344" t="str">
        <f>IF(COUNTIF(D10:D12,"NO CUMPLE")&gt;0,"NO CUMPLE CONDICIÓN",IF(COUNTIF(D10:D12,"CUMPLE")=0,"NO APLICA","CUMPLE"))</f>
        <v>NO APLICA</v>
      </c>
      <c r="E9" s="299" t="str">
        <f>CONCATENATE(IF(D10="NO CUMPLE",CONCATENATE(E10," / "),""),IF(D11="NO CUMPLE",CONCATENATE(E11," / "),""),IF(D12="NO CUMPLE",CONCATENATE(E12," / "),""))</f>
        <v/>
      </c>
      <c r="F9" s="263" t="s">
        <v>2140</v>
      </c>
      <c r="G9" s="14">
        <f t="shared" si="0"/>
        <v>3</v>
      </c>
      <c r="J9" s="32"/>
    </row>
    <row r="10" spans="1:10" ht="56.25" customHeight="1" x14ac:dyDescent="0.25">
      <c r="A10" s="171" t="s">
        <v>2063</v>
      </c>
      <c r="B10" s="54" t="s">
        <v>2141</v>
      </c>
      <c r="C10" s="59" t="s">
        <v>2142</v>
      </c>
      <c r="D10" s="288"/>
      <c r="E10" s="300"/>
      <c r="F10" s="263" t="s">
        <v>2143</v>
      </c>
      <c r="G10" s="14"/>
      <c r="J10" s="32"/>
    </row>
    <row r="11" spans="1:10" ht="259.5" x14ac:dyDescent="0.25">
      <c r="A11" s="171" t="s">
        <v>2063</v>
      </c>
      <c r="B11" s="54" t="s">
        <v>2144</v>
      </c>
      <c r="C11" s="59" t="s">
        <v>2145</v>
      </c>
      <c r="D11" s="288"/>
      <c r="E11" s="300"/>
      <c r="F11" s="263" t="s">
        <v>2146</v>
      </c>
      <c r="G11" s="14"/>
      <c r="J11" s="32"/>
    </row>
    <row r="12" spans="1:10" ht="72" x14ac:dyDescent="0.25">
      <c r="A12" s="172" t="s">
        <v>2063</v>
      </c>
      <c r="B12" s="54" t="s">
        <v>2147</v>
      </c>
      <c r="C12" s="59" t="s">
        <v>2148</v>
      </c>
      <c r="D12" s="288"/>
      <c r="E12" s="300"/>
      <c r="F12" s="263" t="s">
        <v>2143</v>
      </c>
      <c r="G12" s="14"/>
      <c r="J12" s="32"/>
    </row>
    <row r="13" spans="1:10" ht="60" x14ac:dyDescent="0.25">
      <c r="A13" s="171" t="s">
        <v>2063</v>
      </c>
      <c r="B13" s="57" t="s">
        <v>2149</v>
      </c>
      <c r="C13" s="91" t="s">
        <v>2150</v>
      </c>
      <c r="D13" s="344" t="str">
        <f>IF(COUNTIF(D14:D15,"NO CUMPLE")&gt;0,"NO CUMPLE CONDICIÓN",IF(COUNTIF(D14:D15,"CUMPLE")=0,"NO APLICA","CUMPLE"))</f>
        <v>NO APLICA</v>
      </c>
      <c r="E13" s="299" t="str">
        <f>CONCATENATE(IF(D14="NO CUMPLE",CONCATENATE(E14," / "),""),IF(D15="NO CUMPLE",CONCATENATE(E15," / "),""))</f>
        <v/>
      </c>
      <c r="F13" s="263" t="s">
        <v>2151</v>
      </c>
      <c r="G13" s="14">
        <f>IF(D13="CUMPLE",1,IF(D13="NO CUMPLE CONDICIÓN",2,3))</f>
        <v>3</v>
      </c>
      <c r="J13" s="32"/>
    </row>
    <row r="14" spans="1:10" ht="225.75" customHeight="1" x14ac:dyDescent="0.25">
      <c r="A14" s="171" t="s">
        <v>2063</v>
      </c>
      <c r="B14" s="350" t="s">
        <v>2152</v>
      </c>
      <c r="C14" s="55" t="s">
        <v>2153</v>
      </c>
      <c r="D14" s="288"/>
      <c r="E14" s="351"/>
      <c r="F14" s="263" t="s">
        <v>2154</v>
      </c>
      <c r="G14" s="14"/>
      <c r="J14" s="32"/>
    </row>
    <row r="15" spans="1:10" ht="138" customHeight="1" x14ac:dyDescent="0.25">
      <c r="A15" s="171" t="s">
        <v>2063</v>
      </c>
      <c r="B15" s="350" t="s">
        <v>2155</v>
      </c>
      <c r="C15" s="264" t="s">
        <v>2156</v>
      </c>
      <c r="D15" s="288"/>
      <c r="E15" s="352"/>
      <c r="F15" s="263" t="s">
        <v>2154</v>
      </c>
      <c r="G15" s="14"/>
      <c r="J15" s="32"/>
    </row>
    <row r="16" spans="1:10" ht="72" x14ac:dyDescent="0.25">
      <c r="B16" s="57" t="s">
        <v>2157</v>
      </c>
      <c r="C16" s="91" t="s">
        <v>2158</v>
      </c>
      <c r="D16" s="344" t="str">
        <f>IF(COUNTIF(D17:D19,"NO CUMPLE")&gt;0,"NO CUMPLE CONDICIÓN",IF(COUNTIF(D17:D19,"CUMPLE")=0,"NO APLICA","CUMPLE"))</f>
        <v>NO APLICA</v>
      </c>
      <c r="E16" s="299" t="str">
        <f>CONCATENATE(IF(D17="NO CUMPLE",CONCATENATE(E17," / "),""),IF(D18="NO CUMPLE",CONCATENATE(E18," / "),""),IF(D19="NO CUMPLE",CONCATENATE(E19," / "),""))</f>
        <v/>
      </c>
      <c r="F16" s="263" t="s">
        <v>2143</v>
      </c>
      <c r="G16" s="14">
        <f t="shared" si="0"/>
        <v>3</v>
      </c>
      <c r="J16" s="32"/>
    </row>
    <row r="17" spans="1:10" ht="84" customHeight="1" x14ac:dyDescent="0.25">
      <c r="A17" s="171" t="s">
        <v>2063</v>
      </c>
      <c r="B17" s="54" t="s">
        <v>2159</v>
      </c>
      <c r="C17" s="59" t="s">
        <v>2160</v>
      </c>
      <c r="D17" s="288"/>
      <c r="E17" s="300"/>
      <c r="F17" s="263" t="s">
        <v>2143</v>
      </c>
      <c r="G17" s="14"/>
      <c r="J17" s="32"/>
    </row>
    <row r="18" spans="1:10" ht="87" customHeight="1" x14ac:dyDescent="0.25">
      <c r="A18" s="171" t="s">
        <v>2063</v>
      </c>
      <c r="B18" s="54" t="s">
        <v>2161</v>
      </c>
      <c r="C18" s="59" t="s">
        <v>2162</v>
      </c>
      <c r="D18" s="288"/>
      <c r="E18" s="300"/>
      <c r="F18" s="263" t="s">
        <v>2163</v>
      </c>
      <c r="G18" s="14"/>
      <c r="J18" s="32"/>
    </row>
    <row r="19" spans="1:10" ht="72.75" thickBot="1" x14ac:dyDescent="0.3">
      <c r="A19" s="171" t="s">
        <v>2063</v>
      </c>
      <c r="B19" s="60" t="s">
        <v>2164</v>
      </c>
      <c r="C19" s="89" t="s">
        <v>2435</v>
      </c>
      <c r="D19" s="295"/>
      <c r="E19" s="301"/>
      <c r="F19" s="263" t="s">
        <v>2163</v>
      </c>
      <c r="J19" s="32"/>
    </row>
    <row r="21" spans="1:10" hidden="1" x14ac:dyDescent="0.25">
      <c r="C21" s="93" t="s">
        <v>1817</v>
      </c>
      <c r="D21">
        <f>COUNTIF(G3:G19,1)</f>
        <v>0</v>
      </c>
    </row>
    <row r="22" spans="1:10" hidden="1" x14ac:dyDescent="0.25">
      <c r="C22" s="93" t="s">
        <v>1787</v>
      </c>
      <c r="D22">
        <f>COUNTIF(G3:G19,2)</f>
        <v>0</v>
      </c>
    </row>
    <row r="23" spans="1:10" hidden="1" x14ac:dyDescent="0.25">
      <c r="C23" s="93" t="s">
        <v>1788</v>
      </c>
      <c r="D23">
        <f>COUNTIF(G3:G19,3)</f>
        <v>5</v>
      </c>
    </row>
  </sheetData>
  <sheetProtection algorithmName="SHA-512" hashValue="dDLlmztF18HDPUCvi6+vnQt3a4jdhwrXLN18YKYPcQIX0akPnqIgQD916jTrWIWVBsRx+exYjxiLHl26NbWEmg==" saltValue="4mI2WPxJDm/IRBTCjwA1Ng==" spinCount="100000" sheet="1" formatRows="0" autoFilter="0"/>
  <mergeCells count="1">
    <mergeCell ref="B1:E1"/>
  </mergeCells>
  <phoneticPr fontId="36" type="noConversion"/>
  <conditionalFormatting sqref="D3">
    <cfRule type="cellIs" dxfId="38" priority="11" operator="equal">
      <formula>"NO CUMPLE CONDICIÓN"</formula>
    </cfRule>
    <cfRule type="cellIs" dxfId="37" priority="12" operator="equal">
      <formula>"No Cumple"</formula>
    </cfRule>
  </conditionalFormatting>
  <conditionalFormatting sqref="D5">
    <cfRule type="cellIs" dxfId="36" priority="9" operator="equal">
      <formula>"NO CUMPLE CONDICIÓN"</formula>
    </cfRule>
    <cfRule type="cellIs" dxfId="35" priority="10" operator="equal">
      <formula>"No Cumple"</formula>
    </cfRule>
  </conditionalFormatting>
  <conditionalFormatting sqref="D9">
    <cfRule type="cellIs" dxfId="34" priority="7" operator="equal">
      <formula>"NO CUMPLE CONDICIÓN"</formula>
    </cfRule>
    <cfRule type="cellIs" dxfId="33" priority="8" operator="equal">
      <formula>"No Cumple"</formula>
    </cfRule>
  </conditionalFormatting>
  <conditionalFormatting sqref="D13">
    <cfRule type="cellIs" dxfId="32" priority="1" operator="equal">
      <formula>"NO CUMPLE CONDICIÓN"</formula>
    </cfRule>
    <cfRule type="cellIs" dxfId="31" priority="2" operator="equal">
      <formula>"No Cumple"</formula>
    </cfRule>
  </conditionalFormatting>
  <conditionalFormatting sqref="D16">
    <cfRule type="cellIs" dxfId="30" priority="5" operator="equal">
      <formula>"NO CUMPLE CONDICIÓN"</formula>
    </cfRule>
    <cfRule type="cellIs" dxfId="29" priority="6" operator="equal">
      <formula>"No Cumple"</formula>
    </cfRule>
  </conditionalFormatting>
  <dataValidations count="1">
    <dataValidation type="list" allowBlank="1" showInputMessage="1" showErrorMessage="1" sqref="D4 D6:D8 D17:D19 D10:D12 D14:D15" xr:uid="{00000000-0002-0000-0700-000000000000}">
      <formula1>"CUMPLE,NO CUMPLE"</formula1>
    </dataValidation>
  </dataValidations>
  <hyperlinks>
    <hyperlink ref="A1" location="PORTADA!A1" display="Portada" xr:uid="{54993244-A23C-4666-B03D-D8C73992A2DC}"/>
    <hyperlink ref="A3" location="'Tabla 2. Talento Humano'!A1" display="CLICK" xr:uid="{2FBFC6F9-9FB7-4F4A-BB68-27B08FA77FD7}"/>
  </hyperlinks>
  <printOptions horizontalCentered="1"/>
  <pageMargins left="0.31496062992125984" right="0.31496062992125984" top="1.1417322834645669" bottom="0.74803149606299213" header="0.31496062992125984" footer="0.31496062992125984"/>
  <pageSetup scale="75" fitToHeight="0" orientation="landscape" r:id="rId1"/>
  <headerFooter>
    <oddHeader>&amp;L&amp;G&amp;C
PROCESO DE INSPECCIÓN, VIGILANCIA Y CONTROL
INSTRUMENTO IV APOYO PSICOLOGICO ESPECIALIZADO
&amp;RIN91.IVC
Versión 1
07/07/2026
Clasificación de la Información
CLASIFICADA</oddHeader>
    <oddFooter>&amp;C&amp;G</oddFooter>
  </headerFooter>
  <legacyDrawingHF r:id="rId2"/>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17</vt:i4>
      </vt:variant>
    </vt:vector>
  </HeadingPairs>
  <TitlesOfParts>
    <vt:vector size="38" baseType="lpstr">
      <vt:lpstr>LISTAS</vt:lpstr>
      <vt:lpstr>PORTADA</vt:lpstr>
      <vt:lpstr>INSTRUCTIVO</vt:lpstr>
      <vt:lpstr>1. Información General</vt:lpstr>
      <vt:lpstr>2.Ambientes Adecuados y Seguros</vt:lpstr>
      <vt:lpstr>4. Modelo de Atencion</vt:lpstr>
      <vt:lpstr>5. Situaciones de Riesgo</vt:lpstr>
      <vt:lpstr>6. Código de Etica</vt:lpstr>
      <vt:lpstr>7. Talento Humano</vt:lpstr>
      <vt:lpstr>8. Financiero</vt:lpstr>
      <vt:lpstr>9. Dotacion</vt:lpstr>
      <vt:lpstr>Anexo 1 Violencias</vt:lpstr>
      <vt:lpstr>Anexo 2. Discapacidad</vt:lpstr>
      <vt:lpstr>Anexo 3. Gestantes y Lactan</vt:lpstr>
      <vt:lpstr>Tabla 1 Evid. no cumpl M.A.</vt:lpstr>
      <vt:lpstr>Tabla 2. Talento Humano</vt:lpstr>
      <vt:lpstr>Tabla 3. Amb Adec y Seg - Á</vt:lpstr>
      <vt:lpstr>TEMP</vt:lpstr>
      <vt:lpstr>Condiciones NO cumplimiento</vt:lpstr>
      <vt:lpstr>Acta_Cierre</vt:lpstr>
      <vt:lpstr>Oculto </vt:lpstr>
      <vt:lpstr>'2.Ambientes Adecuados y Seguros'!Área_de_impresión</vt:lpstr>
      <vt:lpstr>'4. Modelo de Atencion'!Área_de_impresión</vt:lpstr>
      <vt:lpstr>'5. Situaciones de Riesgo'!Área_de_impresión</vt:lpstr>
      <vt:lpstr>'6. Código de Etica'!Área_de_impresión</vt:lpstr>
      <vt:lpstr>'7. Talento Humano'!Área_de_impresión</vt:lpstr>
      <vt:lpstr>'8. Financiero'!Área_de_impresión</vt:lpstr>
      <vt:lpstr>'9. Dotacion'!Área_de_impresión</vt:lpstr>
      <vt:lpstr>Acta_Cierre!Área_de_impresión</vt:lpstr>
      <vt:lpstr>'Anexo 1 Violencias'!Área_de_impresión</vt:lpstr>
      <vt:lpstr>'Anexo 2. Discapacidad'!Área_de_impresión</vt:lpstr>
      <vt:lpstr>'Anexo 3. Gestantes y Lactan'!Área_de_impresión</vt:lpstr>
      <vt:lpstr>'Condiciones NO cumplimiento'!Área_de_impresión</vt:lpstr>
      <vt:lpstr>INSTRUCTIVO!Área_de_impresión</vt:lpstr>
      <vt:lpstr>PORTADA!Área_de_impresión</vt:lpstr>
      <vt:lpstr>'Tabla 2. Talento Humano'!Área_de_impresión</vt:lpstr>
      <vt:lpstr>'Tabla 3. Amb Adec y Seg - Á'!Área_de_impresión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2026-07-07T15:04:14Z</cp:lastPrinted>
  <dcterms:created xsi:type="dcterms:W3CDTF">2025-06-13T16:00:54Z</dcterms:created>
  <dcterms:modified xsi:type="dcterms:W3CDTF">2026-07-07T15:04:27Z</dcterms:modified>
  <cp:category/>
  <cp:contentStatus/>
</cp:coreProperties>
</file>