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9360757E-8F0A-4543-B875-3B46F1042000}" xr6:coauthVersionLast="47" xr6:coauthVersionMax="47" xr10:uidLastSave="{BB2C5135-9A95-4C33-B8C5-6A5C30287A5E}"/>
  <bookViews>
    <workbookView xWindow="-120" yWindow="-120" windowWidth="29040" windowHeight="15720" activeTab="1" xr2:uid="{7F1F00FF-7153-4354-B46B-DDD8F8BBB2EF}"/>
  </bookViews>
  <sheets>
    <sheet name="LISTAS" sheetId="42" state="hidden" r:id="rId1"/>
    <sheet name="PORTADA" sheetId="19" r:id="rId2"/>
    <sheet name="INSTRUCTIVO" sheetId="12" r:id="rId3"/>
    <sheet name="1. Información General" sheetId="13" r:id="rId4"/>
    <sheet name="2.Ambientes Adecuados y Seguros" sheetId="35" r:id="rId5"/>
    <sheet name="3. Alimentacion y Nutrición" sheetId="37" r:id="rId6"/>
    <sheet name="4. Mod. Atención PSC" sheetId="33" r:id="rId7"/>
    <sheet name="5. Situaciones especiales " sheetId="34" r:id="rId8"/>
    <sheet name="6. Código de Ética" sheetId="20" r:id="rId9"/>
    <sheet name="7. Talento Humano" sheetId="25" r:id="rId10"/>
    <sheet name="8. Financiero" sheetId="26" r:id="rId11"/>
    <sheet name="9. Dotación" sheetId="36" r:id="rId12"/>
    <sheet name="Tabla 1 Amb Adec y Seg - Áreas" sheetId="23" r:id="rId13"/>
    <sheet name="Tabla 2. Talento Humano" sheetId="28" r:id="rId14"/>
    <sheet name="Tabla 3. Evid. No_Cumplimiento" sheetId="3" r:id="rId15"/>
    <sheet name="Tabla 4. Registro Talento Human" sheetId="27" r:id="rId16"/>
    <sheet name="TEMP" sheetId="38" state="hidden" r:id="rId17"/>
    <sheet name="Condiciones NO cumplimiento " sheetId="39" r:id="rId18"/>
    <sheet name="Acta_Cierre " sheetId="40" r:id="rId19"/>
    <sheet name="Oculto" sheetId="41" state="hidden" r:id="rId20"/>
  </sheets>
  <externalReferences>
    <externalReference r:id="rId21"/>
    <externalReference r:id="rId22"/>
  </externalReferences>
  <definedNames>
    <definedName name="_xlnm._FilterDatabase" localSheetId="4" hidden="1">'2.Ambientes Adecuados y Seguros'!$A$2:$G$64</definedName>
    <definedName name="_xlnm._FilterDatabase" localSheetId="5" hidden="1">'3. Alimentacion y Nutrición'!$A$2:$G$2</definedName>
    <definedName name="_xlnm._FilterDatabase" localSheetId="9" hidden="1">'7. Talento Humano'!$A$2:$J$2</definedName>
    <definedName name="_xlnm._FilterDatabase" localSheetId="10" hidden="1">'8. Financiero'!$A$2:$F$2</definedName>
    <definedName name="_xlnm._FilterDatabase" localSheetId="11" hidden="1">'9. Dotación'!$A$2:$G$4</definedName>
    <definedName name="_xlnm._FilterDatabase" localSheetId="17" hidden="1">'Condiciones NO cumplimiento '!$A$2:$G$2</definedName>
    <definedName name="_xlnm.Print_Area" localSheetId="3">'1. Información General'!$A$1:$F$43</definedName>
    <definedName name="_xlnm.Print_Area" localSheetId="4">'2.Ambientes Adecuados y Seguros'!$B$1:$E$64</definedName>
    <definedName name="_xlnm.Print_Area" localSheetId="5">'3. Alimentacion y Nutrición'!$B$1:$E$24</definedName>
    <definedName name="_xlnm.Print_Area" localSheetId="6">'4. Mod. Atención PSC'!$B$1:$E$33</definedName>
    <definedName name="_xlnm.Print_Area" localSheetId="7">'5. Situaciones especiales '!$B$1:$E$72</definedName>
    <definedName name="_xlnm.Print_Area" localSheetId="8">'6. Código de Ética'!$B$1:$E$31</definedName>
    <definedName name="_xlnm.Print_Area" localSheetId="9">'7. Talento Humano'!$B$1:$E$20</definedName>
    <definedName name="_xlnm.Print_Area" localSheetId="10">'8. Financiero'!$B$1:$E$13</definedName>
    <definedName name="_xlnm.Print_Area" localSheetId="11">'9. Dotación'!$B$1:$E$7</definedName>
    <definedName name="_xlnm.Print_Area" localSheetId="18">'Acta_Cierre '!$A$1:$F$46</definedName>
    <definedName name="_xlnm.Print_Area" localSheetId="17">'Condiciones NO cumplimiento '!$A$2:$G$40</definedName>
    <definedName name="_xlnm.Print_Area" localSheetId="2">INSTRUCTIVO!$A$1:$B$86</definedName>
    <definedName name="_xlnm.Print_Area" localSheetId="1">PORTADA!$A$1:$E$41</definedName>
    <definedName name="_xlnm.Print_Area" localSheetId="12">'Tabla 1 Amb Adec y Seg - Áreas'!$A$1:$H$72</definedName>
    <definedName name="_xlnm.Print_Area" localSheetId="13">'Tabla 2. Talento Humano'!$A$1:$C$9</definedName>
    <definedName name="_xlnm.Print_Area" localSheetId="14">'Tabla 3. Evid. No_Cumplimiento'!$A$1:$W$12</definedName>
    <definedName name="_xlnm.Print_Area" localSheetId="15">'Tabla 4. Registro Talento Human'!$A$1:$AS$11</definedName>
    <definedName name="_xlnm.Print_Area" localSheetId="16">TEMP!#REF!</definedName>
    <definedName name="Auditoría" localSheetId="2">#REF!</definedName>
    <definedName name="Auditoría">[1]!Acciones[Auditoría]</definedName>
    <definedName name="b" localSheetId="2">#REF!</definedName>
    <definedName name="b" localSheetId="12">'[1]Verificables Comp. Legal'!$D$40</definedName>
    <definedName name="b">'[1]Verificables Comp. Legal'!$D$40</definedName>
    <definedName name="ca" localSheetId="2">#REF!</definedName>
    <definedName name="ca" localSheetId="12">'[1]Verificables Comp. Legal'!$K$19</definedName>
    <definedName name="ca">'[1]Verificables Comp. Legal'!$K$19</definedName>
    <definedName name="camp" localSheetId="2">#REF!</definedName>
    <definedName name="camp" localSheetId="12">'[1]Verificables Comp. Legal'!$U$16</definedName>
    <definedName name="camp">'[1]Verificables Comp. Legal'!$U$16</definedName>
    <definedName name="cap" localSheetId="2">#REF!</definedName>
    <definedName name="cap" localSheetId="12">'[1]Verificables Comp. Legal'!$O$29</definedName>
    <definedName name="cap">'[1]Verificables Comp. Legal'!$O$29</definedName>
    <definedName name="car" localSheetId="2">#REF!</definedName>
    <definedName name="car" localSheetId="12">'[1]Verificables Comp. Legal'!$K$16</definedName>
    <definedName name="car">'[1]Verificables Comp. Legal'!$K$16</definedName>
    <definedName name="carg" localSheetId="2">#REF!</definedName>
    <definedName name="carg" localSheetId="12">'[1]Verificables Comp. Legal'!$K$17</definedName>
    <definedName name="carg">'[1]Verificables Comp. Legal'!$K$17</definedName>
    <definedName name="cargo" localSheetId="2">#REF!</definedName>
    <definedName name="cargo" localSheetId="12">'[1]Verificables Comp. Legal'!$K$18</definedName>
    <definedName name="cargo">'[1]Verificables Comp. Legal'!$K$18</definedName>
    <definedName name="cargoo" localSheetId="2">#REF!</definedName>
    <definedName name="cargoo" localSheetId="12">'[1]Verificables Comp. Legal'!$J$38</definedName>
    <definedName name="cargoo">'[1]Verificables Comp. Legal'!$J$38</definedName>
    <definedName name="cargooo" localSheetId="2">#REF!</definedName>
    <definedName name="cargooo" localSheetId="12">'[1]Verificables Comp. Legal'!$J$37</definedName>
    <definedName name="cargooo">'[1]Verificables Comp. Legal'!$J$37</definedName>
    <definedName name="carrr" localSheetId="2">#REF!</definedName>
    <definedName name="carrr" localSheetId="12">'[1]Verificables Comp. Legal'!$J$39</definedName>
    <definedName name="carrr">'[1]Verificables Comp. Legal'!$J$39</definedName>
    <definedName name="carrrr" localSheetId="2">#REF!</definedName>
    <definedName name="carrrr" localSheetId="12">'[1]Verificables Comp. Legal'!$J$40</definedName>
    <definedName name="carrrr">'[1]Verificables Comp. Legal'!$J$40</definedName>
    <definedName name="codpo" localSheetId="2">#REF!</definedName>
    <definedName name="codpo" localSheetId="12">'[1]Verificables Comp. Legal'!$B$34</definedName>
    <definedName name="codpo">'[1]Verificables Comp. Legal'!$B$34</definedName>
    <definedName name="com" localSheetId="2">#REF!</definedName>
    <definedName name="com" localSheetId="12">'[1]Verificables Comp. Legal'!$U$17</definedName>
    <definedName name="com">'[1]Verificables Comp. Legal'!$U$17</definedName>
    <definedName name="com´p" localSheetId="2">#REF!</definedName>
    <definedName name="com´p" localSheetId="12">'[1]Verificables Comp. Legal'!$U$18</definedName>
    <definedName name="com´p">'[1]Verificables Comp. Legal'!$U$18</definedName>
    <definedName name="compel" localSheetId="2">#REF!</definedName>
    <definedName name="compel" localSheetId="12">'[1]Verificables Comp. Legal'!$Q$38</definedName>
    <definedName name="compel">'[1]Verificables Comp. Legal'!$Q$38</definedName>
    <definedName name="compen" localSheetId="2">#REF!</definedName>
    <definedName name="compen" localSheetId="12">'[1]Verificables Comp. Legal'!$Q$37</definedName>
    <definedName name="compen">'[1]Verificables Comp. Legal'!$Q$37</definedName>
    <definedName name="compo" localSheetId="2">#REF!</definedName>
    <definedName name="compo" localSheetId="12">'[1]Verificables Comp. Legal'!$U$19</definedName>
    <definedName name="compo">'[1]Verificables Comp. Legal'!$U$19</definedName>
    <definedName name="comppa" localSheetId="2">#REF!</definedName>
    <definedName name="comppa" localSheetId="12">'[1]Verificables Comp. Legal'!$Q$39</definedName>
    <definedName name="comppa">'[1]Verificables Comp. Legal'!$Q$39</definedName>
    <definedName name="comppar" localSheetId="2">#REF!</definedName>
    <definedName name="comppar" localSheetId="12">'[1]Verificables Comp. Legal'!$Q$40</definedName>
    <definedName name="comppar">'[1]Verificables Comp. Legal'!$Q$40</definedName>
    <definedName name="correo" localSheetId="2">#REF!</definedName>
    <definedName name="correo" localSheetId="12">'[1]Verificables Comp. Legal'!$U$23</definedName>
    <definedName name="correo">'[1]Verificables Comp. Legal'!$U$23</definedName>
    <definedName name="CPIA" localSheetId="2">#REF!</definedName>
    <definedName name="CPIA">[1]!Acciones[Auditoría]</definedName>
    <definedName name="cumple" localSheetId="12">#REF!</definedName>
    <definedName name="cumple">#REF!</definedName>
    <definedName name="cupo" localSheetId="2">#REF!</definedName>
    <definedName name="cupo" localSheetId="12">'[1]Verificables Comp. Legal'!$Q$29</definedName>
    <definedName name="cupo">'[1]Verificables Comp. Legal'!$Q$29</definedName>
    <definedName name="cz" localSheetId="2">#REF!</definedName>
    <definedName name="cz" localSheetId="12">'[1]Verificables Comp. Legal'!$O$22</definedName>
    <definedName name="cz">'[1]Verificables Comp. Legal'!$O$22</definedName>
    <definedName name="desp" localSheetId="2">#REF!</definedName>
    <definedName name="desp" localSheetId="12">'[1]Verificables Comp. Legal'!$M$30</definedName>
    <definedName name="desp">'[1]Verificables Comp. Legal'!$M$30</definedName>
    <definedName name="dir" localSheetId="2">#REF!</definedName>
    <definedName name="dir" localSheetId="12">'[1]Verificables Comp. Legal'!$D$25</definedName>
    <definedName name="dir">'[1]Verificables Comp. Legal'!$D$25</definedName>
    <definedName name="dirse" localSheetId="2">#REF!</definedName>
    <definedName name="dirse" localSheetId="12">'[1]Verificables Comp. Legal'!$D$32</definedName>
    <definedName name="dirse">'[1]Verificables Comp. Legal'!$D$32</definedName>
    <definedName name="dr" localSheetId="2">#REF!</definedName>
    <definedName name="dr" localSheetId="12">'[1]Verificables Comp. Legal'!$K$28</definedName>
    <definedName name="dr">'[1]Verificables Comp. Legal'!$K$28</definedName>
    <definedName name="email" localSheetId="2">#REF!</definedName>
    <definedName name="email" localSheetId="12">'[1]Verificables Comp. Legal'!$S$28</definedName>
    <definedName name="email">'[1]Verificables Comp. Legal'!$S$28</definedName>
    <definedName name="fal" localSheetId="2">#REF!</definedName>
    <definedName name="fal" localSheetId="12">'[1]Verificables Comp. Legal'!$C$30</definedName>
    <definedName name="fal">'[1]Verificables Comp. Legal'!$C$30</definedName>
    <definedName name="fecha" localSheetId="2">#REF!</definedName>
    <definedName name="fecha" localSheetId="12">'[1]Verificables Comp. Legal'!$D$11</definedName>
    <definedName name="fecha">'[1]Verificables Comp. Legal'!$D$11</definedName>
    <definedName name="fechaa" localSheetId="2">#REF!</definedName>
    <definedName name="fechaa" localSheetId="12">'[1]Verificables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2">#REF!</definedName>
    <definedName name="lf" localSheetId="12">'[1]Verificables Comp. Legal'!$M$26</definedName>
    <definedName name="lf">'[1]Verificables Comp. Legal'!$M$26</definedName>
    <definedName name="m" localSheetId="2">#REF!</definedName>
    <definedName name="m" localSheetId="12">'[1]Verificables Comp. Legal'!$D$39</definedName>
    <definedName name="m">'[1]Verificables Comp. Legal'!$D$39</definedName>
    <definedName name="mun" localSheetId="2">#REF!</definedName>
    <definedName name="mun" localSheetId="12">'[1]Verificables Comp. Legal'!$O$23</definedName>
    <definedName name="mun">'[1]Verificables Comp. Legal'!$O$23</definedName>
    <definedName name="muni" localSheetId="2">#REF!</definedName>
    <definedName name="muni" localSheetId="12">'[1]Verificables Comp. Legal'!$O$28</definedName>
    <definedName name="muni">'[1]Verificables Comp. Legal'!$O$28</definedName>
    <definedName name="n" localSheetId="2">#REF!</definedName>
    <definedName name="n" localSheetId="12">'[1]Verificables Comp. Legal'!$D$37</definedName>
    <definedName name="n">'[1]Verificables Comp. Legal'!$D$37</definedName>
    <definedName name="nit" localSheetId="2">#REF!</definedName>
    <definedName name="nit" localSheetId="12">'[1]Verificables Comp. Legal'!$J$23</definedName>
    <definedName name="nit">'[1]Verificables Comp. Legal'!$J$23</definedName>
    <definedName name="no" localSheetId="2">#REF!</definedName>
    <definedName name="no" localSheetId="12">'[1]Verificables Comp. Legal'!$F$31</definedName>
    <definedName name="no">'[1]Verificables Comp. Legal'!$F$31</definedName>
    <definedName name="noaplica" localSheetId="12">#REF!</definedName>
    <definedName name="noaplica">#REF!</definedName>
    <definedName name="nomb" localSheetId="2">#REF!</definedName>
    <definedName name="nomb" localSheetId="12">'[1]Verificables Comp. Legal'!$D$23</definedName>
    <definedName name="nomb">'[1]Verificables Comp. Legal'!$D$23</definedName>
    <definedName name="nombrep" localSheetId="2">#REF!</definedName>
    <definedName name="nombrep" localSheetId="12">'[1]Verificables Comp. Legal'!$D$24</definedName>
    <definedName name="nombrep">'[1]Verificables Comp. Legal'!$D$24</definedName>
    <definedName name="nomrep" localSheetId="2">#REF!</definedName>
    <definedName name="nomrep" localSheetId="12">'[1]Verificables Comp. Legal'!$D$29</definedName>
    <definedName name="nomrep">'[1]Verificables Comp. Legal'!$D$29</definedName>
    <definedName name="nomun" localSheetId="2">#REF!</definedName>
    <definedName name="nomun" localSheetId="12">'[1]Verificables Comp. Legal'!$D$28</definedName>
    <definedName name="nomun">'[1]Verificables Comp. Legal'!$D$28</definedName>
    <definedName name="numbe" localSheetId="2">#REF!</definedName>
    <definedName name="numbe" localSheetId="12">'[1]Verificables Comp. Legal'!$S$29</definedName>
    <definedName name="numbe">'[1]Verificables Comp. Legal'!$S$29</definedName>
    <definedName name="numbea" localSheetId="2">#REF!</definedName>
    <definedName name="numbea" localSheetId="12">'[1]Verificables Comp. Legal'!$W$29</definedName>
    <definedName name="numbea">'[1]Verificables Comp. Legal'!$W$29</definedName>
    <definedName name="numero" localSheetId="2">#REF!</definedName>
    <definedName name="numero" localSheetId="12">'[1]Verificables Comp. Legal'!$D$12</definedName>
    <definedName name="numero">'[1]Verificables Comp. Legal'!$D$12</definedName>
    <definedName name="numid" localSheetId="2">#REF!</definedName>
    <definedName name="numid" localSheetId="12">'[1]Verificables Comp. Legal'!$O$24</definedName>
    <definedName name="numid">'[1]Verificables Comp. Legal'!$O$24</definedName>
    <definedName name="o" localSheetId="2">#REF!</definedName>
    <definedName name="o" localSheetId="12">'[1]Verificables Comp. Legal'!$D$38</definedName>
    <definedName name="o">'[1]Verificables Comp. Legal'!$D$38</definedName>
    <definedName name="obj" localSheetId="2">#REF!</definedName>
    <definedName name="obj" localSheetId="12">'[1]Verificables Comp. Legal'!$D$14</definedName>
    <definedName name="obj">'[1]Verificables Comp. Legal'!$D$14</definedName>
    <definedName name="piyc" localSheetId="2">#REF!</definedName>
    <definedName name="piyc" localSheetId="12">'[1]Verificables Comp. Legal'!$I$35</definedName>
    <definedName name="piyc">'[1]Verificables Comp. Legal'!$I$35</definedName>
    <definedName name="pj" localSheetId="2">#REF!</definedName>
    <definedName name="pj" localSheetId="12">'[1]Verificables Comp. Legal'!$D$26</definedName>
    <definedName name="pj">'[1]Verificables Comp. Legal'!$D$26</definedName>
    <definedName name="porfe" localSheetId="2">#REF!</definedName>
    <definedName name="porfe" localSheetId="12">'[1]Verificables Comp. Legal'!$D$19</definedName>
    <definedName name="porfe">'[1]Verificables Comp. Legal'!$D$19</definedName>
    <definedName name="pro" localSheetId="2">#REF!</definedName>
    <definedName name="pro" localSheetId="12">'[1]Verificables Comp. Legal'!$D$17</definedName>
    <definedName name="pro">'[1]Verificables Comp. Legal'!$D$17</definedName>
    <definedName name="prof" localSheetId="2">#REF!</definedName>
    <definedName name="prof" localSheetId="12">'[1]Verificables Comp. Legal'!$D$18</definedName>
    <definedName name="prof">'[1]Verificables Comp. Legal'!$D$18</definedName>
    <definedName name="reg" localSheetId="2">#REF!</definedName>
    <definedName name="reg" localSheetId="12">'[1]Verificables Comp. Legal'!$D$22</definedName>
    <definedName name="reg">'[1]Verificables Comp. Legal'!$D$22</definedName>
    <definedName name="Renovación" localSheetId="2">#REF!</definedName>
    <definedName name="Renovación">[1]!Acciones[Renovación]</definedName>
    <definedName name="respli" localSheetId="2">#REF!</definedName>
    <definedName name="respli" localSheetId="12">'[1]Verificables Comp. Legal'!$D$16</definedName>
    <definedName name="respli">'[1]Verificables Comp. Legal'!$D$16</definedName>
    <definedName name="si" localSheetId="2">#REF!</definedName>
    <definedName name="si" localSheetId="12">'[1]Verificables Comp. Legal'!$D$31</definedName>
    <definedName name="si">'[1]Verificables Comp. Legal'!$D$31</definedName>
    <definedName name="te" localSheetId="2">#REF!</definedName>
    <definedName name="te" localSheetId="12">'[1]Verificables Comp. Legal'!$K$29</definedName>
    <definedName name="te">'[1]Verificables Comp. Legal'!$K$29</definedName>
    <definedName name="tel" localSheetId="2">#REF!</definedName>
    <definedName name="tel" localSheetId="12">'[1]Verificables Comp. Legal'!$W$24</definedName>
    <definedName name="tel">'[1]Verificables Comp. Legal'!$W$24</definedName>
    <definedName name="telad" localSheetId="2">#REF!</definedName>
    <definedName name="telad" localSheetId="12">'[1]Verificables Comp. Legal'!$O$25</definedName>
    <definedName name="telad">'[1]Verificables Comp. Legal'!$O$25</definedName>
    <definedName name="telun" localSheetId="2">#REF!</definedName>
    <definedName name="telun" localSheetId="12">'[1]Verificables Comp. Legal'!$W$28</definedName>
    <definedName name="telun">'[1]Verificables Comp. Legal'!$W$28</definedName>
    <definedName name="tipo" localSheetId="2">#REF!</definedName>
    <definedName name="tipo" localSheetId="12">'[1]Lista Información'!$J$5:$K$5</definedName>
    <definedName name="tipo">'[1]Lista Información'!$J$5:$K$5</definedName>
    <definedName name="tipoa" localSheetId="2">#REF!</definedName>
    <definedName name="tipoa" localSheetId="12">'[1]Verificables Comp. Legal'!$D$10</definedName>
    <definedName name="tipoa">'[1]Verificables Comp. Legal'!$D$10</definedName>
    <definedName name="tipoa2" localSheetId="2">#REF!</definedName>
    <definedName name="tipoa2" localSheetId="12">'[1]Verificables Comp. Legal'!$P$10</definedName>
    <definedName name="tipoa2">'[1]Verificables Comp. Legal'!$P$10</definedName>
    <definedName name="_xlnm.Print_Titles" localSheetId="17">'Condiciones NO cumplimiento '!$1:$2</definedName>
    <definedName name="verificacion" localSheetId="2">#REF!</definedName>
    <definedName name="verificacion" localSheetId="12">'[1]Verificables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D4" i="41" l="1"/>
  <c r="LC4" i="41"/>
  <c r="LA4" i="41"/>
  <c r="KZ4" i="41"/>
  <c r="KY4" i="41"/>
  <c r="KX4" i="41"/>
  <c r="KW4" i="41"/>
  <c r="KV4" i="41"/>
  <c r="KU4" i="41"/>
  <c r="KS4" i="41"/>
  <c r="KR4" i="41"/>
  <c r="KQ4" i="41"/>
  <c r="KP4" i="41"/>
  <c r="KO4" i="41"/>
  <c r="KN4" i="41"/>
  <c r="KM4" i="41"/>
  <c r="KL4" i="41"/>
  <c r="KJ4" i="41"/>
  <c r="KI4" i="41"/>
  <c r="KH4" i="41"/>
  <c r="KG4" i="41"/>
  <c r="KF4" i="41"/>
  <c r="KE4" i="41"/>
  <c r="KD4" i="41"/>
  <c r="KC4" i="41"/>
  <c r="KB4" i="41"/>
  <c r="KA4" i="41"/>
  <c r="JZ4" i="41"/>
  <c r="JY4" i="41"/>
  <c r="JX4" i="41"/>
  <c r="JW4" i="41"/>
  <c r="JV4" i="41"/>
  <c r="JU4" i="41"/>
  <c r="JT4" i="41"/>
  <c r="JS4" i="41"/>
  <c r="JR4" i="41"/>
  <c r="JQ4" i="41"/>
  <c r="JP4" i="41"/>
  <c r="JO4" i="41"/>
  <c r="JN4" i="41"/>
  <c r="JM4" i="41"/>
  <c r="JL4" i="41"/>
  <c r="JK4" i="41"/>
  <c r="JJ4" i="41"/>
  <c r="JI4" i="41"/>
  <c r="JH4" i="41"/>
  <c r="JG4" i="41"/>
  <c r="JF4" i="41"/>
  <c r="JE4" i="41"/>
  <c r="JD4" i="41"/>
  <c r="JC4" i="41"/>
  <c r="JB4" i="41"/>
  <c r="JA4" i="41"/>
  <c r="IZ4" i="41"/>
  <c r="IY4" i="41"/>
  <c r="IX4" i="41"/>
  <c r="IW4" i="41"/>
  <c r="IU4" i="41"/>
  <c r="IT4" i="41"/>
  <c r="IS4" i="41"/>
  <c r="IQ4" i="41"/>
  <c r="IP4" i="41"/>
  <c r="IO4" i="41"/>
  <c r="IN4" i="41"/>
  <c r="IM4" i="41"/>
  <c r="IL4" i="41"/>
  <c r="IK4" i="41"/>
  <c r="IJ4" i="41"/>
  <c r="II4" i="41"/>
  <c r="IH4" i="41"/>
  <c r="IG4" i="41"/>
  <c r="IF4" i="41"/>
  <c r="IE4" i="41"/>
  <c r="ID4" i="41"/>
  <c r="IC4" i="41"/>
  <c r="IB4" i="41"/>
  <c r="IA4" i="41"/>
  <c r="HZ4" i="41"/>
  <c r="HY4" i="41"/>
  <c r="HX4" i="41"/>
  <c r="HW4" i="41"/>
  <c r="HV4" i="41"/>
  <c r="HU4" i="41"/>
  <c r="HT4" i="41"/>
  <c r="HS4" i="41"/>
  <c r="HR4" i="41"/>
  <c r="HQ4" i="41"/>
  <c r="HP4" i="41"/>
  <c r="HO4" i="41"/>
  <c r="HN4" i="41"/>
  <c r="HM4" i="41"/>
  <c r="HL4" i="41"/>
  <c r="HK4" i="41"/>
  <c r="HJ4" i="41"/>
  <c r="HI4" i="41"/>
  <c r="HH4" i="41"/>
  <c r="HG4" i="41"/>
  <c r="HF4" i="41"/>
  <c r="HE4" i="41"/>
  <c r="HD4" i="41"/>
  <c r="HC4" i="41"/>
  <c r="HB4" i="41"/>
  <c r="HA4" i="41"/>
  <c r="GZ4" i="41"/>
  <c r="GY4" i="41"/>
  <c r="GX4" i="41"/>
  <c r="GW4" i="41"/>
  <c r="GV4" i="41"/>
  <c r="GU4" i="41"/>
  <c r="GT4" i="41"/>
  <c r="GS4" i="41"/>
  <c r="GR4" i="41"/>
  <c r="GQ4" i="41"/>
  <c r="GP4" i="41"/>
  <c r="GO4" i="41"/>
  <c r="GN4" i="41"/>
  <c r="GM4" i="41"/>
  <c r="GL4" i="41"/>
  <c r="GK4" i="41"/>
  <c r="GJ4" i="41"/>
  <c r="GI4" i="41"/>
  <c r="GH4" i="41"/>
  <c r="GG4" i="41"/>
  <c r="GF4" i="41"/>
  <c r="GE4" i="41"/>
  <c r="GD4" i="41"/>
  <c r="GC4" i="41"/>
  <c r="GB4" i="41"/>
  <c r="GA4" i="41"/>
  <c r="FZ4" i="41"/>
  <c r="FY4" i="41"/>
  <c r="FX4" i="41"/>
  <c r="FW4" i="41"/>
  <c r="FV4" i="41"/>
  <c r="FU4" i="41"/>
  <c r="FT4" i="41"/>
  <c r="FS4" i="41"/>
  <c r="FR4" i="41"/>
  <c r="FP4" i="41"/>
  <c r="FO4" i="41"/>
  <c r="FN4" i="41"/>
  <c r="FM4" i="41"/>
  <c r="FL4" i="41"/>
  <c r="FK4" i="41"/>
  <c r="FJ4" i="41"/>
  <c r="FI4" i="41"/>
  <c r="FH4" i="41"/>
  <c r="FG4" i="41"/>
  <c r="FF4" i="41"/>
  <c r="FE4" i="41"/>
  <c r="FD4" i="41"/>
  <c r="FC4" i="41"/>
  <c r="FB4" i="41"/>
  <c r="FA4" i="41"/>
  <c r="EZ4" i="41"/>
  <c r="EY4" i="41"/>
  <c r="EX4" i="41"/>
  <c r="EW4" i="41"/>
  <c r="EV4" i="41"/>
  <c r="EU4" i="41"/>
  <c r="ES4" i="41"/>
  <c r="ER4" i="41"/>
  <c r="EQ4" i="41"/>
  <c r="EP4" i="41"/>
  <c r="EO4" i="41"/>
  <c r="EN4" i="41"/>
  <c r="EM4" i="41"/>
  <c r="EL4" i="41"/>
  <c r="EK4" i="41"/>
  <c r="EJ4" i="41"/>
  <c r="EI4" i="41"/>
  <c r="EH4" i="41"/>
  <c r="EG4" i="41"/>
  <c r="EF4" i="41"/>
  <c r="EE4" i="41"/>
  <c r="ED4" i="41"/>
  <c r="EC4" i="41"/>
  <c r="EB4" i="41"/>
  <c r="EA4" i="41"/>
  <c r="DZ4" i="41"/>
  <c r="DY4" i="41"/>
  <c r="DX4" i="41"/>
  <c r="DV4" i="41"/>
  <c r="DU4" i="41"/>
  <c r="DT4" i="41"/>
  <c r="DS4" i="41"/>
  <c r="DR4" i="41"/>
  <c r="DQ4" i="41"/>
  <c r="DP4" i="41"/>
  <c r="DO4" i="41"/>
  <c r="DN4" i="41"/>
  <c r="DM4" i="41"/>
  <c r="DL4" i="41"/>
  <c r="DK4" i="41"/>
  <c r="DJ4" i="41"/>
  <c r="DI4" i="41"/>
  <c r="DH4" i="41"/>
  <c r="DG4" i="41"/>
  <c r="DF4" i="41"/>
  <c r="DE4" i="41"/>
  <c r="DD4" i="41"/>
  <c r="DC4" i="41"/>
  <c r="DB4" i="41"/>
  <c r="DA4" i="41"/>
  <c r="CZ4" i="41"/>
  <c r="CY4" i="41"/>
  <c r="CX4" i="41"/>
  <c r="CW4" i="41"/>
  <c r="CV4" i="41"/>
  <c r="CU4" i="41"/>
  <c r="CT4" i="41"/>
  <c r="CS4" i="41"/>
  <c r="CR4" i="41"/>
  <c r="CQ4" i="41"/>
  <c r="CP4" i="41"/>
  <c r="CO4" i="41"/>
  <c r="CN4" i="41"/>
  <c r="CM4" i="41"/>
  <c r="CL4" i="41"/>
  <c r="CK4" i="41"/>
  <c r="CJ4" i="41"/>
  <c r="CI4" i="41"/>
  <c r="CH4" i="41"/>
  <c r="CG4" i="41"/>
  <c r="CF4" i="41"/>
  <c r="CE4" i="41"/>
  <c r="CD4" i="41"/>
  <c r="CC4" i="41"/>
  <c r="CB4" i="41"/>
  <c r="CA4" i="41"/>
  <c r="BZ4" i="41"/>
  <c r="BY4" i="41"/>
  <c r="BX4" i="41"/>
  <c r="BW4" i="41"/>
  <c r="BV4" i="41"/>
  <c r="BU4" i="41"/>
  <c r="BT4" i="41"/>
  <c r="BS4" i="41"/>
  <c r="BR4" i="41"/>
  <c r="BQ4" i="41"/>
  <c r="BP4" i="41"/>
  <c r="BO4" i="41"/>
  <c r="BN4" i="41"/>
  <c r="BM4" i="41"/>
  <c r="BL4" i="41"/>
  <c r="BK4" i="41"/>
  <c r="BJ4" i="41"/>
  <c r="BI4" i="41"/>
  <c r="BH4" i="41"/>
  <c r="BG4" i="41"/>
  <c r="BF4" i="41"/>
  <c r="BE4" i="41"/>
  <c r="BD4" i="41"/>
  <c r="BC4" i="41"/>
  <c r="BB4" i="41"/>
  <c r="BA4" i="41"/>
  <c r="AZ4" i="41"/>
  <c r="AY4" i="41"/>
  <c r="AX4" i="41"/>
  <c r="AW4" i="41"/>
  <c r="AV4" i="41"/>
  <c r="AU4" i="41"/>
  <c r="AT4" i="41"/>
  <c r="AS4" i="41"/>
  <c r="AR4" i="41"/>
  <c r="AQ4" i="41"/>
  <c r="AP4" i="41"/>
  <c r="AT3" i="41"/>
  <c r="AS3" i="41"/>
  <c r="AR3" i="41"/>
  <c r="AQ3" i="41"/>
  <c r="AP3" i="41"/>
  <c r="AO3" i="41"/>
  <c r="AO4" i="41"/>
  <c r="AN4" i="41"/>
  <c r="AM4" i="41"/>
  <c r="AL4" i="41"/>
  <c r="AK4" i="41"/>
  <c r="AJ4" i="41"/>
  <c r="AI4" i="41"/>
  <c r="AH4" i="41"/>
  <c r="AE4" i="41"/>
  <c r="AD4" i="41"/>
  <c r="AC4" i="41"/>
  <c r="AB4" i="41"/>
  <c r="AA4" i="41"/>
  <c r="Z4" i="41"/>
  <c r="Y4" i="41"/>
  <c r="X4" i="41"/>
  <c r="W4" i="41"/>
  <c r="V4" i="41"/>
  <c r="U4" i="41"/>
  <c r="T4" i="41"/>
  <c r="S4" i="41"/>
  <c r="R4" i="41"/>
  <c r="Q4" i="41"/>
  <c r="P4" i="41"/>
  <c r="O4" i="41"/>
  <c r="N4" i="41"/>
  <c r="M4" i="41"/>
  <c r="K4" i="41"/>
  <c r="L4" i="41"/>
  <c r="J4" i="41"/>
  <c r="I4" i="41"/>
  <c r="J3" i="41"/>
  <c r="I3" i="41"/>
  <c r="H4" i="41"/>
  <c r="G4" i="41"/>
  <c r="F4" i="41"/>
  <c r="E4" i="41"/>
  <c r="D4" i="41"/>
  <c r="C4" i="41"/>
  <c r="B4" i="41"/>
  <c r="A4" i="41"/>
  <c r="G11" i="37"/>
  <c r="G17" i="37"/>
  <c r="E71" i="34"/>
  <c r="D71" i="34"/>
  <c r="H40" i="38"/>
  <c r="H41" i="38"/>
  <c r="H42" i="38"/>
  <c r="H43" i="38"/>
  <c r="H30" i="38"/>
  <c r="H31" i="38"/>
  <c r="H32" i="38"/>
  <c r="H33" i="38"/>
  <c r="H34" i="38"/>
  <c r="H35" i="38"/>
  <c r="G31" i="33"/>
  <c r="G28" i="33"/>
  <c r="G8" i="33"/>
  <c r="G7" i="33"/>
  <c r="G3" i="33"/>
  <c r="G47" i="35"/>
  <c r="G20" i="35"/>
  <c r="G19" i="35"/>
  <c r="F18" i="13"/>
  <c r="AG4" i="41" s="1"/>
  <c r="D18" i="13"/>
  <c r="AF4" i="41" s="1"/>
  <c r="D167" i="42" a="1"/>
  <c r="BP3" i="41"/>
  <c r="BO3" i="41"/>
  <c r="BN3" i="41"/>
  <c r="BM3" i="41"/>
  <c r="BL3" i="41"/>
  <c r="BK3" i="41"/>
  <c r="BJ3" i="41"/>
  <c r="BI3" i="41"/>
  <c r="BH3" i="41"/>
  <c r="BG3" i="41"/>
  <c r="BF3" i="41"/>
  <c r="BE3" i="41"/>
  <c r="BD3" i="41"/>
  <c r="BC3" i="41"/>
  <c r="BB3" i="41"/>
  <c r="BA3" i="41"/>
  <c r="AZ3" i="41"/>
  <c r="AY3" i="41"/>
  <c r="AX3" i="41"/>
  <c r="AW3" i="41"/>
  <c r="AV3" i="41"/>
  <c r="AU3" i="41"/>
  <c r="AN3" i="41"/>
  <c r="AM3" i="41"/>
  <c r="AL3" i="41"/>
  <c r="AK3" i="41"/>
  <c r="AJ3" i="41"/>
  <c r="AI3" i="41"/>
  <c r="AH3" i="41"/>
  <c r="AG3" i="41"/>
  <c r="AF3" i="41"/>
  <c r="AE3" i="41"/>
  <c r="AD3" i="41"/>
  <c r="AC3" i="41"/>
  <c r="AB3" i="41"/>
  <c r="AA3" i="41"/>
  <c r="Z3" i="41"/>
  <c r="Y3" i="41"/>
  <c r="X3" i="41"/>
  <c r="W3" i="41"/>
  <c r="V3" i="41"/>
  <c r="U3" i="41"/>
  <c r="T3" i="41"/>
  <c r="S3" i="41"/>
  <c r="R3" i="41"/>
  <c r="Q3" i="41"/>
  <c r="P3" i="41"/>
  <c r="O3" i="41"/>
  <c r="N3" i="41"/>
  <c r="M3" i="41"/>
  <c r="L3" i="41"/>
  <c r="K3" i="41"/>
  <c r="H3" i="41"/>
  <c r="G3" i="41"/>
  <c r="F3" i="41"/>
  <c r="E3" i="41"/>
  <c r="D3" i="41"/>
  <c r="C3" i="41"/>
  <c r="B3" i="41"/>
  <c r="A3" i="41"/>
  <c r="H47" i="38"/>
  <c r="H45" i="38"/>
  <c r="H38" i="38"/>
  <c r="H37" i="38"/>
  <c r="H29" i="38"/>
  <c r="H28" i="38"/>
  <c r="H27" i="38"/>
  <c r="H26" i="38"/>
  <c r="H25" i="38"/>
  <c r="H23" i="38"/>
  <c r="H22" i="38"/>
  <c r="H21" i="38"/>
  <c r="H20" i="38"/>
  <c r="H19" i="38"/>
  <c r="H17" i="38"/>
  <c r="H16" i="38"/>
  <c r="H15" i="38"/>
  <c r="H14" i="38"/>
  <c r="H12" i="38"/>
  <c r="H11" i="38"/>
  <c r="H10" i="38"/>
  <c r="H9" i="38"/>
  <c r="H8" i="38"/>
  <c r="H7" i="38"/>
  <c r="H6" i="38"/>
  <c r="H5" i="38"/>
  <c r="H4" i="38"/>
  <c r="C6" i="28"/>
  <c r="C5" i="28"/>
  <c r="C4" i="28"/>
  <c r="C2" i="28"/>
  <c r="E5" i="36"/>
  <c r="D5" i="36"/>
  <c r="LB4" i="41" s="1"/>
  <c r="E3" i="36"/>
  <c r="D3" i="36"/>
  <c r="E8" i="26"/>
  <c r="D8" i="26"/>
  <c r="E3" i="26"/>
  <c r="D3" i="26"/>
  <c r="E17" i="25"/>
  <c r="D17" i="25"/>
  <c r="KK4" i="41" s="1"/>
  <c r="E14" i="25"/>
  <c r="D14" i="25"/>
  <c r="E9" i="25"/>
  <c r="D9" i="25"/>
  <c r="E5" i="25"/>
  <c r="D5" i="25"/>
  <c r="E5" i="20"/>
  <c r="E4" i="20"/>
  <c r="E3" i="20"/>
  <c r="D3" i="20"/>
  <c r="G3" i="20" s="1"/>
  <c r="D5" i="20"/>
  <c r="IV4" i="41" s="1"/>
  <c r="D4" i="20"/>
  <c r="G4" i="20" s="1"/>
  <c r="E68" i="34"/>
  <c r="D68" i="34"/>
  <c r="G68" i="34" s="1"/>
  <c r="E62" i="34"/>
  <c r="D62" i="34"/>
  <c r="G62" i="34" s="1"/>
  <c r="E47" i="34"/>
  <c r="D47" i="34"/>
  <c r="G47" i="34" s="1"/>
  <c r="E46" i="34"/>
  <c r="D46" i="34"/>
  <c r="G46" i="34" s="1"/>
  <c r="E42" i="34"/>
  <c r="D42" i="34"/>
  <c r="G42" i="34" s="1"/>
  <c r="E36" i="34"/>
  <c r="D36" i="34"/>
  <c r="G36" i="34" s="1"/>
  <c r="E30" i="34"/>
  <c r="D30" i="34"/>
  <c r="G30" i="34" s="1"/>
  <c r="E24" i="34"/>
  <c r="D24" i="34"/>
  <c r="G24" i="34" s="1"/>
  <c r="E17" i="34"/>
  <c r="D17" i="34"/>
  <c r="G17" i="34" s="1"/>
  <c r="E8" i="34"/>
  <c r="D8" i="34"/>
  <c r="G8" i="34" s="1"/>
  <c r="E3" i="34"/>
  <c r="D3" i="34"/>
  <c r="E31" i="33"/>
  <c r="D31" i="33"/>
  <c r="E28" i="33"/>
  <c r="D28" i="33"/>
  <c r="E8" i="33"/>
  <c r="E7" i="33"/>
  <c r="D8" i="33"/>
  <c r="D7" i="33"/>
  <c r="D3" i="33" s="1"/>
  <c r="E23" i="33"/>
  <c r="D23" i="33"/>
  <c r="FQ4" i="41" s="1"/>
  <c r="E22" i="37"/>
  <c r="D22" i="37"/>
  <c r="E17" i="37"/>
  <c r="D17" i="37"/>
  <c r="E11" i="37"/>
  <c r="D11" i="37"/>
  <c r="E8" i="37"/>
  <c r="D8" i="37"/>
  <c r="G8" i="37" s="1"/>
  <c r="E3" i="37"/>
  <c r="D3" i="37"/>
  <c r="G3" i="37" s="1"/>
  <c r="E61" i="35"/>
  <c r="E47" i="35"/>
  <c r="E46" i="35"/>
  <c r="D47" i="35"/>
  <c r="D46" i="35"/>
  <c r="E3" i="35"/>
  <c r="E6" i="35"/>
  <c r="E9" i="35"/>
  <c r="E11" i="35"/>
  <c r="E20" i="35"/>
  <c r="E19" i="35"/>
  <c r="E18" i="35"/>
  <c r="D18" i="35"/>
  <c r="D20" i="35"/>
  <c r="D19" i="35"/>
  <c r="D6" i="35"/>
  <c r="C44" i="38" l="1" a="1"/>
  <c r="H44" i="38" s="1"/>
  <c r="KT4" i="41"/>
  <c r="G71" i="34"/>
  <c r="IR4" i="41"/>
  <c r="G22" i="37"/>
  <c r="ET4" i="41"/>
  <c r="C13" i="38" a="1"/>
  <c r="G5" i="36"/>
  <c r="C46" i="38" a="1"/>
  <c r="C39" i="38" a="1"/>
  <c r="C36" i="38" a="1"/>
  <c r="G5" i="20"/>
  <c r="C24" i="38" a="1"/>
  <c r="G3" i="34"/>
  <c r="C18" i="38" a="1"/>
  <c r="G23" i="33"/>
  <c r="E167" i="42"/>
  <c r="D167" i="42"/>
  <c r="E3" i="25"/>
  <c r="D3" i="25"/>
  <c r="E3" i="33"/>
  <c r="H18" i="38" l="1"/>
  <c r="H46" i="38"/>
  <c r="H24" i="38"/>
  <c r="H13" i="38"/>
  <c r="D27" i="37"/>
  <c r="D6" i="40" s="1"/>
  <c r="F6" i="40" s="1"/>
  <c r="D28" i="37"/>
  <c r="E6" i="40" s="1"/>
  <c r="D26" i="37"/>
  <c r="C6" i="40" s="1"/>
  <c r="D11" i="36"/>
  <c r="E12" i="40" s="1"/>
  <c r="D10" i="36"/>
  <c r="D12" i="40" s="1"/>
  <c r="D9" i="36"/>
  <c r="C12" i="40" s="1"/>
  <c r="F12" i="40" s="1"/>
  <c r="H39" i="38"/>
  <c r="H36" i="38"/>
  <c r="D33" i="20"/>
  <c r="C9" i="40" s="1"/>
  <c r="D34" i="20"/>
  <c r="D9" i="40" s="1"/>
  <c r="D35" i="20"/>
  <c r="E9" i="40" s="1"/>
  <c r="D75" i="34"/>
  <c r="D8" i="40" s="1"/>
  <c r="F8" i="40" s="1"/>
  <c r="D74" i="34"/>
  <c r="C8" i="40" s="1"/>
  <c r="D76" i="34"/>
  <c r="E8" i="40" s="1"/>
  <c r="D37" i="33"/>
  <c r="E7" i="40" s="1"/>
  <c r="D35" i="33"/>
  <c r="C7" i="40" s="1"/>
  <c r="D36" i="33"/>
  <c r="D7" i="40" s="1"/>
  <c r="G3" i="36"/>
  <c r="D61" i="35"/>
  <c r="G46" i="35"/>
  <c r="G18" i="35"/>
  <c r="D11" i="35"/>
  <c r="G11" i="35" s="1"/>
  <c r="D9" i="35"/>
  <c r="G9" i="35" s="1"/>
  <c r="G6" i="35"/>
  <c r="D3" i="35"/>
  <c r="G3" i="35" s="1"/>
  <c r="F7" i="40" l="1"/>
  <c r="F9" i="40"/>
  <c r="C3" i="38" a="1"/>
  <c r="DW4" i="41"/>
  <c r="G61" i="35"/>
  <c r="D68" i="35" s="1"/>
  <c r="E5" i="40" s="1"/>
  <c r="D67" i="35"/>
  <c r="D5" i="40" s="1"/>
  <c r="D66" i="35"/>
  <c r="C5" i="40" s="1"/>
  <c r="H3" i="38" l="1"/>
  <c r="A3" i="39" a="1"/>
  <c r="F5" i="40"/>
  <c r="C3" i="28"/>
  <c r="G8" i="26"/>
  <c r="G3" i="26"/>
  <c r="G17" i="25"/>
  <c r="G14" i="25"/>
  <c r="G9" i="25"/>
  <c r="G5" i="25"/>
  <c r="G3" i="25"/>
  <c r="D22" i="25"/>
  <c r="C10" i="40" s="1"/>
  <c r="D23" i="25"/>
  <c r="D10" i="40" s="1"/>
  <c r="D24" i="25"/>
  <c r="E10" i="40" s="1"/>
  <c r="D18" i="26"/>
  <c r="E11" i="40" s="1"/>
  <c r="E13" i="40" s="1"/>
  <c r="D17" i="26"/>
  <c r="D11" i="40" s="1"/>
  <c r="D13" i="40" s="1"/>
  <c r="D16" i="26"/>
  <c r="C11" i="40" s="1"/>
  <c r="F11" i="40" s="1"/>
  <c r="C13" i="40" l="1"/>
  <c r="F10" i="40"/>
  <c r="F13" i="40" s="1"/>
  <c r="F72" i="23"/>
  <c r="F71" i="23"/>
  <c r="F70" i="23"/>
  <c r="F69" i="23"/>
  <c r="F68" i="23"/>
  <c r="F67" i="23"/>
  <c r="F66" i="23"/>
  <c r="F65" i="23"/>
  <c r="F64" i="23"/>
  <c r="F63" i="23"/>
  <c r="F62" i="23"/>
  <c r="F61" i="23"/>
  <c r="F60" i="23"/>
  <c r="F59" i="23"/>
  <c r="F58" i="23"/>
  <c r="F52" i="23"/>
  <c r="F51" i="23"/>
  <c r="F50" i="23"/>
  <c r="F49" i="23"/>
  <c r="F48" i="23"/>
  <c r="F47" i="23"/>
  <c r="F46" i="23"/>
  <c r="F45" i="23"/>
  <c r="F44" i="23"/>
  <c r="F43" i="23"/>
  <c r="F42" i="23"/>
  <c r="F41" i="23"/>
  <c r="F40" i="23"/>
  <c r="F39" i="23"/>
  <c r="F38" i="23"/>
  <c r="F37" i="23"/>
  <c r="F36" i="23"/>
  <c r="F35" i="23"/>
  <c r="F34" i="23"/>
  <c r="F33" i="23"/>
  <c r="E28" i="23"/>
  <c r="G28" i="23" s="1"/>
  <c r="E27" i="23"/>
  <c r="G27" i="23" s="1"/>
  <c r="G26" i="23"/>
  <c r="E26" i="23"/>
  <c r="E25" i="23"/>
  <c r="G25" i="23" s="1"/>
  <c r="G24" i="23"/>
  <c r="E24" i="23"/>
  <c r="E23" i="23"/>
  <c r="G23" i="23" s="1"/>
  <c r="G22" i="23"/>
  <c r="E22" i="23"/>
  <c r="E21" i="23"/>
  <c r="G21" i="23" s="1"/>
  <c r="G20" i="23"/>
  <c r="E20" i="23"/>
  <c r="E19" i="23"/>
  <c r="G19" i="23" s="1"/>
  <c r="E18" i="23"/>
  <c r="G18" i="23" s="1"/>
  <c r="E17" i="23"/>
  <c r="G17" i="23" s="1"/>
  <c r="G16" i="23"/>
  <c r="E16" i="23"/>
  <c r="E15" i="23"/>
  <c r="G15" i="23" s="1"/>
  <c r="E14" i="23"/>
  <c r="G14" i="23" s="1"/>
  <c r="E13" i="23"/>
  <c r="G13" i="23" s="1"/>
  <c r="G12" i="23"/>
  <c r="E12" i="23"/>
  <c r="E11" i="23"/>
  <c r="G11" i="23" s="1"/>
  <c r="E10" i="23"/>
  <c r="G10" i="23" s="1"/>
  <c r="E9" i="23"/>
  <c r="G9" i="23" s="1"/>
  <c r="G8" i="23"/>
  <c r="E8" i="23"/>
  <c r="E7" i="23"/>
  <c r="G7" i="23" s="1"/>
  <c r="E6" i="23"/>
  <c r="G6" i="23" s="1"/>
  <c r="E5" i="23"/>
  <c r="G5" i="23" s="1"/>
  <c r="G4" i="23"/>
  <c r="E4" i="23"/>
  <c r="E2" i="1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<sst xmlns="http://schemas.openxmlformats.org/spreadsheetml/2006/main" count="3623" uniqueCount="2388">
  <si>
    <t>INSTRUCTIVO PARA DILIGENCIAR EL INSTRUMENTO DE VERIFICACION DE LAS CONDICIONES DE PRESTACION DEL SERVICIO - PRESTACION DE SERVICIOS A LA COMUNIDAD</t>
  </si>
  <si>
    <t>ÍTEM</t>
  </si>
  <si>
    <t>DESCRIPCIÓN</t>
  </si>
  <si>
    <t>INFORMACIÓN GENERAL</t>
  </si>
  <si>
    <t>1. Información de la Institución</t>
  </si>
  <si>
    <t>Nombre de la Institución</t>
  </si>
  <si>
    <t>Registre el nombre de la institución exactamente como aparece en la Licencia de Funcionamiento</t>
  </si>
  <si>
    <t>NIT</t>
  </si>
  <si>
    <t>Registre el Número de Identificación Tributaria -NIT- de la institución exactamente como aparece en la Registro Único Tributario RUT</t>
  </si>
  <si>
    <t>Dirección de la Sede Administrativa</t>
  </si>
  <si>
    <t>Registre la dirección de la sede administrativa de la institución exactamente como aparece en la Licencia de Funcionamiento.</t>
  </si>
  <si>
    <t>Teléfono o Celular</t>
  </si>
  <si>
    <t>Registre el número de célular que el representante legal indica como número de contacto de la institución.</t>
  </si>
  <si>
    <t>Departamento de la sede administrativa</t>
  </si>
  <si>
    <t>Seleccione de lista desplegable el departamento de la sede administrativa de la institución exactamente como aparece en la Licencia de Funcionamiento</t>
  </si>
  <si>
    <t>Municipio o Ciudad de la sede administrativa</t>
  </si>
  <si>
    <t>Seleccione de lista desplegable el municipio de la sede administrativa de la institución exactamente como aparece en la Licencia de Funcionamiento</t>
  </si>
  <si>
    <t>Número de Personería Jurídica</t>
  </si>
  <si>
    <t>Registre el número de personería jurídica de la institución.</t>
  </si>
  <si>
    <t>Entidad que otorgó la Personería Jurídica</t>
  </si>
  <si>
    <t>Registre el nombre de la entidad que expidió la Personería Jurídica.</t>
  </si>
  <si>
    <t>Número de Licencia de Funcionamiento (Si aplica)</t>
  </si>
  <si>
    <t>Registre el número de Licencia de Funcionamiento de la institución en caso de que no aplica coloque N/A</t>
  </si>
  <si>
    <t>Servicio autorizado en la Licencia de Funcionamiento (Si aplica)</t>
  </si>
  <si>
    <t>Registre el nombre del servicio autorizado en la Licencia de Funcionamiento en caso de que no aplica coloque N/A</t>
  </si>
  <si>
    <t>Nombre y Apellidos del Representante Legal</t>
  </si>
  <si>
    <t>Registre nombres y apellidos completos del representante legal exactamente como aparece en la Licencia de Funcionamiento</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</si>
  <si>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</si>
  <si>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</si>
  <si>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</si>
  <si>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</si>
  <si>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</si>
  <si>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</si>
  <si>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Operativa 1-2</t>
  </si>
  <si>
    <t>Nombre de la Sede Operativa</t>
  </si>
  <si>
    <t>zona urbana o rural</t>
  </si>
  <si>
    <t>Registre la zona exactamente como aparece en Licencia de Funcionamiento</t>
  </si>
  <si>
    <t>Departamento de la sede operativa</t>
  </si>
  <si>
    <t>Seleccione de lista desplegable el departamento de la sede operativa de la institución exactamente como aparece en la Licencia de Funcionamiento</t>
  </si>
  <si>
    <t>Municipio o Ciudad de la sede operativa</t>
  </si>
  <si>
    <t>Seleccione de lista desplegable el municipio de la sede operativa de la institución exactamente como aparece en la Licencia de Funcionamiento</t>
  </si>
  <si>
    <t>Dirección de la Sede / Unidad</t>
  </si>
  <si>
    <t>Registre la dirección de la sede operativa de la institución exactamente como aparece en la Licencia de Funcionamiento.</t>
  </si>
  <si>
    <t>Registre el número de teléfono o célular que el representante legal indica como número de contacto de la unidad operativa.</t>
  </si>
  <si>
    <t>Cupos asignados a la Sede</t>
  </si>
  <si>
    <t>Registre el número de cupos asignados en la Licencia de Funcionamiento.</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</si>
  <si>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</si>
  <si>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</si>
  <si>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</si>
  <si>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</si>
  <si>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</si>
  <si>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</si>
  <si>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</si>
  <si>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documentodel responsable que atiende el servicio al momento de la visita.</t>
  </si>
  <si>
    <t>Correo Electrónico</t>
  </si>
  <si>
    <t>Registre el correo electrónico que el responsable que atiende el servicio al momento de la visita indica como correo de notificación de la unidad de servicio.</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</si>
  <si>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</si>
  <si>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</si>
  <si>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</si>
  <si>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</si>
  <si>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</si>
  <si>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</si>
  <si>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</si>
  <si>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</si>
  <si>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</si>
  <si>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</si>
  <si>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</si>
  <si>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Población-Licencia de Funcionamiento</t>
  </si>
  <si>
    <t>Seleccione la población aprobada la Licencia de Funcionamiento.</t>
  </si>
  <si>
    <t>Población atendida</t>
  </si>
  <si>
    <t>Seleccione la población encontrada al momento de la visita, puede elegir más de una opción de acuerdo con lo encontrado.</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</si>
  <si>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</si>
  <si>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</si>
  <si>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</si>
  <si>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</si>
  <si>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</si>
  <si>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</si>
  <si>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</si>
  <si>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</si>
  <si>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</si>
  <si>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</si>
  <si>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</si>
  <si>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</si>
  <si>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</si>
  <si>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</si>
  <si>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</si>
  <si>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</si>
  <si>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</si>
  <si>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</si>
  <si>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</si>
  <si>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</si>
  <si>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</si>
  <si>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</si>
  <si>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</si>
  <si>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</si>
  <si>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</si>
  <si>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t>
  </si>
  <si>
    <t>COMPONENTES</t>
  </si>
  <si>
    <t>Responsable del Registro</t>
  </si>
  <si>
    <t>Rol responsable del diligenciamiento del verificable:</t>
  </si>
  <si>
    <t>ING / ARQ: Ingeniero (a) o Arquitecto (a)</t>
  </si>
  <si>
    <t>ND / ING AL: Nutricionista Dietista o Ingeniero (a) de Alimentos</t>
  </si>
  <si>
    <t>PSIC / TS: Psicologo (a) o Trabajador (a) Social</t>
  </si>
  <si>
    <t>CONT / ADM: Contador (a) o Administrador (a)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</si>
  <si>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</si>
  <si>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</si>
  <si>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</si>
  <si>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</si>
  <si>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</si>
  <si>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</si>
  <si>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4. Modelo de Atención</t>
  </si>
  <si>
    <t xml:space="preserve">En observación de la atención, diálogos con los  adolescentes, jóvenes, familias, el talento humano y contrastado con el anexo de historia de atención se evidencia que:
</t>
  </si>
  <si>
    <t xml:space="preserve">Este enunciado tiene  los siguientes propósitos generales y aplica para el componente del Modelo de Atención y el anexo de Situaciones especiales :
a. Escuchar y tener en cuenta la voz de los adolescentes y jóvenes acorde con el enfoques de derechos, pedagógico, etario, diferencial, restaurativo y de inclusión social
b. Escuchar y tener en cuenta la voz de las familias y/o red vincular.
c. Identificar que los adolescentes, jóvenes, familias y/o red vincular conocen el propósito del servicio en el cual se encuentran.
d. Identificar la gestión y/o articulación con la autoridad judicial/administrativa y con el SNBF en los casos que sea requerido.
e. Identificar la trazabilidad del proceso de atención. (Que la información corresponde al adolescente o jóven, su familia o red vincular, con su proceso, que las actuaciones se realizan en los tiempos establecidos, que se realiza el registro ordenado en el anexo de la historia de atención, entre otros).
f. Incluir demás situaciones que el adolescente o jóven, su familia o red vincular y/o el talento humano manifieste en los diálogos.
</t>
  </si>
  <si>
    <t>4.1.1 La Institución cuenta con el Proyecto de Atención Institucional,  digital o físico y aprobada.</t>
  </si>
  <si>
    <t>4.1.3. a .  Es pertinente y coherente para la población atendida</t>
  </si>
  <si>
    <t>Se entenderá que las acciones del Proyecto de Atención Institucional - PAI son pertinentes y coherentes cuando coincida: lo observado, lo manifestado por los adolescentes y jóvenes, familias o red vincular y talento humano, los soportes de implementación presentados por el operador, con la población atendida al momento de la acción de inspección y vigilancia.</t>
  </si>
  <si>
    <t>4.1.3. b. Documenta acciones y atenciones desarrolladas en el trabajo cotidiano con los adolescentes y jóvenes  basados en los enfoques de derechos, pedagógico, etario, diferencial, restaurativo y de inclusión social.</t>
  </si>
  <si>
    <r>
      <t>Se entenderá que las acciones del Proyecto de Atención Institucional - PAI  son implementadas en los enfoques de derechos, pedagógico, etario, diferencial, restaurativo y de inclusión social cuando coincida lo observado, lo manifestado por los adolescentes, familias o red vincular y talento humano, los soportes de implementación presentados por el operador, con la población atendida al momento de la acción de inspección y vigilancia. Para mayor comprensión tener en cuenta lo siguiente:
(i) Enfoque Derechos (protección integral, igualdad y no discriminación, interés superior, acción sin daño): se reconoce como sujeto de derechos y actor social,  así como su capacidad de participar activamente en las decisiones que lo afectan, prohibición taxativa de ser sometido a maltratos, tratos crueles, inhumanos o degradantes.
(ii) Enfoque pedagógico: los adolescentes son sujeto de evolución y construcción, las acciones están encaminadas a movilizar su responsabilidad sobre el hecho que lo vincula al SRPA y las consecuencias para la víctima, la comunidad, su familia y para sí mismo, facilitando y fomentando espacios para que el adolescente pueda reparar los daños derivados de sus actos.</t>
    </r>
    <r>
      <rPr>
        <u/>
        <sz val="11"/>
        <color theme="1"/>
        <rFont val="Aptos Narrow"/>
        <family val="2"/>
        <scheme val="minor"/>
      </rPr>
      <t xml:space="preserve">
</t>
    </r>
    <r>
      <rPr>
        <sz val="11"/>
        <color theme="1"/>
        <rFont val="Aptos Narrow"/>
        <family val="2"/>
        <scheme val="minor"/>
      </rPr>
      <t xml:space="preserve">(iii) Enfoque etario: que responda de manera específica a las necesidades de cada grupo poblacional.
(iv) Enfoque Diferencial: implementando acciones afirmativas respecto a las categorías de discapacidad, migración, ruralidad y campesinado, étnico (incluye la Recuperación de las tradiciones y prácticas culturales propias de los niños, niñas, adolescentes y mayores de 18 años con pertenencia), género, orientación sexual diversa.
(v)Enfoque restaurativo:  se enmarca en el desarrollo de capacidades restaurativas y sentimientos, actitudes, conocimientos y valores como el respeto, solidaridad, compasión, la cooperación, la empatía.
***Práctica restaurativa: permite generar condiciones de intercambio, dialogo y reparación, dinamizando la responsabilidad y mejorando las relaciones establecidas con las partes que se han visto afectadas por un delito o por una situación
(vi)Enfoque de inclusión social: se orienta a viabilizar los recursos educativos, culturales, espirituales y ocupacionales que les permitan a los adolescentes y jóvenes ser y sentirse parte de una sociedad, de una comunidad y de una familia más humana e incluyente.  </t>
    </r>
  </si>
  <si>
    <t>4.1.3.c. desarrollo de acciones basadas en los principios y marco normativo del modelo de atención:  Desarrollo humano;  Carácter pedagógico-restaurativo;  Participación y ciudadanía</t>
  </si>
  <si>
    <t xml:space="preserve">Se entenderá que las acciones del  Proyecto de Atención Institucional - PAI y el proceso de atención  responden al modelo cuando coincida lo observado, lo manifestado por los adolescentes y jóvenes, familias o red vincular y talento humano, los soportes de implementación presentados por el operador, con la población atendida al momento de la acción de inspección y vigilancia.
Para mayor comprensión tener en cuenta lo siguiente:
(i) Desarrollo humano: se entenderá como la promoción de las capacidades, las realizaciones y derechos humanos.
(i) Carácter pedagógico-restaurativo: implica contar con escenarios, estrategias de formación y prácticas concretas orientadas a promover la reflexividad, incentivar procesos de resignificación interna, fortalecer su capacidad resiliente, potenciar su autonomía y revitalizar las redes familiares y comunitarias; expresado en la intervención permite al adolescente o joven vinculado al SRPA asumir la responsabilidad subjetiva de sus conductas y las consecuencias de las mismas y avanzar con la búsqueda de alternativas para manejar la convivencia y resolver los conflictos desde el reconocimiento mutuo como sujetos de derechos (formación ciudadana); se debe tener en cuenta la formación en convivencia, el respeto por los sentimientos del otro, el apoyar a los otros en el ejercicio de sus derechos.
(iii) Participación y ciudadanía: se debe garantizar que los adolescentes cuenten con espacios de diálogo, que conozcan y puedan manifestar sus opiniones frente al Modelo de Atención, que puedan participar el manejo del ambiente de conflictividad de los servicios de atención y contar con mecanismos eficientes para potenciar su participación protagónica en todas las decisiones que los afecten. En la atención grupal, se tiene también un escenario privilegiado de participación para la escucha de sus opiniones, la expresión de sus sentimientos, la autorregulación y la regulación colectiva, y la aceptación la diferencia y la diversidad de los otros. </t>
  </si>
  <si>
    <t>4.1.3. d. desarrollo de acciones por niveles (individual, familiar, grupal y contextual), componentes y fases del modelo de atención</t>
  </si>
  <si>
    <t xml:space="preserve">Se entenderá que las acciones del  Proyecto de Atención Institucional - PAI y el proceso de atención  responden al modelo cuando coincida lo observado, lo manifestado por los adolescentes y jóvenes, familias o red vincular y talento humano, los soportes de implementación presentados por el operador, con la población atendida al momento de la acción de inspección y vigilancia.
Para mayor comprensión tener en cuenta lo siguiente:
Niveles:
(i) Individual: atención del adolescente o joven
(ii) Familiar: atención a la familia y/o red vincular de apoyo
(iii) Grupal: pares, grupos, colectivos, entre otros.
(iv) Contextual: incluye espacios los entornos cercanos al adolescente donde se desenvuelve la vida cotidiana, los espacios sociales, como escenarios deportivos, cultuales, recreativos, educativos, religiosos y formativos.
Componentes
(i) Trascendencia y sentido de vida:  requiere la sensibilización de los adolescentes frente a su forma de relación con la vida y con los otros seres humanos, potenciando factores de resiliencia personal y familiar.
(ii) Fortalecimiento de vínculos: se centra en el análisis de las redes vinculares del adolescente y joven y de las maneras como las conductas determinan cambios en los significantes afectivos.
(iii)Capacidad restaurativa: Parte de sensibilizarlos para que aprendan a ponerse en el lugar del otro desarrollando la empatía, para que sean conscientes de cómo sus conductas afectan las relaciones con otros y lesionan la ley, para que logren asumir la responsabilidad personal y social enfrentando las consecuencias de sus actos. 
(iv) Autonomía desde lo pedagógico:  él y la adolescente o joven se conoce y se siente capaz de hacerse responsable de sí mismo, volviéndose independiente de otros, lo cual se refleja en sus particulares formas de ser, estar y hacer en el mundo.  
Fases
(i) Aceptación y acogida
(ii) Permanencia
</t>
  </si>
  <si>
    <t>4.2.7 Realiza acciones de gestión con la Defensoría de familia sobre:
a. Gestión  en salud, educación, cultura, otros, en el marco del proceso de restablecimiento de derechos o de acciones en garantía</t>
  </si>
  <si>
    <t>Para la verificación de este item, deberá trabajarse con el profesional del componente de Salud y Nutrición para que el resultado sea consistente con las evidencias observadas.</t>
  </si>
  <si>
    <t xml:space="preserve">4.2.11. Formula Plan de Atención Individual, el cual:
a. Se remite a la autoridad competente(Judicial y/o administrativa) a los 20 días calendario 
b. Se elabora por parte de los profesionales del operador pedagógico, con la participación del adolescente o joven y su familia o red vincular de apoyo.
c. Retoma conceptos iniciales por área y concepto inicial integral 
d. Precisa los logros esperados para cada adolescente o joven, estableciendo objetivos y actividades orientadas al cumplimiento de la finalidad del SRPA.
e. Retoma el informe elaborado por la Defensoría de Familia, el cual incluye el tamizaje que permite identificar el nivel de riesgo asociado al consumo de Sustancias Psicoactivas (SPA) </t>
  </si>
  <si>
    <t xml:space="preserve">Para la verificación de este ítem, tenga en cuenta que los literales enunciados guarden coherencia con los resultados de los conceptos iniciales. Igualmente, las acciones de articulación con las autoridades judicial y administrativa entidades o actores que correspondan para la gestión de activación del Sistema Nacional de Bienestar Familiar a las que haya lugar en cada caso, (trámite de documentos de identidad de acuerdo con la edad y de la libreta militar (cuando aplique), vinculación educativa, proyecto de vida, formación para el trabajo, entre otros).
</t>
  </si>
  <si>
    <t>En diálogo con el talento humano, mediante la observación del servicio y contrastando la documentación disponible, identifique que el operador pedagógico dispone de programas o estrategias preventivas acorde con la identificación de los riesgos de consumo de sustancias psicoactivas identificadas, haciendo uso para una mayor comprensión, de la Guía para la Prevención del Consumo de Sustancias Psicoactivas en adolescentes y jóvenes del SRPA vigente.</t>
  </si>
  <si>
    <t>5. Ver Pestaña de Situaciones Especiales</t>
  </si>
  <si>
    <t>Para la verificación de este ítem tenga en cuenta:
1. solicite información de los últimos seis (6) meses relacionada con la ocurrencia de situaciones identificadas en el anexo de Situaciones Especiales.
2. Diligencie el anexo de Situaciones especiales de acuerdo con el resultado de la verificación de la muestra seleccionada, con (1) uno de los casos que no dé cuenta de los criterios solicitados, se calificará como "no cumple" para cada situación identificada.
3. En caso de que el resultado final del verificable sea "no cumple" en la redacción de la columna denominada "SITUACIÓN ENCONTRADA DEL NO CUMPLE", se escribirá: Ver detalle en el anexo de Situaciones Especiales.</t>
  </si>
  <si>
    <t>6. Código de Ética</t>
  </si>
  <si>
    <t>6.1.10.Privación del suministro de medicamentos prescritos por profesionales de la medicina o alguna de sus especialidades.
6.1.11. Uso de medicamentos cuya fecha de vencimiento se haya cumplido.
6.1.12. Suministro de medicamentos sin formulación por parte de profesional médico autorizado.</t>
  </si>
  <si>
    <t>El resultado de este verificable debe estar en concordancia con el resultado del verificable 3.1.4 del Componente de Alimentación y Nutrición.</t>
  </si>
  <si>
    <t>6.1.13. Negación en la provisión de dotación personal y/o institucional (cama, colchón, ropa de cama, vestuario, elementos de aseo o material pedagógico).</t>
  </si>
  <si>
    <t>El resultado de este verificable de estar en concordancia con el resultado con las condiciones de calidad del componente 8. de dotación.</t>
  </si>
  <si>
    <t>9. Dotación</t>
  </si>
  <si>
    <t>9.1. Cuenta con la dotación de aseo e higiene personal para la atención de los usuarios
conforme a las particularidades del servicio.
9.2  Cuenta con la dotación de material de elementos lúdicos, deportivos, culturales y de centros de interés de acuerdo con el Proyecto de Atención Institucional (PAI)</t>
  </si>
  <si>
    <t>El resultado de estas condiciones debe estar en concordancia con el resultado del verificable 6.1.13 del Código de Ética.</t>
  </si>
  <si>
    <t xml:space="preserve">
9.2  Cuenta con la dotación de material de elementos lúdicos, deportivos, culturales y de centros de interés de acuerdo con el Proyecto de Atención Institucional (PAI)</t>
  </si>
  <si>
    <t>Previo a la evaluación de estos verificables consulte con los profesionales de psicólogía o trabajo social, las particularidades que se requieran acorde con lo establecido en el Proyecto de Atención Institucional (PAI)</t>
  </si>
  <si>
    <t>Tabla 2. Talento Humano</t>
  </si>
  <si>
    <t>Cantidad de usuarios del servicio</t>
  </si>
  <si>
    <t>Registre la cantidad de usuarios que encuentra en el servicio. La tabla calculará automáticamente el personal requerido de acuerdo con el Manual Operativo.</t>
  </si>
  <si>
    <t>ACTA DE CIERRE</t>
  </si>
  <si>
    <t>PARRAFO INTRODUCTORIO</t>
  </si>
  <si>
    <t>Registre hora en formato 12 horas.
Registre día/mes/año</t>
  </si>
  <si>
    <t xml:space="preserve">ACCIONES INMEDIATAS Y/O SITUACIONES A INFORMAR </t>
  </si>
  <si>
    <t>En caso de que se hayan realizado acciones inmediatas, registre la descripción específica de la situación.
Enumere las situaciones a informar y a quienes se dirige la misma.</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</si>
  <si>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</si>
  <si>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</si>
  <si>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</si>
  <si>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</si>
  <si>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Servicio  autorizado en la Licencia de Funcionamiento (Si aplica)</t>
  </si>
  <si>
    <t>Ubicación</t>
  </si>
  <si>
    <t>3. INFORMACIÓN GENERAL DE LA VISITA</t>
  </si>
  <si>
    <t>PROTECCION</t>
  </si>
  <si>
    <t>SISTEMA DE RESPONSABIIDAD PENAL PARA ADOLESCENTES - SRPA</t>
  </si>
  <si>
    <t>Población Licencia de Funcionamiento</t>
  </si>
  <si>
    <t>Población Encontrada</t>
  </si>
  <si>
    <t>Tabla de Rangos de Edad del Ministerio de Salud y Protección Social:</t>
  </si>
  <si>
    <t>Marca la casilla encontrada</t>
  </si>
  <si>
    <t>Etapa de la Vida</t>
  </si>
  <si>
    <t>Rango de Edad</t>
  </si>
  <si>
    <t>Primera Infancia</t>
  </si>
  <si>
    <t>0-5 años</t>
  </si>
  <si>
    <t>Infancia</t>
  </si>
  <si>
    <t>6-11 años</t>
  </si>
  <si>
    <t>Adolescencia</t>
  </si>
  <si>
    <t>12-18 años</t>
  </si>
  <si>
    <t>Juventud</t>
  </si>
  <si>
    <t>14-26 años</t>
  </si>
  <si>
    <t>Adultez</t>
  </si>
  <si>
    <t>27-59 años</t>
  </si>
  <si>
    <t>Persona Mayor</t>
  </si>
  <si>
    <t>60 años o más</t>
  </si>
  <si>
    <t>MODALIDADES NO PRIVATIVAS DE LA LIBERTAD</t>
  </si>
  <si>
    <t>PRESTACIÓN DE SERVICIOS A LA COMUNIDAD</t>
  </si>
  <si>
    <t>4. INFORMACIÓN DEL CONTRATO</t>
  </si>
  <si>
    <t>Portada</t>
  </si>
  <si>
    <t>2. COMPONENTE AMBIENTES ADECUADOS Y SEGUROS</t>
  </si>
  <si>
    <t>RESPONSABLE DEL REGISTRO</t>
  </si>
  <si>
    <t xml:space="preserve">No. </t>
  </si>
  <si>
    <t xml:space="preserve">CONDICIONES DE CALIDAD Y VERIFICABLES </t>
  </si>
  <si>
    <t>SELECCIONE LA OPCIÓN (CUMPLE, NO CUMPLE, NO APLICA)</t>
  </si>
  <si>
    <t>SITUACIÓN ENCONTRADA</t>
  </si>
  <si>
    <t xml:space="preserve">NORMATIVIDAD </t>
  </si>
  <si>
    <t>2.1</t>
  </si>
  <si>
    <t>Cuenta con un Plan de Emergencias documentado e implementado.</t>
  </si>
  <si>
    <t>MANUAL OPERATIVO DE LAS MODALIDADES QUE ATIENDEN MEDIDAS Y SANCIONES DEL PROCESO JUDICIAL - SRPA MO1.PP Versión 4 del 25/07/2024. Pág. (5)
LINEAMIENTO TÉCNICO MODELO DE ATENCIÓN PARA ADOLESCENTES Y JÓVENES EN CONFLICTO CON LA LEYSRPA LM15.P versión 4 del 06/03/2020
2.2.1. Actuaciones en situaciones de emergencia (incendios, terremotos, inundaciones), pág. (180 - 181)
LINEAMIENTO TÉCNICO MODELO DE ATENCIÓN PARA ADOLESCENTES Y JÓVENES EN CONFLICTO CON LA LEY SRPA LM15.P versión 4 del 06/03/2020.
2.2.1.1 Código de Ética. Pág. (161 a 163)</t>
  </si>
  <si>
    <t>ING / ARQ</t>
  </si>
  <si>
    <t>2.1.1</t>
  </si>
  <si>
    <t xml:space="preserve">Cuenta con un Plan de Emergencias documentado en función del espacio donde se presta el servicio y este se encuentra socializado a todos con los participantes del servicio. </t>
  </si>
  <si>
    <t>MANUAL OPERATIVO DE LAS MODALIDADES QUE ATIENDEN MEDIDAS Y SANCIONES DEL PROCESO JUDICIAL - SRPA MO1.PP Versión 4 del 25/07/2024. Pág. (5)
LINEAMIENTO TÉCNICO MODELO DE ATENCIÓN PARA ADOLESCENTES Y JÓVENES EN CONFLICTO CON LA LEYSRPA LM15.P versión 4 del 06/03/2020
2.2.1. Actuaciones en situaciones de emergencia (incendios, terremotos, inundaciones), pág. (180 - 181)</t>
  </si>
  <si>
    <t>2.1.2</t>
  </si>
  <si>
    <r>
      <rPr>
        <sz val="11"/>
        <color rgb="FF000000"/>
        <rFont val="Arial"/>
        <family val="2"/>
      </rPr>
      <t xml:space="preserve">Cuenta con los soportes de realización de simulacros en los cuales se haga participe a toda la población del servicio. 
</t>
    </r>
    <r>
      <rPr>
        <b/>
        <sz val="11"/>
        <color rgb="FF000000"/>
        <rFont val="Arial"/>
        <family val="2"/>
      </rPr>
      <t>Nota 1:</t>
    </r>
    <r>
      <rPr>
        <sz val="11"/>
        <color rgb="FF000000"/>
        <rFont val="Arial"/>
        <family val="2"/>
      </rPr>
      <t xml:space="preserve"> Verificar que cuente de manera anual con mínimo dos simulacros.
</t>
    </r>
    <r>
      <rPr>
        <b/>
        <sz val="11"/>
        <color rgb="FF000000"/>
        <rFont val="Arial"/>
        <family val="2"/>
      </rPr>
      <t>Nota 2:</t>
    </r>
    <r>
      <rPr>
        <sz val="11"/>
        <color rgb="FF000000"/>
        <rFont val="Arial"/>
        <family val="2"/>
      </rPr>
      <t xml:space="preserve"> El registro de los simulacros deberá contener la siguiente información: el número de participantes, tiempo de respuesta ante la emergencia, resultados, plan de acción y mejora.</t>
    </r>
  </si>
  <si>
    <t>2.2</t>
  </si>
  <si>
    <r>
      <rPr>
        <sz val="5"/>
        <color rgb="FF000000"/>
        <rFont val="Arial"/>
        <family val="2"/>
      </rPr>
      <t>MANUAL OPERATIVO DE LAS MODALIDADES QUE ATIENDEN MEDIDAS Y SANCIONES DEL PROCESO JUDICIAL - SRPA MO1.PP Versión 4 del 25/07/2024
2.4.1.5. Atributos de calidad</t>
    </r>
    <r>
      <rPr>
        <sz val="5"/>
        <color rgb="FF000000"/>
        <rFont val="Aptos Narrow"/>
        <family val="2"/>
      </rPr>
      <t>²⁵</t>
    </r>
    <r>
      <rPr>
        <sz val="5"/>
        <color rgb="FF000000"/>
        <rFont val="Arial"/>
        <family val="2"/>
      </rPr>
      <t xml:space="preserve"> pág. (53)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LINEAMIENTO TÉCNICO MODELO DE ATENCIÓN PARA ADOLESCENTES Y JÓVENES EN CONFLICTO CON LA LEY SRPA LM15.P versión 4 del 06/03/2020.
2.2.1.1 Código de Ética. Pág. (161 a 163)</t>
    </r>
  </si>
  <si>
    <t>2.2.1</t>
  </si>
  <si>
    <t>En caso de que el inmueble cuente con piscina y esta vaya a ser utilizada por los usuarios, se cuenta con el documento expedido por la autoridad competente que certifique el cumplimiento de las normas de seguridad reglamentarias.</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</si>
  <si>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Para piscinas:
Ley 1209 del 2008.
Decreto 2171 del 2009  
Resolución 4113 del 2012
Decreto 554 de 2015</t>
  </si>
  <si>
    <t>2.3</t>
  </si>
  <si>
    <t>MANUAL OPERATIVO DE LAS MODALIDADES QUE ATIENDEN MEDIDAS Y SANCIONES DEL PROCESO JUDICIAL - SRPA MO1.PP Versión 4 del 25/07/2024
2.4.1.5. Atributos de calidad²⁵ pág. (53)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LINEAMIENTO TÉCNICO MODELO DE ATENCIÓN PARA ADOLESCENTES Y JÓVENES EN CONFLICTO CON LA LEY SRPA LM15.P versión 4 del 06/03/2020.
2.2.1.1 Código de Ética. Pág. (161 a 163)</t>
  </si>
  <si>
    <t>2.3.1</t>
  </si>
  <si>
    <t>2.4</t>
  </si>
  <si>
    <t>Cuenta con concepto sanitario favorable del inmueble.</t>
  </si>
  <si>
    <t>MANUAL OPERATIVO DE LAS MODALIDADES QUE ATIENDEN MEDIDAS Y SANCIONES DEL PROCESO JUDICIAL - SRPA MO1.PP Versión 4 del 25/07/2024
2.4.1.5. Atributos de calidad²⁵ pág. (53)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
LINEAMIENTO TÉCNICO MODELO DE ATENCIÓN PARA ADOLESCENTES Y JÓVENES EN CONFLICTO CON LA LEY SRPA LM15.P versión 4 del 06/03/2020.
2.2.1.1 Código de Ética. Pág. (161 a 163)</t>
  </si>
  <si>
    <t>2.4.1</t>
  </si>
  <si>
    <t>El inmueble cuenta con el concepto sanitario favorable expedido por la autoridad de salud competente.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</si>
  <si>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t>
  </si>
  <si>
    <t>2.5</t>
  </si>
  <si>
    <t>Cumple con las condiciones generales de infraestructura para la prestación del servicio.</t>
  </si>
  <si>
    <t>MANUAL OPERATIVO DE LAS MODALIDADES QUE ATIENDEN MEDIDAS Y SANCIONES DEL PROCESO JUDICIAL - SRPA MO1.PP Versión 4 del 25/07/2024
2.4.1.5. Atributos de calidad²⁵ pág. (53)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
LINEAMIENTO TÉCNICO MODELO DE ATENCIÓN PARA ADOLESCENTES Y JÓVENES EN CONFLICTO CON LA LEY SRPA LM15.P versión 4 del 06/03/2020.
2.2.1.1 Código de Ética. Pág. (161 a 163)</t>
  </si>
  <si>
    <t>2.5.1</t>
  </si>
  <si>
    <t>La infraestructura cuenta con abastecimiento de agua potable.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</si>
  <si>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t>
  </si>
  <si>
    <t>2.5.2</t>
  </si>
  <si>
    <t>La infraestructura cuenta con sistema de eliminación de aguas residuales.</t>
  </si>
  <si>
    <t>2.5.3</t>
  </si>
  <si>
    <r>
      <t xml:space="preserve">La infraestructura cuenta con el servicio de gas (natural o propano).
</t>
    </r>
    <r>
      <rPr>
        <b/>
        <sz val="11"/>
        <rFont val="Arial"/>
        <family val="2"/>
      </rPr>
      <t xml:space="preserve">Nota: </t>
    </r>
    <r>
      <rPr>
        <sz val="11"/>
        <rFont val="Arial"/>
        <family val="2"/>
      </rPr>
      <t>No aplica cuando el servicio de alimentación es tercerizado en su totalidad.</t>
    </r>
  </si>
  <si>
    <t>2.5.4</t>
  </si>
  <si>
    <t>La infraestructura cuenta con energía eléctrica.</t>
  </si>
  <si>
    <t>2.5.5</t>
  </si>
  <si>
    <t>Cuenta con sistema de comunicación (internet, telefonía fija y móvil).</t>
  </si>
  <si>
    <t>2.5.6</t>
  </si>
  <si>
    <t>El inmueble garantiza la accesibilidad para personas con discapacidad en forma gradual, ajustada a las características de la institución y a la demanda que pueden hacer las personas en condición de discapacidad como usuarios, funcionarios y administrativos.</t>
  </si>
  <si>
    <t>2.6</t>
  </si>
  <si>
    <t>Cuenta con las condiciones locativas adecuadas para la prestación del servicio.</t>
  </si>
  <si>
    <t>MANUAL OPERATIVO DE LAS MODALIDADES QUE ATIENDEN MEDIDAS Y SANCIONES DEL PROCESO JUDICIAL - SRPA MO1.PP Versión 4 del 25/07/2024
2.4.1.5. Atributos de calidad²⁵ pág. (53)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LINEAMIENTO TÉCNICO MODELO DE ATENCIÓN PARA ADOLESCENTES Y JÓVENES EN CONFLICTO CON LA LEY SRPA LM15.P versión 4 del 06/03/2020.
2.2.1.1 Código de Ética. Pág. (161 a 163)</t>
  </si>
  <si>
    <t>2.6.1</t>
  </si>
  <si>
    <t>El inmueble cuenta con todos los espacios limpios y libres de residuos.</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</si>
  <si>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t>
  </si>
  <si>
    <t>2.6.2</t>
  </si>
  <si>
    <r>
      <t xml:space="preserve">El inmueble se encuentra libre de goteras
</t>
    </r>
    <r>
      <rPr>
        <b/>
        <sz val="11"/>
        <rFont val="Arial"/>
        <family val="2"/>
      </rPr>
      <t>Nota:</t>
    </r>
    <r>
      <rPr>
        <sz val="11"/>
        <rFont val="Arial"/>
        <family val="2"/>
      </rPr>
      <t xml:space="preserve"> En caso de tenerlas, cuenta con fechas a realizar el mantenimiento</t>
    </r>
  </si>
  <si>
    <t>2.6.3</t>
  </si>
  <si>
    <t>El inmueble se encuentra libre de grietas</t>
  </si>
  <si>
    <t>2.6.4</t>
  </si>
  <si>
    <r>
      <t xml:space="preserve">El inmueble cuenta con ventanas limpias, seguras y sin vidrios rotos.
</t>
    </r>
    <r>
      <rPr>
        <b/>
        <sz val="11"/>
        <rFont val="Arial"/>
        <family val="2"/>
      </rPr>
      <t xml:space="preserve">Nota: </t>
    </r>
    <r>
      <rPr>
        <sz val="11"/>
        <rFont val="Arial"/>
        <family val="2"/>
      </rPr>
      <t>ventanas sin fisuras/astillas; herrajes y cerrojos operativos; marcos no obstruidos; sin riesgos (bordes cortantes/elementos sueltos/filtraciones)</t>
    </r>
  </si>
  <si>
    <t>2.6.5</t>
  </si>
  <si>
    <r>
      <t xml:space="preserve">Las puertas son seguras y cuentan con buen mantenimiento.
</t>
    </r>
    <r>
      <rPr>
        <b/>
        <sz val="11"/>
        <rFont val="Arial"/>
        <family val="2"/>
      </rPr>
      <t>Nota:</t>
    </r>
    <r>
      <rPr>
        <sz val="11"/>
        <rFont val="Arial"/>
        <family val="2"/>
      </rPr>
      <t xml:space="preserve"> sin ningún tipo de deterioro, libres de oxido, sin roturas, sin astillas, marcos fijos, sin desprendimientos de material.</t>
    </r>
  </si>
  <si>
    <t>2.6.6</t>
  </si>
  <si>
    <t>El inmueble se encuentra libre de humedad.</t>
  </si>
  <si>
    <t>2.6.7</t>
  </si>
  <si>
    <r>
      <t xml:space="preserve">Los pisos del inmueble son antideslizantes y están libres de cualquier grieta.
</t>
    </r>
    <r>
      <rPr>
        <b/>
        <sz val="11"/>
        <rFont val="Arial"/>
        <family val="2"/>
      </rPr>
      <t xml:space="preserve">Nota: </t>
    </r>
    <r>
      <rPr>
        <sz val="11"/>
        <rFont val="Arial"/>
        <family val="2"/>
      </rPr>
      <t>material antideslizante o con recubrimiento que tenga el mismo efecto.</t>
    </r>
  </si>
  <si>
    <t>2.6.8</t>
  </si>
  <si>
    <r>
      <t xml:space="preserve">El inmueble cuenta con ventilación e iluminación natural.
</t>
    </r>
    <r>
      <rPr>
        <b/>
        <sz val="11"/>
        <rFont val="Arial"/>
        <family val="2"/>
      </rPr>
      <t xml:space="preserve">Nota: </t>
    </r>
    <r>
      <rPr>
        <sz val="11"/>
        <rFont val="Arial"/>
        <family val="2"/>
      </rPr>
      <t xml:space="preserve">Se validara ventilación e iluminación artificial. </t>
    </r>
  </si>
  <si>
    <t>2.6.9</t>
  </si>
  <si>
    <t>No se perciben olores fuertes o desagradables en el inmueble.</t>
  </si>
  <si>
    <t>2.6.10</t>
  </si>
  <si>
    <t>Los baños del inmueble cuentan con un sistema de agua funcional y con ventilación (natural o artificial).</t>
  </si>
  <si>
    <t>2.6.11</t>
  </si>
  <si>
    <r>
      <t xml:space="preserve">Cuenta con los sanitarios en perfecto estado
</t>
    </r>
    <r>
      <rPr>
        <b/>
        <sz val="11"/>
        <rFont val="Arial"/>
        <family val="2"/>
      </rPr>
      <t>Nota:</t>
    </r>
    <r>
      <rPr>
        <sz val="11"/>
        <rFont val="Arial"/>
        <family val="2"/>
      </rPr>
      <t xml:space="preserve"> que fluya el agua, sin obstrucciones, sin fisuras, sin piezas sueltas o incompletas, sin óxido, sin desportillados y sin sarro.</t>
    </r>
  </si>
  <si>
    <t>2.6.12</t>
  </si>
  <si>
    <t>Todos los bombillos son ahorradores de energía.</t>
  </si>
  <si>
    <t>2.6.13</t>
  </si>
  <si>
    <t>El inmueble cuenta con señalización de acuerdo con la normatividad vigente.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</si>
  <si>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señalización:
NTC 1700 "Higiene  y Seguridad. Medidas de Seguridad en Edificaciones.  Medios de Evacuación".
numeral 4.8 señalización de salidas. numeral 4.9.2.12 Señalización de los medios de evacuación.
numeral 4.9.3.3 ocupaciones Penales.
NTC 1461 “Higiene y Seguridad. Colores y Señales de Seguridad”
Memorando Radicado No: 202520200000027653</t>
  </si>
  <si>
    <r>
      <t xml:space="preserve">Las escaleras cuentan con cintas antideslizantes, pasamanos o barandas no escalables.
</t>
    </r>
    <r>
      <rPr>
        <b/>
        <sz val="11"/>
        <rFont val="Arial"/>
        <family val="2"/>
      </rPr>
      <t>Nota:</t>
    </r>
    <r>
      <rPr>
        <sz val="11"/>
        <rFont val="Arial"/>
        <family val="2"/>
      </rPr>
      <t xml:space="preserve"> Se verificará pasamanos en ambos lados.</t>
    </r>
  </si>
  <si>
    <t>Si el inmueble presenta balcones estos cuentan con protección.</t>
  </si>
  <si>
    <t>Si el inmueble cuenta con aljibes, albercas y depósitos de agua o piscina cuentan con protección.</t>
  </si>
  <si>
    <t xml:space="preserve">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piscinas:
Ley 1209 del 2008.
Decreto 2171 del 2009  
Resolución 4113 del 2012
Decreto 554 de 2015
</t>
  </si>
  <si>
    <t>Si se cuenta con piscina, esta se encuentra de acuerdo con la normatividad vigente, entre ellas:
• Cerramiento al o en el estanque o estructura similar de piscina
• Alarma de agua o detector de inmersión
• Normas de uso. 
• Dos flotadores circulares con cuerda y un bastón con gancho.
• Señalizar de forma visible con claridad la profundidad máxima de la piscina, deberá ser marcadas en tres (3) partes indicando la profundidad mínima, la máxima y la intermedia.
• Un botiquín de primeros auxilios con material para curaciones.
• Servicio las veinticuatro (24) horas del día en el sitio de la piscina un teléfono o citófono para llamadas de emergencia.
• Contar con cubiertas antientrampamientos.</t>
  </si>
  <si>
    <t xml:space="preserve">Las tomas eléctricas cuentan con tapas protectoras, cableado fijado adecuadamente, sin enchufes o tornillos sueltos, sin cables pelados o expuestos al calor o la humedad. </t>
  </si>
  <si>
    <r>
      <t xml:space="preserve">Las cubiertas o techos con cielos rasos seguros y sin riesgos.
</t>
    </r>
    <r>
      <rPr>
        <b/>
        <sz val="11"/>
        <rFont val="Arial"/>
        <family val="2"/>
      </rPr>
      <t>Nota:</t>
    </r>
    <r>
      <rPr>
        <sz val="11"/>
        <rFont val="Arial"/>
        <family val="2"/>
      </rPr>
      <t xml:space="preserve"> sin pandeo, fisuras, roturas, desprendimientos, sin riesgo de colapso o caída.</t>
    </r>
  </si>
  <si>
    <t xml:space="preserve">Los medicamentos están almacenados en espacios destinados de acuerdo a las normas vigentes establecidas con seguridad para el acceso de personal no autorizado. Fuera del alcance de los adolescentes y jóvenes. </t>
  </si>
  <si>
    <r>
      <t xml:space="preserve">El inmueble cuenta con un espacio para el almacenamiento de sustancias químicas y/o tóxicas usadas durante las actividades de mantenimiento, limpieza y desinfección.
</t>
    </r>
    <r>
      <rPr>
        <b/>
        <sz val="11"/>
        <rFont val="Arial"/>
        <family val="2"/>
      </rPr>
      <t>Nota:</t>
    </r>
    <r>
      <rPr>
        <sz val="11"/>
        <rFont val="Arial"/>
        <family val="2"/>
      </rPr>
      <t xml:space="preserve"> Se debe contar con el respectivo kit antiderrames (cuando aplique).</t>
    </r>
  </si>
  <si>
    <t>Los extintores cuentan con carga vigente y están ubicados conforme a la normatividad vigente.</t>
  </si>
  <si>
    <t xml:space="preserve">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extintores:
Resolución 2400 de  1979  en  los artículos  220  y  221,  así  mismo  en  la  NTC 2885 en el acápite 1.6.2.
</t>
  </si>
  <si>
    <t>El inmueble cuenta con ambientación o decoración agradable y cálida para la acogida y atención de los usuarios.</t>
  </si>
  <si>
    <t>Los dormitorios, baños y espacios de atención están libres de cámaras de vigilancia.</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</si>
  <si>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el uso de cámaras:
Concepto jurídico No. 29 del 2017, Oficina Asesora Jurídica.</t>
  </si>
  <si>
    <r>
      <t xml:space="preserve">Cuenta con aviso de atención que indique la prestación del Servicio Público de Bienestar Familiar, ubicado en la fachada principal del inmueble.
</t>
    </r>
    <r>
      <rPr>
        <b/>
        <sz val="11"/>
        <rFont val="Arial"/>
        <family val="2"/>
      </rPr>
      <t>Nota:</t>
    </r>
    <r>
      <rPr>
        <sz val="11"/>
        <rFont val="Arial"/>
        <family val="2"/>
      </rPr>
      <t xml:space="preserve"> El aviso no debe hacer referencia a modalidad ni población.</t>
    </r>
  </si>
  <si>
    <t>Click</t>
  </si>
  <si>
    <t>2.7</t>
  </si>
  <si>
    <t>Cuenta con las áreas y espacios adecuados en la infraestructura para la atención de usuarios por jornadas o intervenciones.</t>
  </si>
  <si>
    <t>MANUAL OPERATIVO DE LAS MODALIDADES QUE ATIENDEN MEDIDAS Y SANCIONES DEL PROCESO JUDICIAL - SRPA MO1.PP Versión 4 del 25/07/2024
2.4.1.5. Atributos de calidad²⁵ pág. (53)
Guía de estándares de calidad para modalidades de medidas y sanciones del proceso judicial-SRPA y modalidades complementarias y alternativas al proceso judicial SRPA restablecimiento en administración de justicia - RAJ [G1.M1.P] Versión 1del 03/07/2024.
numeral 5.1.2. pág. (9-10) y Tabla No. 3 (11-13)</t>
  </si>
  <si>
    <t>2.7.1</t>
  </si>
  <si>
    <r>
      <t xml:space="preserve">La infraestructura cuenta con un espacio administrativo de oficinas multifunción con seguridad para el acceso de personal no autorizado.
</t>
    </r>
    <r>
      <rPr>
        <b/>
        <sz val="11"/>
        <rFont val="Arial"/>
        <family val="2"/>
      </rPr>
      <t>Nota:</t>
    </r>
    <r>
      <rPr>
        <sz val="11"/>
        <rFont val="Arial"/>
        <family val="2"/>
      </rPr>
      <t xml:space="preserve"> La multifunción hace referencia a espacios para la coordinación, auxiliar administrativo, apoyo SIG, entre otros.</t>
    </r>
  </si>
  <si>
    <t>Guía de estándares de calidad para modalidades de medidas y sanciones del proceso judicial-SRPA y modalidades complementarias y alternativas al proceso judicial SRPA restablecimiento en administración de justicia - RAJ [G1.M1.P] Versión 1del 03/07/2024.
numeral 5.1.2. pág. (9-10) y tabla No. 3, pág. (11 - 13)</t>
  </si>
  <si>
    <t>2.7.2</t>
  </si>
  <si>
    <r>
      <t xml:space="preserve">La infraestructura cuenta con salón múltiple.
</t>
    </r>
    <r>
      <rPr>
        <b/>
        <sz val="11"/>
        <rFont val="Arial"/>
        <family val="2"/>
      </rPr>
      <t>Nota:</t>
    </r>
    <r>
      <rPr>
        <sz val="11"/>
        <rFont val="Arial"/>
        <family val="2"/>
      </rPr>
      <t xml:space="preserve"> Puede no estar en la sede sino ser un espacio comunitario.</t>
    </r>
  </si>
  <si>
    <t>2.7.3</t>
  </si>
  <si>
    <t>La infraestructura cuenta con cuarto o área de archivo de anexos de la historia de atención.</t>
  </si>
  <si>
    <r>
      <t xml:space="preserve">La infraestructura cuenta con espacios de atención individual y familiar 
</t>
    </r>
    <r>
      <rPr>
        <b/>
        <sz val="11"/>
        <rFont val="Arial"/>
        <family val="2"/>
      </rPr>
      <t>Nota:</t>
    </r>
    <r>
      <rPr>
        <sz val="11"/>
        <rFont val="Arial"/>
        <family val="2"/>
      </rPr>
      <t xml:space="preserve"> Corresponde a espacios para atención en psicología, trabajador social/profesional en desarrollo familiar, entre otros.</t>
    </r>
  </si>
  <si>
    <t>La infraestructura cuenta con un punto ecológico</t>
  </si>
  <si>
    <t>Guía de estándares de calidad para modalidades de medidas y sanciones del proceso judicial-SRPA y modalidades complementarias y alternativas al proceso judicial SRPA restablecimiento en administración de justicia - RAJ [G1.M1.P] Versión 1del 03/07/2024.
numeral 5.1.2. pág. (9-10)</t>
  </si>
  <si>
    <r>
      <t>La infraestructura cuenta con espacio para disposición de basuras de acuerdo con la normativa vigente:</t>
    </r>
    <r>
      <rPr>
        <sz val="11"/>
        <rFont val="Arial"/>
        <family val="2"/>
      </rPr>
      <t xml:space="preserve">
a. cuenta con canecas marcadas y por color para la separación de residuos según norma vigente.
b. los acabados del área de manejo de residuos sólidos permiten su fácil limpieza y desinfección.
c. cuenta con ventilación tales como rejillas o ventanas.
d. cuenta con un sistema de prevención y control de incendios, como extintores y suministro cercano de agua y drenaje.
e. barreras que impidan el acceso y proliferación de vectores y el ingreso de animales domésticos.</t>
    </r>
  </si>
  <si>
    <t>Guía de estándares de calidad para modalidades de medidas y sanciones del proceso judicial-SRPA y modalidades complementarias y alternativas al proceso judicial SRPA restablecimiento en administración de justicia - RAJ [G1.M1.P] Versión 1del 03/07/2024.
numeral 5.1.2. pág. (9-10) y tabla No. 3, pág. (11 - 13)
Para espacio de residuos, la norma vigente:
Decreto 1077 del 26/05/2015, ARTÍCULO 2.3.2.2.2.2.19. Sistemas de almacenamiento colectivo de residuos sólidos.
Para código de colores de canecas, la norma vigente: 
Resolución 2184 de 2019</t>
  </si>
  <si>
    <r>
      <t>La infraestructura  cuenta con servicios sanitarios (pueden ser unisex, estar ubicados dentro o contiguos a los espacios de uso de los adolescentes, jóvenes y familia), como mínimo se requiere</t>
    </r>
    <r>
      <rPr>
        <sz val="11"/>
        <rFont val="Arial"/>
        <family val="2"/>
      </rPr>
      <t xml:space="preserve">:
a. </t>
    </r>
    <r>
      <rPr>
        <b/>
        <sz val="11"/>
        <rFont val="Arial"/>
        <family val="2"/>
      </rPr>
      <t>un (1)</t>
    </r>
    <r>
      <rPr>
        <sz val="11"/>
        <rFont val="Arial"/>
        <family val="2"/>
      </rPr>
      <t xml:space="preserve"> sanitario por cada </t>
    </r>
    <r>
      <rPr>
        <b/>
        <sz val="11"/>
        <rFont val="Arial"/>
        <family val="2"/>
      </rPr>
      <t>quince (15)</t>
    </r>
    <r>
      <rPr>
        <sz val="11"/>
        <rFont val="Arial"/>
        <family val="2"/>
      </rPr>
      <t xml:space="preserve"> adolescentes, jóvenes y familia.
b.</t>
    </r>
    <r>
      <rPr>
        <b/>
        <sz val="11"/>
        <rFont val="Arial"/>
        <family val="2"/>
      </rPr>
      <t xml:space="preserve"> un (1)</t>
    </r>
    <r>
      <rPr>
        <sz val="11"/>
        <rFont val="Arial"/>
        <family val="2"/>
      </rPr>
      <t xml:space="preserve"> orinal por cada </t>
    </r>
    <r>
      <rPr>
        <b/>
        <sz val="11"/>
        <rFont val="Arial"/>
        <family val="2"/>
      </rPr>
      <t>quince (15)</t>
    </r>
    <r>
      <rPr>
        <sz val="11"/>
        <rFont val="Arial"/>
        <family val="2"/>
      </rPr>
      <t xml:space="preserve"> adolescentes, jóvenes y familia (en caso de no contar, se debe garantizar </t>
    </r>
    <r>
      <rPr>
        <b/>
        <sz val="11"/>
        <rFont val="Arial"/>
        <family val="2"/>
      </rPr>
      <t>dos (2)</t>
    </r>
    <r>
      <rPr>
        <sz val="11"/>
        <rFont val="Arial"/>
        <family val="2"/>
      </rPr>
      <t xml:space="preserve"> sanitarios por cada </t>
    </r>
    <r>
      <rPr>
        <b/>
        <sz val="11"/>
        <rFont val="Arial"/>
        <family val="2"/>
      </rPr>
      <t>10</t>
    </r>
    <r>
      <rPr>
        <sz val="11"/>
        <rFont val="Arial"/>
        <family val="2"/>
      </rPr>
      <t xml:space="preserve"> adolescentes, jóvenes y familia).
c. </t>
    </r>
    <r>
      <rPr>
        <b/>
        <sz val="11"/>
        <rFont val="Arial"/>
        <family val="2"/>
      </rPr>
      <t>un (1)</t>
    </r>
    <r>
      <rPr>
        <sz val="11"/>
        <rFont val="Arial"/>
        <family val="2"/>
      </rPr>
      <t xml:space="preserve"> lavamanos por cada </t>
    </r>
    <r>
      <rPr>
        <b/>
        <sz val="11"/>
        <rFont val="Arial"/>
        <family val="2"/>
      </rPr>
      <t>quince (15)</t>
    </r>
    <r>
      <rPr>
        <sz val="11"/>
        <rFont val="Arial"/>
        <family val="2"/>
      </rPr>
      <t xml:space="preserve"> adolescentes, jóvenes y familia.</t>
    </r>
  </si>
  <si>
    <t xml:space="preserve">Guía de estándares de calidad para modalidades de medidas y sanciones del proceso judicial-SRPA y modalidades complementarias y alternativas al proceso judicial SRPA restablecimiento en administración de justicia - RAJ [G1.M1.P] Versión 1del 03/07/2024.
numeral 5.1.2. pág. (9-10)
</t>
  </si>
  <si>
    <t>Se garantiza el suministro permanente de agua potable y alcantarillado en los baños.</t>
  </si>
  <si>
    <t>Los baños se encuentran limpios en óptimo estado de aseo.</t>
  </si>
  <si>
    <t>Los enchapes de piso a techo y aparatos sanitarios no presentan roturas ni grietas</t>
  </si>
  <si>
    <t>Los baños cuentan con puertas que garantice la intimidad de los usuarios, pero permitiendo la visibilidad y control en las unidades sanitarias.</t>
  </si>
  <si>
    <t>Los baños cuentan con adecuada iluminación y ventilación.</t>
  </si>
  <si>
    <t>Los baños no generan riesgo, en atención a la prevención del daño antijurídico. (prevenir el riesgo de suicidio, lesiones por quemaduras, abuso sexual, lesiones o muertes por riñas, entre otros).</t>
  </si>
  <si>
    <t>Cuenta con la dotación institucional necesaria en los diferentes espacios de la infraestructura para garantizar la adecuada funcionalidad del servicio.</t>
  </si>
  <si>
    <t>MANUAL OPERATIVO DE LAS MODALIDADES QUE ATIENDEN MEDIDAS Y SANCIONES DEL PROCESO JUDICIAL - SRPA MO1.PP Versión 4 del 25/07/2024
2.4.1.5. Atributos de calidad²⁵ pág. (53)
Guía de estándares de calidad para modalidades de medidas y sanciones del proceso judicial-SRPA y modalidades complementarias y alternativas al proceso judicial SRPA restablecimiento en administración de justicia - RAJ [G1.M1.P] Versión 1del 03/07/2024. pág. (11 a 13)</t>
  </si>
  <si>
    <r>
      <t xml:space="preserve">La zona administrativa cuenta con la dotación requerida:
a. un botiquín, debidamente etiquetado, señalizado, de fácil acceso y con elementos según norma vigente:
b. un computador .
c. una impresora.
d. un teléfono celular.
e. contar con conexión a internet.
f. un archivador (según capacidad de atención).
g. un escritorio con una silla, y para oficinas que atiendan público (mínimo 3 sillas).
h. área de archivo con manejo de protocolos de confidencialidad.
i. ventilador o aire acondicionado cuando el clima lo requiera.
</t>
    </r>
    <r>
      <rPr>
        <b/>
        <sz val="11"/>
        <rFont val="Arial"/>
        <family val="2"/>
      </rPr>
      <t>Nota:</t>
    </r>
    <r>
      <rPr>
        <sz val="11"/>
        <rFont val="Arial"/>
        <family val="2"/>
      </rPr>
      <t xml:space="preserve"> Para elementos del botiquín puede tomarse de referencia el Botiquín Tipo A Resolución 705 de 2007.</t>
    </r>
  </si>
  <si>
    <t>Guía de estándares de calidad para modalidades de medidas y sanciones del proceso judicial-SRPA y modalidades complementarias y alternativas al proceso judicial SRPA restablecimiento en administración de justicia - RAJ [G1.M1.P] Versión 1del 03/07/2024. pág. (11 a 13)</t>
  </si>
  <si>
    <t>Espacio para atención pedagógica, psicosocial, orientación o de gestión cuenta con la siguiente dotación requerida:
a. computador (según necesidad de atención).
b. un archivador.
c. una mesa o escritorio por cubículo para la atención psicosocial.
d. dos sillas.</t>
  </si>
  <si>
    <t>Cuentan con Herramientas TIC según la modalidad y capacidad de atención.</t>
  </si>
  <si>
    <t>Cantidad de Condiciones que CUMPLE</t>
  </si>
  <si>
    <t>Cantidad de Condiciones que NO CUMPLE CONDICIÓN</t>
  </si>
  <si>
    <t>Cantidad de Condiciones que NO APLICA</t>
  </si>
  <si>
    <t>3. COMPONENTE ALIMENTACION Y NUTRICIÓN</t>
  </si>
  <si>
    <t>3.1.</t>
  </si>
  <si>
    <t>Cuenta con el seguimiento a la atención, promoción y mantenimiento de la salud.</t>
  </si>
  <si>
    <t>Lineamiento técnico modelo de atención para adolescentes y jóvenes en conflicto con la ley-SRPA. versión 4 del 06/03/2020. 
2.1.3. Fases del Modelo de Atención 
2.1.3.1 Fase de Aceptación – Acogida.  
A. Elaboración de conceptos iniciales por cada área 
5. Valoración nutricional, médica y odontológica. Pág. 136.     
Tabla 5. Fase de Permanencia: Acciones por componentes y logros por niveles y componentes 
en los momentos de Reconocimiento, Comprensión y reformulación.
Componentes: Trascendencia sentido de vida/Acciones a desarrollar Pág. 154.
2.2 Herramientas para la atención.
2.2.1 Herramientas de desarrollo.
2.2.1.1 Código de Ética. Pág. 162.  
2.2.1.4 Anexo historia de atención. Pag.177
B) Acciones por la garantía del derecho a la salud.Pág 216
Manual Operativo de las Modalidades que Atienden Medidas y Sanciones del Proceso Judicial. Versión 4 del 25/07/2024. 
Permanencia.Pág.54.
Guía para el  impulso a la soberanía alimentaria por el derecho humano a la alimentación adecuada en las modalidades y servicios del ICBF. G36.PP. Versión 2 del 30/12/2025..Págs 102-114.  
Protocolo intervención en crisis para servicios de restablecimiento en administración de justicia.  PT1.P.  Versión 2 del 02/03/2026
Pág.- 7 - 26, 45, 47</t>
  </si>
  <si>
    <t>ND / ING AL</t>
  </si>
  <si>
    <t>3.1.1</t>
  </si>
  <si>
    <r>
      <t xml:space="preserve">Cuenta con soporte de afiliación en estado activo, vigente (no mayor a 6 meses), en físico o digital.
</t>
    </r>
    <r>
      <rPr>
        <b/>
        <sz val="11"/>
        <rFont val="Arial"/>
        <family val="2"/>
      </rPr>
      <t xml:space="preserve">Nota 1: </t>
    </r>
    <r>
      <rPr>
        <sz val="11"/>
        <rFont val="Arial"/>
        <family val="2"/>
      </rPr>
      <t xml:space="preserve">Régimen Especial: Certificación emitida por la Entidad Prestadora de Salud (EPS).
</t>
    </r>
    <r>
      <rPr>
        <b/>
        <sz val="11"/>
        <rFont val="Arial"/>
        <family val="2"/>
      </rPr>
      <t xml:space="preserve">Nota 2: </t>
    </r>
    <r>
      <rPr>
        <sz val="11"/>
        <rFont val="Arial"/>
        <family val="2"/>
      </rPr>
      <t>en caso de no contar con el soporte verificar la gestión en coordinación con la Autoridad Administrativa.</t>
    </r>
  </si>
  <si>
    <t>3.1.2</t>
  </si>
  <si>
    <t>Cuenta con los soportes de las atenciones periódicas y/o gestiones en salud para dar cumplimiento con lo descrito en la Ruta Integral de Atención en Salud:
Soporte de valoración integral por: medicina general o especialista en pediatría o medicina familiar, profesional de enfermería y salud bucal por profesional de odontología.
Nota 1: En caso que los  adolescentes o jóvenes requieran consultas de salud especializadas verificar la asistencia a las mismas.
Nota 2: en caso de no contar con el soporte verificar la gestión en coordinación con la Autoridad Administrativa. 
Nota 3: En caso de que se hayan realizado activaciones en salud cuentan con los soportes de las atenciones.</t>
  </si>
  <si>
    <t>3.1.3</t>
  </si>
  <si>
    <r>
      <t xml:space="preserve">Cuenta con soporte en físico o digital de la aplicación del esquema de vacunación completo para la edad.
</t>
    </r>
    <r>
      <rPr>
        <b/>
        <sz val="11"/>
        <rFont val="Arial"/>
        <family val="2"/>
      </rPr>
      <t>Nota:</t>
    </r>
    <r>
      <rPr>
        <sz val="11"/>
        <rFont val="Arial"/>
        <family val="2"/>
      </rPr>
      <t xml:space="preserve"> en caso de no contar con el soporte verificar la gestión en coordinación con la Autoridad Administrativa.</t>
    </r>
  </si>
  <si>
    <t>Guía para el  impulso a la soberanía alimentaria por el derecho humano a la alimentación adecuada en las modalidades y servicios del ICBF. G36.PP. Versión 2 del 30/12/2025.
4.6. Valoración y Seguimiento del Estado Nutricional y de Salud..
4.6.5. Seguimiento a la atención, promoción y mantenimiento de la salud.
Tabla 11. Ruta integral de atención para la promoción y mantenimiento de la salud según curso de vida. Esquema de intervenciones/atenciones en salud individuales para niñas y niños en primera infancia.
Página 108.</t>
  </si>
  <si>
    <t>3.1.4</t>
  </si>
  <si>
    <t>En diálogo con los adolescentes o jóvenes, se evidencia la asistencia a las valoraciones integrales.</t>
  </si>
  <si>
    <t>3.2</t>
  </si>
  <si>
    <t>Implementa la minuta patron establecida para el Refrigerio Listo para el Consumo.</t>
  </si>
  <si>
    <t>Manual Operativo de las Modalidades que Atienden Medidas y Sanciones del Proceso Judicial. Versión 4 del 25/07/2024. 
2.4.1.Modalidad  Prestación de Servicios a la Comunidad
Alimentación y nutrición. Pág. 57.</t>
  </si>
  <si>
    <t>3.2.1</t>
  </si>
  <si>
    <t>En observación en sitio se evidencia que se suministran todos los componentes establecidos en la minuta patron para el Refrigerio Listo para el Consumo.</t>
  </si>
  <si>
    <t>3.2.2</t>
  </si>
  <si>
    <t xml:space="preserve">Cuenta con soportes del giro o transferencia mensual correspondiente al componente de salud y nutrición  para los usuarios que presentan atención directa o flexibilización en su atención (cuando aplique). </t>
  </si>
  <si>
    <t>3.3</t>
  </si>
  <si>
    <t>Cuenta e implementa el Plan de Saneamiento Básico en coherencia con la particularidad del servicio.</t>
  </si>
  <si>
    <t>Guía para el  impulso a la soberanía alimentaria por el derecho humano a la alimentación adecuada en las modalidades y servicios del ICBF. G36.PP. Versión 2 del 30/12/2025.
4.5.4.5.  Requisitos del servicio de alimentos
Plan de saneamiento básico.
Pág. 87 - 89.</t>
  </si>
  <si>
    <t>3.3.1</t>
  </si>
  <si>
    <r>
      <t xml:space="preserve">Cuenta con los siguientes programas en físico o digital:
1. Control de plagas.
2. Desechos sólidos y líquidos.
3. Agua segura.
4. Limpieza y desinfección.
</t>
    </r>
    <r>
      <rPr>
        <b/>
        <sz val="11"/>
        <rFont val="Arial"/>
        <family val="2"/>
      </rPr>
      <t xml:space="preserve">Nota: </t>
    </r>
    <r>
      <rPr>
        <sz val="11"/>
        <rFont val="Arial"/>
        <family val="2"/>
      </rPr>
      <t>Soporte de concertación en caso de atender comunidades étnicas (si aplica).</t>
    </r>
  </si>
  <si>
    <t>3.3.2</t>
  </si>
  <si>
    <t>Cuenta con actas, listados de asistencia, registros fotográficos, etc., que evidencien la capacitación del talento humano en los programas del plan de saneamiento básico.</t>
  </si>
  <si>
    <t>3.3.3</t>
  </si>
  <si>
    <t>En observación de la atención se evidencia la implementación de los cuatro (4) programas básicos del plan de saneamiento básico.</t>
  </si>
  <si>
    <t>3.3.4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</si>
  <si>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</si>
  <si>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3.3.5</t>
  </si>
  <si>
    <t>En diálogo con el talento humano se evidencia el conocimiento sobre temas específicos del Plan de Saneamiento Básico.</t>
  </si>
  <si>
    <t>3.4</t>
  </si>
  <si>
    <t xml:space="preserve">Implementa las Buenas Prácticas de Manufactura - BPM en los procesos con alimentos. </t>
  </si>
  <si>
    <t xml:space="preserve">Guía para el  impulso a la soberanía alimentaria por el derecho humano a la alimentación adecuada en las modalidades y servicios del ICBF. G36.PP. Versión 2 del 30/12/2025.  Págs.. 77 - 83.
Guía orientadora para la estrategia del abastecimiento alimentario. G38.PP.  Versión 1 del 16/01/2025. Págs. 19 - 24. </t>
  </si>
  <si>
    <t>En observación de la atención se evidencia que:</t>
  </si>
  <si>
    <t>3.4.1</t>
  </si>
  <si>
    <t>Guía orientadora para la estrategia del abastecimiento alimentario. G38.PP.  Versión 1 del 16/01/2025.
4.3.4. Recepción.  Pág. 19.</t>
  </si>
  <si>
    <t>3.4.2</t>
  </si>
  <si>
    <r>
      <t xml:space="preserve">Cuenta con un área de </t>
    </r>
    <r>
      <rPr>
        <b/>
        <sz val="11"/>
        <rFont val="Arial"/>
        <family val="2"/>
      </rPr>
      <t xml:space="preserve">almacenamiento de alimentos </t>
    </r>
    <r>
      <rPr>
        <sz val="11"/>
        <rFont val="Arial"/>
        <family val="2"/>
      </rPr>
      <t>que</t>
    </r>
    <r>
      <rPr>
        <b/>
        <sz val="11"/>
        <rFont val="Arial"/>
        <family val="2"/>
      </rPr>
      <t xml:space="preserve"> </t>
    </r>
    <r>
      <rPr>
        <sz val="11"/>
        <rFont val="Arial"/>
        <family val="2"/>
      </rPr>
      <t>cumple con:
1. Asegurar que los alimentos están separados de las paredes, pisos y techos.
2. Asegurar que los plaguicidas, detergentes, desinfectantes y otras sustancias peligrosas se encuentran alejados de los alimentos y adecuadamente rotulados.
3. Asegurar los criterios mínimos para la conservación de los alimentos:
a. Almacenamiento seco
b. Almacenamiento en frio 
c. Almacenamiento de verduras y frutas.
d. Almacenamiento de leche y productos lácteos.
e. Cárnicos, pollo y pescado.</t>
    </r>
  </si>
  <si>
    <r>
      <t>Guía orientadora para la estrategia del abastecimiento alimentario. G38.PP.  Versión 1 del 16/01/2025.
4.3.4. Almacenamiento.  Pág. 21</t>
    </r>
    <r>
      <rPr>
        <sz val="5"/>
        <rFont val="Aptos Narrow"/>
        <family val="2"/>
        <scheme val="minor"/>
      </rPr>
      <t>-24</t>
    </r>
    <r>
      <rPr>
        <sz val="5"/>
        <rFont val="Aptos Narrow"/>
        <family val="2"/>
        <scheme val="minor"/>
      </rPr>
      <t>.</t>
    </r>
  </si>
  <si>
    <t>3.4.3</t>
  </si>
  <si>
    <t xml:space="preserve">La persona asignada para distribuir el refrigerio industrializado cumple con las prácticas higiénicas y medidas de protección mientras entrega los alimentos a los usuarios. </t>
  </si>
  <si>
    <t>Guía para el  impulso a la soberanía alimentaria por el derecho humano a la alimentación adecuada en las modalidades y servicios del ICBF. G36.PP. Versión 2 del 30/12/2025.
Prácticas higiénicas y medidas de protección.  Pág.  80.</t>
  </si>
  <si>
    <t>3.5</t>
  </si>
  <si>
    <t>Cuenta e implementa el Programa de Selección y Evaluación de Proveedores.</t>
  </si>
  <si>
    <t xml:space="preserve">Guía orientadora para la estrategia del abastecimiento alimentario. G38.PP.  Versión 1 del 16/01/2025. Págs. 16 y 17.
</t>
  </si>
  <si>
    <t>3.5.1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</si>
  <si>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</si>
  <si>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 xml:space="preserve">Guía orientadora para la estrategia del abastecimiento alimentario. G38.PP.  Versión 1 del 16/01/2025.
4.3.2 Evaluación y Selección de Proveedores - Compra de  Alimentos.
4.3.2.1 Programa de Selección y Evaluación de Proveedores.  Pág. 16, 17.
</t>
  </si>
  <si>
    <t>3.5.2</t>
  </si>
  <si>
    <t xml:space="preserve">En observación de la atención se evidencia el cumplimiento del programa de selección y evaluación de proveedores, asegurando los criterios de aceptabilidad y calificación de proveedores para la compra de alimentos. </t>
  </si>
  <si>
    <t xml:space="preserve">SITUACIÓN ENCONTRADA DEL NO CUMPLE </t>
  </si>
  <si>
    <t>4.1.</t>
  </si>
  <si>
    <t>Cuenta y desarrolla el Proyecto de Atención Institucional - PAI</t>
  </si>
  <si>
    <t>PSIC / TS</t>
  </si>
  <si>
    <t>4.1.1.</t>
  </si>
  <si>
    <t>La Institución cuenta con el Proyecto de Atención Institucional,  digital o físico y aprobada.</t>
  </si>
  <si>
    <t xml:space="preserve">LINEAMIENTO TÉCNICO MODELO DE ATENCIÓN PARA ADOLESCENTES Y JÓVENES EN CONFLICTO CON LA LEY SRPA, versión 4 del 6/03/2020
2.2.1.2 Proyecto de Atención Institucional PAI </t>
  </si>
  <si>
    <t>4.1.2</t>
  </si>
  <si>
    <t>La Institución cuenta con los soportes en digital o físico que permitan evidenciar el desarrollo del Proyecto de Atención Institucional</t>
  </si>
  <si>
    <t>4.1.3.</t>
  </si>
  <si>
    <t>En observación de la atención, diálogos con los adolescentes, jóvenes, familias o red vincular de apoyo, el talento humano y registros documentales, se evidencia que las acciones desarrolladas por la Institución en la implementación del Proyecto de Atención Institucional - PAI:
a. Son pertinentes y coherentes para la población atendida.
b. Son desarrolladas en el trabajo cotidiano con los adolescentes y jóvenes  basados en los enfoques de derechos, pedagógico, etario, diferencial, restaurativo y de inclusión social.
c. Están basadas en los principios y en el marco normativo del modelo de atención:  Desarrollo humano;  Carácter pedagógico-restaurativo;  Participación y ciudadanía
d.Se establecen por niveles (individual, familiar, grupal y contextual), componentes y fases del modelo de atención
e. Tienen un cronograma visible y actualizado que incluye las actividades y tareas formativas proyectadas en el PAI.</t>
  </si>
  <si>
    <t>LINEAMIENTO TÉCNICO MODELO DE ATENCIÓN PARA ADOLESCENTES Y JÓVENES EN CONFLICTO CON LA LEY SRPA, versión 4 del 6/03/2020
1.1.1. Enfoques. págs. 20 a la 76.
1.1.2. Principios  Pág.76 a 90
1.2  Marco normativo. Pág. 90 a 101
2.1. Estructura. Págs.102 al 119
2.2.1.2 Proyecto de Atención Institucional PAI. Cronograma. Pág.171, 173
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Alcance.
MANUAL OPERATIVO DE LAS MODALIDADES QUE ATIENDEN MEDIDAS Y SANCIONES DEL PROCESO JUDICIAL - SRPA, versión 4 del 25/07/2024 aprobado mediante Resolución No.3111 del 10 de julio de 2024
1.3.1 Aplicación del Modelo de Atención. Págs.10,11,12
Abordaje de los equipos interdisciplinarios. Tabla No. 2 Tipos de Intervención. págs.16,17
Tabla No. 1 Modalidades de Atención
2.4.1. Prestación de Servicios a la Comunidad. Pág. 51-58
LINEAMIENTO DE ATENCIÓN PARA EL DESARROLLO Y FORTALECIMIENTO DE LOS PROYECTOS DE VIDA, DE LOS NIÑOS, NIÑAS, ADOLESCENTES Y JÓVENES ATENDIDOS EN LOS SERVICIOS DE PROTECCIÓN DEL  ICBF, versión 3 del 25/09/2020 Aprobado mediante Resolución No. 5110 de 25 de septiembre de 2020
7.1.1.2. Responsabilidad Penal para Adolescentes. Pág. 42
GUIA PARA LA PARTICIPACION Y EL EJERCICIO DE CIUDADANIA DE LOS ADOLESCENTES Y JOVENES DEL SRPA, versión 1 del 29/12/2017
3.2. Participación con las Familias. Págs. 4,5,6
3.3. Participación con la Comunidad. Págs. 6,7,8,9.</t>
  </si>
  <si>
    <t>4.2.</t>
  </si>
  <si>
    <t>Cuenta e implementa los atributos de calidad acorde con los criterios establecidos en los documentos técnicos.</t>
  </si>
  <si>
    <t>En observación de la atención, diálogos con los adolescentes, jóvenes, familias, el talento humano y contrastado con el anexo de historia de atención se evidencia que:</t>
  </si>
  <si>
    <t/>
  </si>
  <si>
    <t>4.2.1</t>
  </si>
  <si>
    <t>Desarrolla acciones informativas al adolescente o joven y familia sobre: 
a. La modalidad de atención
b. Objetivo
c. Duración de la ubicación
d. El sentido de realizar un servicio social con enfoque restaurativo.</t>
  </si>
  <si>
    <t>4.2.2</t>
  </si>
  <si>
    <t xml:space="preserve">Desarrolla acciones con el adolescente o joven para:
a.  La vinculación de la familia al proceso de atención, referentes afectivos y/o vincular de apoyo
b. La implementación del enfoque y prácticas restaurativas con la comunidad
c. Promover espacios de diálogo y cooperación que permitan a los adolescentes y jóvenes, responder al delito a través de la materialización de acciones de reparación del daño desde el servicio a la comunidad.
d. Orientación para el desarrollo de la labor social con miras a la reparación (directa, indirecta o simbólica) del daño causado. 
</t>
  </si>
  <si>
    <t>LINEAMIENTO TÉCNICO DEL MODELO DE ATENCIÓN PARA ADOLESCENTES Y JÓVENES  EN CONFLICTO CON LA LEY  SRPA. versión 4 del 6/03/2020.
2.1.3. Fases del Modelo de Atención.2.1.3.1. Fase de aceptación y acogida. Págs. 126 a 138
MANUAL OPERATIVO DE LAS MODALIDADES QUE ATIENDEN MEDIDAS Y SANCIONES DEL PROCESO JUDICIAL - SRPA, versión 4 del 25/07/2024 aprobado mediante Resolución No.3111 del 10 de julio de 2024
2.4.1.5. Atributos de calidad. Pág- 53, 54</t>
  </si>
  <si>
    <t>4.2.3</t>
  </si>
  <si>
    <t xml:space="preserve">Cuenta con el concepto inicial de psicologia el cual:
a. Esta en formato diseñado por el operador 
b. Es elaborado al mes del ingreso del adolescente o joven
c. Contiene: Percepción frente el motivo de ingreso, antecedentes de institucionalización, antecedentes de tratamientos psicológicos y/o psiquiátricos, historia del consumo de SPA, descripción de adicciones no tóxicas, rasgos de personalidad y/o comportamiento,aspectos familiares relevantes (presencia de violencia intrafamiliar, maltrato), conflictos psicológicos predominantes, eventos significativos del desarrollo, desarrollo del juicio moral, motivación al cambio con relación a su situación personal y jurídica.
</t>
  </si>
  <si>
    <t>4.2.4</t>
  </si>
  <si>
    <t xml:space="preserve">Cuenta con el  concepto inicial socio familiar el cual:
a.  Esta en formato diseñado por el operador y elaborado al mes del ingreso del adolescente o joven.
b. Contiene hallazgos familiares: genograma, ecomapa, antecedentes y estructura familiar, relaciones intrafamiliares, percepción de la familia sobre la situación de él o la adolescente, conocimiento de las dificultades y de sus recursos como familia, información socioeconómica y de vivienda, conclusiones y recomendaciones.
</t>
  </si>
  <si>
    <t>4.2.5</t>
  </si>
  <si>
    <t xml:space="preserve">Cuenta con el informe inicial del proceso pedagógico, el cual:
a.  Está en formato de informe de evolución del proceso pedagógico.
b. Es elaborado al mes de ingreso del adolescente o joven.
c. Cumple con los siguientes aspectos: 
- Cuenta con el concepto de ingreso en necesidades y recursos para desarrollo humano y formación en el ser. 
- Se registran los déficits, potencialidades y aspectos generales teniendo en cuenta las necesidades en el momento de ingreso respecto de su desarrollo personal y de sentido de vida, así como, la disposición frente al proceso de atención. 
</t>
  </si>
  <si>
    <t>LINEAMIENTO TÉCNICO DEL MODELO DE ATENCIÓN PARA ADOLESCENTES Y JÓVENES  EN CONFLICTO CON LA LEY : SRPA .versión 4 del 6/03/2020.2. Informe incial del proceso pedagógico.  pág 133.
MANUAL OPERATIVO DE LAS MODALIDADES QUE ATIENDEN MEDIDAS Y SANCIONES DEL PROCESO JUDICIAL - SRPA, versión 4 del 25/07/2024 aprobado mediante Resolución No.3111 del 10 de julio de 2024
2.4.1.5. Atributos de calidad. Pág- 53, 54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 5</t>
  </si>
  <si>
    <t>4.2.6</t>
  </si>
  <si>
    <t xml:space="preserve">Cuenta con concepto inicial de identificación de talento y potencial de emprendimiento el cual es:
a.  Elaborado por el especialista del área.
b. Registrado en el formato definido por el operador para tal fin.
c. Realizado a partir de la ejecución ocupacional en talleres dispuestos en la institución.
d. Aplican la prueba SITE dentro de los primeros 45 días hábiles a partir de su ingreso al servicio, con retroalimentación a los adolescentes y jóvenes de los resultados </t>
  </si>
  <si>
    <t>LINEAMIENTO TÉCNICO DEL MODELO DE ATENCIÓN PARA ADOLESCENTES Y JÓVENES  EN CONFLICTO CON LA LEY : SRPA .versión 4 del 6/03/2020. 4. Concepto inicial de identificación de talento y potencial de emprendimiento. Pág. 134.
MANUAL OPERATIVO DE LAS MODALIDADES QUE ATIENDEN MEDIDAS Y SANCIONES DEL PROCESO JUDICIAL - SRPA, versión 4 del 25/07/2024 aprobado mediante Resolución No.3111 del 10 de julio de 2024
2.4.1.5. Atributos de calidad. Pág- 53, 54</t>
  </si>
  <si>
    <t>4.2.7</t>
  </si>
  <si>
    <t>Realiza acciones de gestión con la Defensoría de familia sobre:
a. Gestión  en salud, educación, cultura, otros, en el marco del proceso de restablecimiento de derechos o de acciones en garantía</t>
  </si>
  <si>
    <t> LINEAMIENTO TÉCNICO DEL MODELO DE ATENCIÓN PARA ADOLESCENTES Y JÓVENES  EN CONFLICTO CON LA LEY : SRPA .versión 4 del 6/03/2020. 
2.1.3. Fases del Modelo de Atención.2.1.3.1. Fase de aceptación y acogida. Págs. 126 a 138
MANUAL OPERATIVO DE LAS MODALIDADES QUE ATIENDEN MEDIDAS Y SANCIONES DEL PROCESO JUDICIAL - SRPA, versión 4 del 25/07/2024 aprobado mediante Resolución No.3111 del 10 de julio de 2024
2.4.1.5. Atributos de calidad. Pág- 53, 54</t>
  </si>
  <si>
    <t>4.2.8</t>
  </si>
  <si>
    <t xml:space="preserve">Realiza intervenciones derivadas del concepto inicial integral y definidas en el Plan de Atención Individual acorde con los componentes:
a. Trascendencia  y Sentido de Vida
b.  Fortalecimiento de Vinculos
c.  Autonomía desde lo pedagogico
d.  Capacidad Restaurativa
e.  Niveles de atención (personal, familiar , grupal y contextual).
f. Intervenciones psicosociales a nivel  Individual, Familiar, Grupal, enfocadas en la reflexión sobre :
- Consecuencias de la conducta punible
- Daño causado 
- Carácter reparador de  la actividad comunitaria
- Ejercicio de la ciudadanía en el marco del cumplimiento del proceso.
</t>
  </si>
  <si>
    <t>MANUAL OPERATIVO DE LAS MODALIDADES QUE ATIENDEN MEDIDAS Y SANCIONES DEL PROCESO JUDICIAL - SRPA, versión 4 del 25/07/2024 aprobado mediante Resolución No.3111 del 10 de julio de 2024
1.3.1 Aplicación del Modelo de Atención. Págs.10, 11,12
Abordaje de los equipos interdisciplinarios. Tabla No. 2 Tipos de Intervención. págs.16,17
2.4.1.5. Atributos de calidad. Pág- 53, 54
2.4.1 .1. Descripción . Pág. 51, 52, 53</t>
  </si>
  <si>
    <t>4.2.9</t>
  </si>
  <si>
    <t>*Se brinda atención:
a. Todos los días hábiles del mes durante ocho (8) horas semanales, preferiblemente los fines de semana y festivos o en días hábiles sin afectar su jornada escolar.
b. 32 horas mensuales de servicio social discriminadas así:
- (24) horas de servicio social comunitario 
- (8) horas de intervenciones psicosociales al mes (dos horas semanales)</t>
  </si>
  <si>
    <t>4.2.10</t>
  </si>
  <si>
    <t>Realiza estudio de caso, el cual debe: 
a. Efectuarse al menos uno por año para cada adolescente o joven.
b. Registrarse en acta que contenga:
- Los principales aspectos de la reunión.
- Las intervenciones de los equipos interdisciplinario
- La participación de los adolescentes y jóvenes, familias (en los casos que sea pertinente)
- Los compromisos y plazos adquiridos.
c. Archivarse en el anexo de historia de atención.
d. Podrá efectuar estudio de caso para presentar a la supervisión de contrato casos particulares que por condiciones geográficas, de transporte o de riesgo en el desplazamiento pueda desarrollar intervenciones concentradas y/o  a través de las TIC.</t>
  </si>
  <si>
    <t>LINEAMIENTO TÉCNICO MODELO DE ATENCIÓN PARA ADOLESCENTES Y JÓVENES EN CONFLICTO CON LA LEY SRPA, versión 4 del 6/03/2020
2.2.1.5. Estudio de caso. Págs.. 179, 180
MANUAL OPERATIVO DE LAS MODALIDADES QUE ATIENDEN MEDIDAS Y SANCIONES DEL PROCESO JUDICIAL - SRPA, versión 4 del 25/07/2024 aprobado mediante Resolución No.3111 del 10 de julio de 2024
1.3.1 Aplicación del Modelo de Atención. Págs.10, 11,12
Abordaje de los equipos interdisciplinarios. Tabla No. 2 Tipos de Intervención. págs.16,17
Flexibilización o alternativas de atención de acuerdo con situaciones territoriales especiales. Pág.49</t>
  </si>
  <si>
    <t>4.2.11</t>
  </si>
  <si>
    <t xml:space="preserve">Formula Plan de Atención Individual, el cual:
a. Se remite a la autoridad competente(Judicial y/o administrativa) a los 20 días hábiles
b. Se elabora por parte de los profesionales del operador pedagógico, con la participación del adolescente o joven y su familia o red vincular de apoyo.
c. Retoma conceptos iniciales por área y concepto inicial integral 
d. Precisa los logros esperados para cada adolescente o joven, estableciendo objetivos y actividades orientadas al cumplimiento de la finalidad del SRPA.
e. Retoma el plan de atención individual actualizandolo a partir del informe de egreso de la modalidad anterior para la continuidad de la atención (cuando aplique)
</t>
  </si>
  <si>
    <t>4.2.12</t>
  </si>
  <si>
    <t>4.2.13</t>
  </si>
  <si>
    <t>Elabora y  entrega el informe de egreso:
a. A los 5 días hábiles de ocurrido el evento. 
b. Debe contener una síntesis de los avances y dificultades significativos, motivo de egreso y compromisos adquiridos para el seguimiento post egreso.</t>
  </si>
  <si>
    <t>Cuenta e implementa las herramientas de participación acorde con los criterios establecidos en los documentos técnicos.</t>
  </si>
  <si>
    <t>En observación de la atención, diálogos con los adolescentes, jóvenes, familias o red vincular de apoyo, el talento humano y registros documentales se evidencia que:</t>
  </si>
  <si>
    <r>
      <t xml:space="preserve">Cuenta con un </t>
    </r>
    <r>
      <rPr>
        <b/>
        <sz val="11"/>
        <rFont val="Aptos Narrow"/>
        <family val="2"/>
        <scheme val="minor"/>
      </rPr>
      <t>acuerdo de convivencia el cual debe:</t>
    </r>
    <r>
      <rPr>
        <sz val="11"/>
        <rFont val="Aptos Narrow"/>
        <family val="2"/>
        <scheme val="minor"/>
      </rPr>
      <t xml:space="preserve">
a. Estar basado en el reconocimiento de los derechos  de los adolescentes y jóvenes. 
b. Estar aprobado mediante acta por el comité de convivencia.
c. Ser construido y actualizado con participación de los adolescentes y jóvenes.
d. Estar concebido desde un enfoque restaurativo y el sentido pedagógico de las medidas y sanciones del SRPA.
e. Regular la forma de resolver los conflictos en el operador pedagógico diferenciando las vías de solución.
f. Establecer las instancias de apoyo para la resolución de conflictos y la conformación del comité de convivencia.
g. Ajustar y socializar el acuerdo de convivencia cuando requiera actualización.</t>
    </r>
  </si>
  <si>
    <r>
      <t xml:space="preserve">Cuenta con un </t>
    </r>
    <r>
      <rPr>
        <b/>
        <sz val="11"/>
        <rFont val="Aptos Narrow"/>
        <family val="2"/>
        <scheme val="minor"/>
      </rPr>
      <t>comité de convivencia el cual debe:</t>
    </r>
    <r>
      <rPr>
        <sz val="11"/>
        <rFont val="Aptos Narrow"/>
        <family val="2"/>
        <scheme val="minor"/>
      </rPr>
      <t xml:space="preserve">
a. Estar conformado.
b.Tener definido el tiempo y los procedimientos para su operación desde un enfoque restaurativo, de acuerdo con los criterios establecidos en el lineamiento técnico.
c. Reunirse por lo menos una vez al mes y de manera extraordinaria cuando se requiere.</t>
    </r>
  </si>
  <si>
    <r>
      <t>Cuenta con un</t>
    </r>
    <r>
      <rPr>
        <b/>
        <sz val="11"/>
        <rFont val="Aptos Narrow"/>
        <family val="2"/>
        <scheme val="minor"/>
      </rPr>
      <t xml:space="preserve"> buzón de sugerencias, </t>
    </r>
    <r>
      <rPr>
        <sz val="11"/>
        <rFont val="Aptos Narrow"/>
        <family val="2"/>
        <scheme val="minor"/>
      </rPr>
      <t>que cumple con los siguientes parametros</t>
    </r>
    <r>
      <rPr>
        <b/>
        <sz val="11"/>
        <rFont val="Aptos Narrow"/>
        <family val="2"/>
        <scheme val="minor"/>
      </rPr>
      <t xml:space="preserve">:
</t>
    </r>
    <r>
      <rPr>
        <sz val="11"/>
        <rFont val="Aptos Narrow"/>
        <family val="2"/>
        <scheme val="minor"/>
      </rPr>
      <t xml:space="preserve">
a. Es una urna-buzón de sugerencias, debidamente rotulado y a disposición de los adolescentes y jóvenes.
b. Su apertura se realiza cada 15 (quince) días.
c. Se registra en acta: las peticiones, quejas o sugerencias y las acciones a adelantar.
d. Existe guía o procedimiento para el trámite y respuesta de las sugerencias.
</t>
    </r>
    <r>
      <rPr>
        <b/>
        <sz val="11"/>
        <rFont val="Aptos Narrow"/>
        <family val="2"/>
        <scheme val="minor"/>
      </rPr>
      <t xml:space="preserve">Nota 1: </t>
    </r>
    <r>
      <rPr>
        <sz val="11"/>
        <rFont val="Aptos Narrow"/>
        <family val="2"/>
        <scheme val="minor"/>
      </rPr>
      <t>De acuerdo con la muestra verifique el conocimiento del buzón de sugerencias.</t>
    </r>
    <r>
      <rPr>
        <b/>
        <sz val="11"/>
        <rFont val="Aptos Narrow"/>
        <family val="2"/>
        <scheme val="minor"/>
      </rPr>
      <t xml:space="preserve">
Nota 2: </t>
    </r>
    <r>
      <rPr>
        <sz val="11"/>
        <rFont val="Aptos Narrow"/>
        <family val="2"/>
        <scheme val="minor"/>
      </rPr>
      <t>Elija una queja y realice la trazabilidad de la recepción de la misma y el tratamiento que se le dió de acuerdo con la guía o procedimiento establecido por la institución.</t>
    </r>
  </si>
  <si>
    <t>LINEAMIENTO TÉCNICO MODELO DE ATENCIÓN PARA ADOLESCENTES Y JÓVENES EN CONFLICTO CON LA LEY SRPA, versión 4 del 6/03/2020
2.2.2.4 Buzón de sugerencias. Pág. 193, 194</t>
  </si>
  <si>
    <t>4.3</t>
  </si>
  <si>
    <t>Implementa la guía de formulación estrategias de prevención del uso de sustancias psicoactivas en los adolescentes y jóvenes del SRPA</t>
  </si>
  <si>
    <t>Cuenta con programas o estrategias preventivas de acuerdo con la identificación de los riesgos de consumo de sustancias psicoactivas identificadas, teniendo en cuenta la “Guía para la Prevención del Consumo de Sustancias Psicoactivas en adolescentes y jóvenes del SRPA”.</t>
  </si>
  <si>
    <t xml:space="preserve">LINEAMIENTO TÉCNICO MODELO DE ATENCIÓN PARA ADOLESCENTES Y JÓVENES EN CONFLICTO CON LA LEY SRPA, versión 4 del 6/03/2020.
B) Acciones por la garantía del derecho a la salud. Pág.218.
</t>
  </si>
  <si>
    <t>4.4</t>
  </si>
  <si>
    <t>Gestiona escenarios para actividad física, deportiva y recreativa y propuestas de formación artística.</t>
  </si>
  <si>
    <t>LINEAMIENTO TÉCNICO MODELO DE ATENCIÓN PARA ADOLESCENTES Y JÓVENES EN CONFLICTO CON LA LEY SRPA, versión 4 del 6/03/2020. Págs.230 a 234</t>
  </si>
  <si>
    <t>4.4.1</t>
  </si>
  <si>
    <t>Se evidencia participación de los adolescentes y jóvenes de la oferta cultural y de formación artistica en programas a nivel distrital, municipal y departamental acorde con el territorio.</t>
  </si>
  <si>
    <t>LINEAMIENTO TÉCNICO MODELO DE ATENCIÓN PARA ADOLESCENTES Y JÓVENES EN CONFLICTO CON LA LEY SRPA, versión 4 del 6/03/2020.
3.3.2. Garantía de acceso a deporte, recreación, cultura y arte. Pág.230 a 234</t>
  </si>
  <si>
    <t>5. SITUACIONES ESPECIALES</t>
  </si>
  <si>
    <t xml:space="preserve">No </t>
  </si>
  <si>
    <t>SITUACIONES A VERIFICAR</t>
  </si>
  <si>
    <t>CUMPLE/NO CUMPLE</t>
  </si>
  <si>
    <r>
      <t xml:space="preserve">NORMATIVA
</t>
    </r>
    <r>
      <rPr>
        <sz val="12"/>
        <rFont val="Aptos Narrow"/>
        <family val="2"/>
        <scheme val="minor"/>
      </rPr>
      <t>(Coloque la Normativa así: Nombre del documento, código, Versión, Fecha, Numeral-Literal-Título, Página)</t>
    </r>
  </si>
  <si>
    <t>5.1</t>
  </si>
  <si>
    <t>Cuenta e implementa acciones en caso de Fallecimiento</t>
  </si>
  <si>
    <t>LINEAMIENTO TÉCNICO MODELO DE ATENCIÓN PARA ADOLESCENTES Y JÓVENES EN CONFLICTO CON LA LEY SRPA, versión 4 del 6/03/2020
2.2.1.7 Situación especial por fallecimiento de un adolescente o joven mientras está cobijado por alguno de los servicios del SRPA. Pág.. 181</t>
  </si>
  <si>
    <t>5.1.2</t>
  </si>
  <si>
    <t>En los documentos aportados se evidencia:</t>
  </si>
  <si>
    <t>5.1.3</t>
  </si>
  <si>
    <r>
      <t>Da aviso a la autoridad administrativa a cargo del caso vía telefónica de forma urgente e inmediata, en caso de</t>
    </r>
    <r>
      <rPr>
        <b/>
        <sz val="12"/>
        <color rgb="FF000000"/>
        <rFont val="Aptos Narrow"/>
        <family val="2"/>
        <scheme val="minor"/>
      </rPr>
      <t xml:space="preserve"> fallecimiento</t>
    </r>
    <r>
      <rPr>
        <sz val="12"/>
        <color rgb="FF000000"/>
        <rFont val="Aptos Narrow"/>
        <family val="2"/>
        <scheme val="minor"/>
      </rPr>
      <t xml:space="preserve"> de un adolescente o joven.</t>
    </r>
  </si>
  <si>
    <t>Comunica al día hábil siguiente al defensor de familia los hechos y circunstancias en los cuales se produjo el fallecimiento del adolescente o joven, anexando el resumen de la historia clínica y la epicrisis (en caso de haber sido hospitalizado).</t>
  </si>
  <si>
    <t>LINEAMIENTO TÉCNICO MODELO DE ATENCIÓN PARA ADOLESCENTES Y JÓVENES EN CONFLICTO CON LA LEY SRPA, versión 4 del 6/03/2020
2.2.1.7 Situación especial por fallecimiento de un adolescente o joven mientras está cobijado por alguno de los servicios del SRPA. Pág.. 182</t>
  </si>
  <si>
    <t>En el anexo de historia de atención se encuentra la constancia emitida por la Fiscalía sobre la determinación o no de abrir la investigación por homicidio.</t>
  </si>
  <si>
    <t>5.2</t>
  </si>
  <si>
    <t>Cuenta e Implementa acciones en caso de evasión individual y múltiple</t>
  </si>
  <si>
    <t>LINEAMIENTO TÉCNICO MODELO DE ATENCIÓN PARA ADOLESCENTES Y JÓVENES EN CONFLICTO CON LA LEY SRPA, versión 4 del 6/03/2020
Eventos de evasión Individual y múltiple. Pág.. 182</t>
  </si>
  <si>
    <t>5.2.1</t>
  </si>
  <si>
    <t>En observación de la atención y diálogo con el  adolescente, joven, familias y/o colaboradores así como en los documentos aportados se evidencia:</t>
  </si>
  <si>
    <t>5.2.2</t>
  </si>
  <si>
    <r>
      <t xml:space="preserve">En el anexo de historia de atención registra la constancia e informe de egreso rendido al Juez y a la autoridad administrativa de forma inmediata para los casos de </t>
    </r>
    <r>
      <rPr>
        <b/>
        <sz val="12"/>
        <color rgb="FF000000"/>
        <rFont val="Aptos Narrow"/>
        <family val="2"/>
        <scheme val="minor"/>
      </rPr>
      <t>evasión individual y múltiple.</t>
    </r>
  </si>
  <si>
    <t>5.2.3</t>
  </si>
  <si>
    <t>En el anexo de historia de atención se encuentra la información y solicitud a la Policía Nacional para la búsqueda inmediata en casos de evasión individual y múltiple.</t>
  </si>
  <si>
    <t>5.2.4</t>
  </si>
  <si>
    <t>Solicitan la presencia de la Defensoría de familia, Defensoría del Pueblo, Procuraduría General de la Nación, el supervisor de contrato y un delegado del ente territorial correspondiente (Alcaldía, Gobernación), para los casos de evasión masiva con alteración del orden público.</t>
  </si>
  <si>
    <t>5.2.5</t>
  </si>
  <si>
    <t>Cuentan con solicitud de reunión de emergencia con los representantes del comité de convivencia y atención a emergencias, de acuerdo a la gravedad de los hechos.</t>
  </si>
  <si>
    <t>5.2.6</t>
  </si>
  <si>
    <t>Se realiza abordaje individual por parte del equipo responsable del caso, diseña el plan para reintegro e informa a la autoridad competente, en caso de regreso voluntario del adolescente o joven.</t>
  </si>
  <si>
    <t>LINEAMIENTO TÉCNICO MODELO DE ATENCIÓN PARA ADOLESCENTES Y JÓVENES EN CONFLICTO CON LA LEY SRPA, versión 4 del 6/03/2020
Eventos de evasión Individual y múltiple. Pág.. 183</t>
  </si>
  <si>
    <t>5.2.7</t>
  </si>
  <si>
    <t>Se establecen compromisos, en caso de regreso voluntario del adolescente o joven en compañía de su familia.</t>
  </si>
  <si>
    <t>LINEAMIENTO TÉCNICO MODELO DE ATENCIÓN PARA ADOLESCENTES Y JÓVENES EN CONFLICTO CON LA LEY SRPA, versión 4 del 6/03/2020
Eventos de evasión Individual y múltiple. Pág.. 184</t>
  </si>
  <si>
    <t>Realiza la atención individual de los casos de regresos masivos.</t>
  </si>
  <si>
    <t>5.3</t>
  </si>
  <si>
    <t>Cuenta e Implementa acciones en caso de situaciones de agresión</t>
  </si>
  <si>
    <t>5.3.1</t>
  </si>
  <si>
    <t>5.3.2</t>
  </si>
  <si>
    <t>5.3.3</t>
  </si>
  <si>
    <t>Determina el estado emocional y actitudinal de los involucrados en las situaciones de agresión y se realiza el encuentro de análisis y mediación para favorecer su proceso de atención pedagógico y restaurativo.</t>
  </si>
  <si>
    <t>5.3.4</t>
  </si>
  <si>
    <t>Realiza un encuentro grupal con los demás adolescentes y jóvenes que participaron indirectamente o fueron testigos de la agresión, estableciendo conclusiones, estrategias y acuerdos que permitan la convivencia, el respeto y la restauración</t>
  </si>
  <si>
    <t>5.3.5</t>
  </si>
  <si>
    <t xml:space="preserve">Informa a la autoridad administrativa y a la autoridad judicial competente, en situaciones de agresión que permanecen activas o se prevee la ocurrencia de nuevas agresiones entre los implicados. </t>
  </si>
  <si>
    <t>Realiza reunión entre el coordinador responsable del servicio y el empleado, consigna en la historia laboral de la persona implicada en situaciones de agresión que vinculen a una figura de autoridad de la institución y  determina si lo requiere, ser apartado de las actividades directas.</t>
  </si>
  <si>
    <t>5.4</t>
  </si>
  <si>
    <t>LINEAMIENTO TÉCNICO MODELO DE ATENCIÓN PARA ADOLESCENTES Y JÓVENES EN CONFLICTO CON LA LEY SRPA, versión 4 del 6/03/2020
El Amotinamiento. Pág.186</t>
  </si>
  <si>
    <t>5.4.1</t>
  </si>
  <si>
    <t>5.4.2</t>
  </si>
  <si>
    <r>
      <t>Informan de manera inmediata a la Policía de Infancia y Adolescencia en caso de</t>
    </r>
    <r>
      <rPr>
        <b/>
        <sz val="12"/>
        <color rgb="FF000000"/>
        <rFont val="Aptos Narrow"/>
        <family val="2"/>
        <scheme val="minor"/>
      </rPr>
      <t xml:space="preserve"> amotinamiento.</t>
    </r>
  </si>
  <si>
    <t>5.4.3</t>
  </si>
  <si>
    <t>Informa a las entidades de prevención y atención de riesgos, en caso de amotinamiento y que paralelamente se esté dando un evento de incendio o inundación.</t>
  </si>
  <si>
    <t>5.4.4</t>
  </si>
  <si>
    <t>Promueven espacios de diálogo independiente con los adolescentes y jóvenes que dieron origen a la situación de amotinamiento.</t>
  </si>
  <si>
    <t>LINEAMIENTO TÉCNICO MODELO DE ATENCIÓN PARA ADOLESCENTES Y JÓVENES EN CONFLICTO CON LA LEY SRPA, versión 4 del 6/03/2020
El Amotinamiento. Pág.187</t>
  </si>
  <si>
    <t>Informa a la supervisión de contrato, autoridad administrativa y autoridad judicial competentes sobre el amotinamiento.</t>
  </si>
  <si>
    <t>5.5</t>
  </si>
  <si>
    <t>Cuenta e Implementa acciones en caso de situaciones que afectan la convivencia</t>
  </si>
  <si>
    <t>LINEAMIENTO TÉCNICO MODELO DE ATENCIÓN PARA ADOLESCENTES Y JÓVENES EN CONFLICTO CON LA LEY SRPA, versión 4 del 6/03/2020
Gestiones sobre las situaciones que afectan la convivencia. Pág.187</t>
  </si>
  <si>
    <t>5.5.1</t>
  </si>
  <si>
    <t>5.5.2</t>
  </si>
  <si>
    <r>
      <t xml:space="preserve">Avisa de inmediato a la Policía de Infancia y Adolescencia y a la familia del adolescente, ante </t>
    </r>
    <r>
      <rPr>
        <b/>
        <sz val="12"/>
        <color rgb="FF000000"/>
        <rFont val="Aptos Narrow"/>
        <family val="2"/>
        <scheme val="minor"/>
      </rPr>
      <t>situaciones que afectan la convivencia.</t>
    </r>
  </si>
  <si>
    <t>5.5.3</t>
  </si>
  <si>
    <t>Informa por escrito de forma inmediata a la autoridad judicial, autoridad administrativa competente, al líder SRPA de la Regional y al supervisor de contrato, ante situaciones que afectan la convivencia.</t>
  </si>
  <si>
    <t>5.5.4</t>
  </si>
  <si>
    <t>Registra la novedad e informa de eventos de alteración de disciplina, ante situaciones que afectan la convivencia</t>
  </si>
  <si>
    <t>Registran las acciones desarrolladas ante la ocurrencia de situaciones que afectan la convivencia en el anexo de historia de atención del adolescente y/o joven.</t>
  </si>
  <si>
    <t>5.6</t>
  </si>
  <si>
    <t>Cuenta e Implementa acciones para la intervención en crisis.</t>
  </si>
  <si>
    <t>5.6.1</t>
  </si>
  <si>
    <t>5.6.2</t>
  </si>
  <si>
    <r>
      <t xml:space="preserve">Realiza intervención inmediata o en primera instancia el profesional del equipo técnico con el que se encuentra el adolescente en el momento de la </t>
    </r>
    <r>
      <rPr>
        <b/>
        <sz val="12"/>
        <color theme="1"/>
        <rFont val="Aptos Narrow"/>
        <family val="2"/>
        <scheme val="minor"/>
      </rPr>
      <t>crisis.</t>
    </r>
    <r>
      <rPr>
        <sz val="12"/>
        <color theme="1"/>
        <rFont val="Aptos Narrow"/>
        <family val="2"/>
        <scheme val="minor"/>
      </rPr>
      <t xml:space="preserve"> </t>
    </r>
  </si>
  <si>
    <t>5.6.3</t>
  </si>
  <si>
    <t>Realiza intervención en crisis en segunda instancia en caso de requerirse.</t>
  </si>
  <si>
    <t>5.6.4</t>
  </si>
  <si>
    <t>Realiza valoración y atención médica de urgencia en caso de que la situación de crisis vivenciada por el adolescente o jóven es respuesta a un síndrome de abstinencia.</t>
  </si>
  <si>
    <t>Gestiona con la Defensoría de Familia la atención por parte de la EPS del adolescente para desintoxicación o tratamiento especializado.</t>
  </si>
  <si>
    <t>5.7</t>
  </si>
  <si>
    <t>Cuenta e Implementa acciones para la conducta suicida</t>
  </si>
  <si>
    <t>5.7.1</t>
  </si>
  <si>
    <t>5.7.2</t>
  </si>
  <si>
    <r>
      <t xml:space="preserve">Realiza remisión a las unidades de atención en Salud Mental para valoración y atención por urgencias para los casos de adolescentes o jóvenes con </t>
    </r>
    <r>
      <rPr>
        <b/>
        <sz val="12"/>
        <color theme="1"/>
        <rFont val="Aptos Narrow"/>
        <family val="2"/>
        <scheme val="minor"/>
      </rPr>
      <t>conducta suicida.</t>
    </r>
  </si>
  <si>
    <t>Informa a la Defensoría de Familia de manera inmediata en casos de presentarse casos de adolescentes o jóvenes con conducta suicida.</t>
  </si>
  <si>
    <t>5.8</t>
  </si>
  <si>
    <t>Cuenta e Implementa acciones en caso de sospecha de violencia sexual</t>
  </si>
  <si>
    <t>5.8.1</t>
  </si>
  <si>
    <t>5.8.2</t>
  </si>
  <si>
    <r>
      <t xml:space="preserve">Realiza contacto con el líder del equipo de violencia sexual de la institución prestadora de salud y se activa la ruta en casos de sospecha de una </t>
    </r>
    <r>
      <rPr>
        <b/>
        <sz val="12"/>
        <color theme="1"/>
        <rFont val="Aptos Narrow"/>
        <family val="2"/>
        <scheme val="minor"/>
      </rPr>
      <t xml:space="preserve">violencia sexual . </t>
    </r>
  </si>
  <si>
    <t>5.8.3</t>
  </si>
  <si>
    <t>Avisa a la Autoridad Administrativa y en forma simultánea a la activación de la ruta en caso de sospecha de una violencia sexual.</t>
  </si>
  <si>
    <t>5.8.4</t>
  </si>
  <si>
    <t>Acompaña  con el documento de identidad al adolescente  a la institución prestadora de salud en caso de sospecha de una violencia sexual.</t>
  </si>
  <si>
    <t>5.8.5</t>
  </si>
  <si>
    <r>
      <t xml:space="preserve">Presenta informe con acciones desarrolladas a la autoridad administrativa competente y al supervisor de contrato el </t>
    </r>
    <r>
      <rPr>
        <b/>
        <sz val="12"/>
        <color theme="1"/>
        <rFont val="Aptos Narrow"/>
        <family val="2"/>
        <scheme val="minor"/>
      </rPr>
      <t>caso de sospecha</t>
    </r>
    <r>
      <rPr>
        <sz val="12"/>
        <color theme="1"/>
        <rFont val="Aptos Narrow"/>
        <family val="2"/>
        <scheme val="minor"/>
      </rPr>
      <t xml:space="preserve"> de una violencia sexual.</t>
    </r>
  </si>
  <si>
    <t>5.8.6</t>
  </si>
  <si>
    <r>
      <t xml:space="preserve">Contacta al líder del equipo de violencia sexual de la institución prestadora de salud y activa la ruta en </t>
    </r>
    <r>
      <rPr>
        <b/>
        <sz val="12"/>
        <color theme="1"/>
        <rFont val="Aptos Narrow"/>
        <family val="2"/>
        <scheme val="minor"/>
      </rPr>
      <t>casos de certeza</t>
    </r>
    <r>
      <rPr>
        <sz val="12"/>
        <color theme="1"/>
        <rFont val="Aptos Narrow"/>
        <family val="2"/>
        <scheme val="minor"/>
      </rPr>
      <t xml:space="preserve"> de una violencia sexual . </t>
    </r>
  </si>
  <si>
    <t>5.8.7</t>
  </si>
  <si>
    <r>
      <t>Avisa a la autoridad administrativa competente para dar inicio al proceso administrativo de derechos y la coordinación con el sector salud en caso de</t>
    </r>
    <r>
      <rPr>
        <b/>
        <sz val="12"/>
        <color theme="1"/>
        <rFont val="Aptos Narrow"/>
        <family val="2"/>
        <scheme val="minor"/>
      </rPr>
      <t xml:space="preserve"> certeza </t>
    </r>
    <r>
      <rPr>
        <sz val="12"/>
        <color theme="1"/>
        <rFont val="Aptos Narrow"/>
        <family val="2"/>
        <scheme val="minor"/>
      </rPr>
      <t>de un caso de violencia sexual.</t>
    </r>
  </si>
  <si>
    <t>5.8.8</t>
  </si>
  <si>
    <r>
      <t xml:space="preserve">Informa al supervisor de contrato de manera inmediata en caso de </t>
    </r>
    <r>
      <rPr>
        <b/>
        <sz val="12"/>
        <color theme="1"/>
        <rFont val="Aptos Narrow"/>
        <family val="2"/>
        <scheme val="minor"/>
      </rPr>
      <t>certeza</t>
    </r>
    <r>
      <rPr>
        <sz val="12"/>
        <color theme="1"/>
        <rFont val="Aptos Narrow"/>
        <family val="2"/>
        <scheme val="minor"/>
      </rPr>
      <t xml:space="preserve"> de violencia sexual </t>
    </r>
  </si>
  <si>
    <t>5.8.9</t>
  </si>
  <si>
    <t>Acompaña a la víctima de violencia sexual durante su permanencia en la institución prestadora de salud.</t>
  </si>
  <si>
    <t>5.8.10</t>
  </si>
  <si>
    <t xml:space="preserve">Realiza investigación interna para soportar los hechos informados y denunciados, así como las circunstancias que dieron lugar a los mismos </t>
  </si>
  <si>
    <t>5.8.11</t>
  </si>
  <si>
    <t xml:space="preserve">Retira de sus funciones al presunto agresor  y se inició trámite de denuncia ante autoridad competente en caso que este sea un funcionario contratado por el operador </t>
  </si>
  <si>
    <t>5.8.12</t>
  </si>
  <si>
    <t xml:space="preserve">Realiza intervenciones en primera o segunda instancia con el presunto agresor si este es adolescente o jóven </t>
  </si>
  <si>
    <t>5.8.13</t>
  </si>
  <si>
    <t>Brinda atención inmediata al adolescente o jóven presuntamente agresor y se separó a los adolescentes o jóvenes (presunta víctima - presunto agresor )</t>
  </si>
  <si>
    <t xml:space="preserve">Informa y orientó inmediatamente a las familias de los adolescentes involucrados </t>
  </si>
  <si>
    <t>5.9</t>
  </si>
  <si>
    <t>Cuenta e Implementa acciones en caso de conducta violenta</t>
  </si>
  <si>
    <t>5.9.1</t>
  </si>
  <si>
    <t>5.9.2</t>
  </si>
  <si>
    <r>
      <t xml:space="preserve">Remite a los servicios de urgencias de la red distrital o municipal e informó a la autoridad judicial y administrativa en casos de </t>
    </r>
    <r>
      <rPr>
        <b/>
        <sz val="12"/>
        <color theme="1"/>
        <rFont val="Aptos Narrow"/>
        <family val="2"/>
        <scheme val="minor"/>
      </rPr>
      <t>conducta violenta</t>
    </r>
  </si>
  <si>
    <t>5.9.3</t>
  </si>
  <si>
    <t xml:space="preserve">Gestiona con apoyo de la Defensoría de Familia ante la EPS la atención oportuna para la valoración, atención y tratamiento necesario, tantas veces cuando fuese necesario. </t>
  </si>
  <si>
    <t>5.9.4</t>
  </si>
  <si>
    <t xml:space="preserve">Acompaña al adolescente o jóven y se establecieron metas dentro del Plan de Atención Individual </t>
  </si>
  <si>
    <t>Realiza estudios de caso en las intervenciones con los involucrados, familias y defensoria de familia.</t>
  </si>
  <si>
    <t>5.10</t>
  </si>
  <si>
    <t>5.10.1</t>
  </si>
  <si>
    <t>5.11</t>
  </si>
  <si>
    <t>Cuenta e Implementa acciones en caso de separación de grupo</t>
  </si>
  <si>
    <t>5.11.1</t>
  </si>
  <si>
    <r>
      <t xml:space="preserve">Sigue las directrices establecidas en el Protocolo Intervención en crisis en casos de haberse hecho necesaria la </t>
    </r>
    <r>
      <rPr>
        <b/>
        <sz val="12"/>
        <color theme="1"/>
        <rFont val="Aptos Narrow"/>
        <family val="2"/>
        <scheme val="minor"/>
      </rPr>
      <t>separación de grupo .</t>
    </r>
  </si>
  <si>
    <t>Cuenta e implementa la inclusión de la familia en la intervención en crisis del adolescente o joven acorde con lo establecido en el el protocolo</t>
  </si>
  <si>
    <t>Documenta a implementa la inclusión de la familia en la intervención en crisis del adolescente o joven acorde con lo establecido en el el protocolo.</t>
  </si>
  <si>
    <t>6. CÓDIGO DE ÉTICA</t>
  </si>
  <si>
    <t>6.1</t>
  </si>
  <si>
    <t>Dispone, conoce e implementa el código de ética del ICBF, estableciendo condiciones y garantías para propiciar la protección de los niños, niñas, adolescentes y jóvenes durante su atención en la modalidad.</t>
  </si>
  <si>
    <t>LINEAMIENTO TÉCNICO MODELO DE ATENCIÓN PARA ADOLESCENTES Y JÓVENES EN CONFLICTO CON LA LEY SRPA, versión 4 del 6/03/2020.
2.2.1.1 Código de Ética. Pág. 161 a 163</t>
  </si>
  <si>
    <t>6.1.1</t>
  </si>
  <si>
    <t>La institución cuenta con el código de ética de acuerdo con lo establecido por el ICBF:
a. Publicado en un lugar visible de la sede operativa.
b. Socializado con los adolescentes, los(as) profesionales, familiares, redes de apoyo  (Este último cuando aplique).</t>
  </si>
  <si>
    <t>CONT / ADM / ECON</t>
  </si>
  <si>
    <t>6.1.2</t>
  </si>
  <si>
    <t>El código de ética se encuentra en el Reglamento Interno de Trabajo, en los procesos de inducción, y de evaluación del desempeño del talento humano de los operadores pedagógicos</t>
  </si>
  <si>
    <r>
      <t xml:space="preserve">En observación de la atención y diálogo con el adolescente, joven, familias y/o talento humano y contrastado con los soportes presentados por el operador </t>
    </r>
    <r>
      <rPr>
        <b/>
        <sz val="11"/>
        <rFont val="Aptos Narrow"/>
        <family val="2"/>
        <scheme val="minor"/>
      </rPr>
      <t>no</t>
    </r>
    <r>
      <rPr>
        <sz val="11"/>
        <rFont val="Aptos Narrow"/>
        <family val="2"/>
        <scheme val="minor"/>
      </rPr>
      <t xml:space="preserve"> se identifica:</t>
    </r>
  </si>
  <si>
    <t>6.1.3</t>
  </si>
  <si>
    <t>La provocación o motivación de la renuncia del adolescente - mediante la firma de documento, a derechos fundamentales (salud, educación, recreación, etc.) que el servicio está en obligación de gestionar y/o garantizar.</t>
  </si>
  <si>
    <t>6.1.4</t>
  </si>
  <si>
    <t>La imposición de castigos, que atenten contra la integridad física o mental y el libre desarrollo de la personalidad de los adolescentes vinculados al SRPA.</t>
  </si>
  <si>
    <t>6.1.5</t>
  </si>
  <si>
    <t>La ocurrencia de presuntos actos de discriminación por raza, sexo, orientación sexual, condición física, mental o religiosa.</t>
  </si>
  <si>
    <t>6.1.6</t>
  </si>
  <si>
    <t>La ocurrencia de presuntos castigos físicos, maltrato psicológico o algún tipo de abuso hacia el adolescente por parte del personal del programa.</t>
  </si>
  <si>
    <t>6.1.7</t>
  </si>
  <si>
    <t>Negligencia en el cuidado del adolescente por parte de los educadores o equipos contratados por el operador.</t>
  </si>
  <si>
    <t>6.1.8</t>
  </si>
  <si>
    <t>Privación de alimentos o retardo en los horarios de comida</t>
  </si>
  <si>
    <t>6.1.9</t>
  </si>
  <si>
    <t>Negociación de derechos básicos como baño diario, alimentación en horarios, utilización de comedor,  práctica deportiva, hora de sol, entre otros, por comportamientos no aceptados por parte del talento humano.</t>
  </si>
  <si>
    <t>6.1.10</t>
  </si>
  <si>
    <t>Privación del suministro de medicamentos prescritos por profesionales de la medicina o alguna de sus especialidades.</t>
  </si>
  <si>
    <t>6.1.11</t>
  </si>
  <si>
    <t>Uso de medicamentos cuya fecha de vencimiento se haya cumplido.</t>
  </si>
  <si>
    <t>6.1.12</t>
  </si>
  <si>
    <t>Suministro de medicamentos sin formulación por parte de profesional médico autorizado.</t>
  </si>
  <si>
    <t>6.1.13</t>
  </si>
  <si>
    <t>Negación en la provisión de dotación personal y/o institucional (cama, colchón, ropa de cama, vestuario, elementos de aseo o material pedagógico).</t>
  </si>
  <si>
    <t>6.1.14</t>
  </si>
  <si>
    <t>La  utilización de cuartos de aislamiento, celdas de castigo o cuartos de reflexión.</t>
  </si>
  <si>
    <t>6.1.15</t>
  </si>
  <si>
    <t>La exclusión de los programas de formación académica o de capacitación</t>
  </si>
  <si>
    <t>6.1.16</t>
  </si>
  <si>
    <t>La negación del derecho a las visitas o de la comunicación con la familia, siempre y cuando esta participe y sea apoyo en el proceso</t>
  </si>
  <si>
    <t>6.1.17</t>
  </si>
  <si>
    <t>La permisividad frente actos de maltrato o abuso, entre los adolescentes y jóvenes.</t>
  </si>
  <si>
    <t>6.1.18</t>
  </si>
  <si>
    <t>La toma medidas de aislamiento con los adolescentes o jóvenes</t>
  </si>
  <si>
    <t>6.1.19</t>
  </si>
  <si>
    <t>La amenaza o la utilización de elementos que produzcan daño físico contra la integridad del adolescente por parte de educadores, profesionales y/o colaboradores del programa, como bolillos, pistola de descarga eléctrica, macanas etc.</t>
  </si>
  <si>
    <t>6.1.20</t>
  </si>
  <si>
    <t>La presunta omisión deliberada de acciones de denuncia y comunicación ante las autoridades competentes de actos de maltrato o abuso sexual hacia los adolescentes. 
Nota. Esta omisión adquiere mayor gravedad en caso de que el agresor sea una persona vinculada al programa.</t>
  </si>
  <si>
    <t>6.1.21</t>
  </si>
  <si>
    <t>La  presunta utilización de los adolescentes con fines de explotación económica y en trabajos que atenten contra su salud física, emocional o su integridad personal.</t>
  </si>
  <si>
    <t>6.1.22</t>
  </si>
  <si>
    <t>Permitir el egreso del servicio o suspender la atención del adolescente del programa sin que medie orden de autoridad judicial competente. Para los casos en servicios privativos de libertad, el permitir salidas parciales, transitorias o traslados sin orden de la autoridad judicial competente.</t>
  </si>
  <si>
    <t>6.1.23</t>
  </si>
  <si>
    <t>Ocultar a la autoridad judicial y administrativa, información sobre los adolescentes y jóvenes, considerada relevante para la evolución del proceso judicial o de restablecimiento de derechos según sea el caso</t>
  </si>
  <si>
    <t>6.1.24</t>
  </si>
  <si>
    <t>Cualquier situación que a juicio de las autoridades judiciales y administrativas, sea contraria al interés superior de los adolescentes vinculados al Sistema de Responsabilidad Penal para Adolescentes.</t>
  </si>
  <si>
    <t>6.1.25</t>
  </si>
  <si>
    <t>Las puertas de las áreas destinados a la atención de usuarios no presenten fijaciones como tuercas, tornillos u otros dispositivos que obstaculicen la evacuación durante una emergencia</t>
  </si>
  <si>
    <t>7. COMPONENTE TALENTO HUMANO</t>
  </si>
  <si>
    <t>7.1.</t>
  </si>
  <si>
    <t>Cumple con el personal de talento humano requerido de acuerdo con el manual operativo de la modalidad y cupos contratados, aprobada por la supervisión de contrato</t>
  </si>
  <si>
    <t>MANUAL OPERATIVO DE LAS MODALIDADES QUE ATIENDEN MEDIDAS Y SANCIONES DEL PROCESO JUDICIAL SRPA 25/07/2024 Versión 4 Pag. 38 y 39</t>
  </si>
  <si>
    <t>7.1.1</t>
  </si>
  <si>
    <r>
      <t xml:space="preserve">Cumple con el personal requerido de acuerdo con la Tabla de Talento Humano en la modalidad.
</t>
    </r>
    <r>
      <rPr>
        <b/>
        <sz val="11"/>
        <rFont val="Arial"/>
        <family val="2"/>
      </rPr>
      <t xml:space="preserve">Nota: </t>
    </r>
    <r>
      <rPr>
        <sz val="11"/>
        <rFont val="Arial"/>
        <family val="2"/>
      </rPr>
      <t>Verifique a través de observación la existencia del personal.</t>
    </r>
  </si>
  <si>
    <t>7.2</t>
  </si>
  <si>
    <t>Cuenta con manual de funciones que permita identificar las funciones u obligaciones de cada uno de los perfiles establecidos para la modalidad.</t>
  </si>
  <si>
    <t>GUIA DE REQUISITOS DEL TALENTO HUMANO EN LAS MODALIDADES DE ATENCION PARA MEDIDAS Y SANCIONES DEL PROCESO JUDICIAL-SRPA- Y MEDIDAS
COMPLEMENTARIAS DE RESTABLECIMIENTO EN ADMINISTRACION DE JUSTICIA Versión 1  09/03/2020 Pag 1 - 20
GUÍA DE REQUISITOS LEGALES Y FINANCIEROS PARA OPERADORES DE MODALIDADES DEL SISTEMA DE RESPONSABILIDAD PENAL ADOLESCENTE - SRPA 08/10/2020 Versión 1</t>
  </si>
  <si>
    <t>7.2.1</t>
  </si>
  <si>
    <t>Cuenta con manual que contenga las obligaciones y funciones de los perfiles del talento humano vinculado para la modalidad o servicio</t>
  </si>
  <si>
    <t>GUÍA DE REQUISITOS LEGALES Y FINANCIEROS PARA
OPERADORES DE MODALIDADES DEL SISTEMA DE
RESPONSABILIDAD PENAL ADOLESCENTE - SRPA 08/10/2020 Versión 1  Pag.  9 y 10</t>
  </si>
  <si>
    <t>7.2.2</t>
  </si>
  <si>
    <t>El personal cuenta con el perfil requerido de acuerdo con el Manual de Funciones.
Nota: En entrevista con el talento humano verifique su formación y experiencia:
¿Qué formación tienes, en qué has trabajado, qué experiencia tienes?
En observación: ¿Se evidencia organización y claridad en los roles durante la jornada?</t>
  </si>
  <si>
    <t xml:space="preserve">GUIA DE REQUISITOS DEL TALENTO HUMANO EN LAS DE ATENCION PARA MEDIDAS Y SANCIONES DEL PROCESO JUDICIAL-SRPA- Y MEDIDAS
COMPLEMENTARIAS DE RESTABLECIMIENTO EN ADMINISTRACION DE JUSTICIA Versión 1  09/03/2020  en las Pag 9 y 10
</t>
  </si>
  <si>
    <t>7.2.3</t>
  </si>
  <si>
    <t>El personal cumple con las funciones para las cuales fue contratado.
Nota: Evalúe si el personal conoce sus funciones, aplicando las siguientes preguntas orientadoras, de acuerdo con la muestra:
¿Conoce el Manual de Funciones? 
¿Dónde lo encuentra?
¿Cuáles son sus responsabilidades específicas?</t>
  </si>
  <si>
    <t>GUÍA DE REQUISITOS LEGALES Y FINANCIEROS PARA OPERADORES DE MODALIDADES DEL SISTEMA DE RESPONSABILIDAD PENAL ADOLESCENTE - SRPA 08/10/2020 Versión 1  en las Pag.  9 y 10</t>
  </si>
  <si>
    <t>7.3</t>
  </si>
  <si>
    <t>Cuenta e implementa con un plan de selección del talento humano, basado en criterios de idoneidad profesional, evaluación de competencias y verificación de antecedentes.</t>
  </si>
  <si>
    <t xml:space="preserve">GUÍA DE REQUISITOS LEGALES Y FINANCIEROS PARA OPERADORES DE MODALIDADES DEL SISTEMA DE RESPONSABILIDAD PENAL ADOLESCENTE - SRPA 08/10/2020 Versión 1  Pag.  9 </t>
  </si>
  <si>
    <t>7.3.1</t>
  </si>
  <si>
    <t>Cuenta con un plan documentado para la selección del talento humano</t>
  </si>
  <si>
    <t>7.3.2</t>
  </si>
  <si>
    <r>
      <rPr>
        <sz val="11"/>
        <color rgb="FF000000"/>
        <rFont val="Arial"/>
        <family val="2"/>
      </rPr>
      <t xml:space="preserve">Cuenta con archivo físico y/o digital del talento humano vinculado con la hoja de vida y los soportes de identificación, formación académica de la hoja de vida, certificaciones de experiencia laboral de la hoja vida, antecedentes fiscales, disciplinarios, judiciales, medidas correctivas y cumplimiento de
requisitos en cuanto a seguridad social.
</t>
    </r>
    <r>
      <rPr>
        <b/>
        <sz val="11"/>
        <color rgb="FF000000"/>
        <rFont val="Arial"/>
        <family val="2"/>
      </rPr>
      <t xml:space="preserve"> 
Nota 1:</t>
    </r>
    <r>
      <rPr>
        <sz val="11"/>
        <color rgb="FF000000"/>
        <rFont val="Arial"/>
        <family val="2"/>
      </rPr>
      <t xml:space="preserve"> No se podrá vincular talento humano que tenga antecedentes fiscales, disciplinarios ni judiciales (en Justicia Ordinaria y en el ejercicio de Justicia Propia para el caso de Pueblos indígenas). Verificar cada 3 meses, durante la vinculación en la modalidad.
</t>
    </r>
    <r>
      <rPr>
        <b/>
        <sz val="11"/>
        <color rgb="FF000000"/>
        <rFont val="Arial"/>
        <family val="2"/>
      </rPr>
      <t>Nota 2:</t>
    </r>
    <r>
      <rPr>
        <sz val="11"/>
        <color rgb="FF000000"/>
        <rFont val="Arial"/>
        <family val="2"/>
      </rPr>
      <t xml:space="preserve"> Verificar que la institución haya realizado la validación de antecedentes del talento humano, como requisito previo a su incorporación.
</t>
    </r>
    <r>
      <rPr>
        <b/>
        <sz val="11"/>
        <color rgb="FF000000"/>
        <rFont val="Arial"/>
        <family val="2"/>
      </rPr>
      <t>Nota 3:</t>
    </r>
    <r>
      <rPr>
        <sz val="11"/>
        <color rgb="FF000000"/>
        <rFont val="Arial"/>
        <family val="2"/>
      </rPr>
      <t xml:space="preserve"> Solicitar la verificación de los antecedes judiciales en las páginas oficiales de la muestra seleccionada.</t>
    </r>
  </si>
  <si>
    <t>GUÍA DE REQUISITOS LEGALES Y FINANCIEROS PARA OPERADORES DE MODALIDADES DEL SISTEMA DE RESPONSABILIDAD PENAL ADOLESCENTE - SRPA 08/10/2020 Versión 1  Pag.  10</t>
  </si>
  <si>
    <t>7.3.3</t>
  </si>
  <si>
    <t>Se cuenta con los soportes documentales de los resultados de la evaluación de los requisitos establecidos para la selección del talento humano, en concordancia con el perfil del cargo.</t>
  </si>
  <si>
    <t>GUIA DE REQUISITOS DEL TALENTO HUMANO EN LAS MODALIDADES DE ATENCION PARA MEDIDAS Y SANCIONES DEL PROCESO JUDICIAL-SRPA- Y MEDIDAS
COMPLEMENTARIAS DE RESTABLECIMIENTO EN ADMINISTRACION DE JUSTICIA Versión 1  09/03/2020
GUÍA DE REQUISITOS LEGALES Y FINANCIEROS PARA OPERADORES DE MODALIDADES DEL SISTEMA DE RESPONSABILIDAD PENAL ADOLESCENTE - SRPA 08/10/2020 Versión 1 Pag. 9</t>
  </si>
  <si>
    <t>7.3.4</t>
  </si>
  <si>
    <t>El talento humano cuenta con el curso de derechos humanos previo a su contratación.</t>
  </si>
  <si>
    <t xml:space="preserve">GUIA DE REQUISITOS DEL TALENTO HUMANO EN LAS MODALIDADES DE ATENCION PARA MEDIDAS Y SANCIONES DEL PROCESO JUDICIAL-SRPA- Y MEDIDAS COMPLEMENTARIAS DE RESTABLECIMIENTO EN ADMINISTRACION DE JUSTICIA Versión 1  09/03/2020 Pag. 2 </t>
  </si>
  <si>
    <t>7.4</t>
  </si>
  <si>
    <t>Cumple con la verificación del cumplimiento de lo establecido en la Ley 1918 de 2018, modificada por la Ley 2375 de 2024, referente a la consulta del registro de inhabilidades por delitos sexuales cometidos contra personas menores de edad.</t>
  </si>
  <si>
    <t>Ley 1918 de 2018, modificada por la Ley 2375 de 2024</t>
  </si>
  <si>
    <t>7.4.1</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</si>
  <si>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</si>
  <si>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7.4.2</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</si>
  <si>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página oficial.</t>
    </r>
  </si>
  <si>
    <t>7.5</t>
  </si>
  <si>
    <t>Documenta e implementa un proceso de inducción, formación y capacitación continua del talento humano.</t>
  </si>
  <si>
    <t xml:space="preserve">GUÍA DE REQUISITOS LEGALES Y FINANCIEROS PARA OPERADORES DE MODALIDADES DEL SISTEMA DE RESPONSABILIDAD PENAL ADOLESCENTE - SRPA 08/10/2020 Versión 1  Pag.  9
</t>
  </si>
  <si>
    <t>7.5.1</t>
  </si>
  <si>
    <t>Cuenta con un plan de inducción, formación y capacitación, dirigido al talento humano, que incorpora las temáticas definidas en los lineamientos, manuales operativos y guías del ICBF para los servicios de atención a Adolescentes y jóvenes del SRPA, Código de ética.</t>
  </si>
  <si>
    <t>7.5.2</t>
  </si>
  <si>
    <t>Cuenta con los soportes que evidencian la implementación del plan de inducción, formación y capacitación que podrán incluir: cronograma de actividades, actas de socialización con listado de asistencia, registros audiovisuales (fotográficos y/o fílmicos), y demás documentos que certifiquen la capacitación del personal.</t>
  </si>
  <si>
    <t>7.5.3</t>
  </si>
  <si>
    <t>En entrevista con el talento humano de la muestra y contrastado con los soportes del verificable 5.5.2 verifique el conocimiento adquirido de acuerdo con el plan de inducción, formación y cualificación.</t>
  </si>
  <si>
    <t xml:space="preserve">GUIA DE REQUISITOS DEL TALENTO HUMANO EN LAS MODALIDADES DE ATENCION PARA MEDIDAS Y SANCIONES DEL PROCESO JUDICIAL-SRPA- Y MEDIDAS
COMPLEMENTARIAS DE RESTABLECIMIENTO EN ADMINISTRACION DE JUSTICIA Versión 1  09/03/2020 Pag. 1-20
GUÍA DE REQUISITOS LEGALES Y FINANCIEROS PARA OPERADORES DE MODALIDADES DEL SISTEMA DE RESPONSABILIDAD PENAL ADOLESCENTE - SRPA 08/10/2020 Versión 1  Pag.  9
</t>
  </si>
  <si>
    <t>8. COMPONENTE FINANCIERO</t>
  </si>
  <si>
    <t>8.1</t>
  </si>
  <si>
    <t>Lleva la contabilidad conforme a las Normas de Información Financiera (NIIF) y demás normas contables vigentes en Colombia.</t>
  </si>
  <si>
    <t>GUÍA DE REQUISITOS LEGALES Y FINANCIEROS PARAOPERADORES DE MODALIDADES DEL SISTEMA DE RESPONSABILIDAD PENAL ADOLESCENTE - SRPA  Versión 1 8 de octubre de 2020 Pag 7, 8 y 9</t>
  </si>
  <si>
    <t>8.1.1</t>
  </si>
  <si>
    <t>Cuenta con un Manual de Políticas  Contables.</t>
  </si>
  <si>
    <t>GUÍA DE REQUISITOS LEGALES Y FINANCIEROS PARA OPERADORES DE MODALIDADES DEL SISTEMA DE RESPONSABILIDAD PENAL ADOLESCENTE - SRPA  Versión 1 8 de octubre de 2020 Pag 7, 8 y 9</t>
  </si>
  <si>
    <t>8.1.2</t>
  </si>
  <si>
    <t>Cuenta con el reconocimiento contable de los ingresos, gastos, activos y pasivos en los estados financieros se realiza de conformidad con sus políticas contables alineadas a las Normas de Información Financiera vigentes en Colombia.</t>
  </si>
  <si>
    <t>8.1.3</t>
  </si>
  <si>
    <t>Cuenta con el Registro Único Tributario - RUT.</t>
  </si>
  <si>
    <t>8.1.4</t>
  </si>
  <si>
    <t>Estados financieros completos del último año fiscal aprobados por el órgano máximo de administración.</t>
  </si>
  <si>
    <t>8.2</t>
  </si>
  <si>
    <t>Lleva la contabilidad desagregada por centro de costos.</t>
  </si>
  <si>
    <t>MANUAL OPERATIVO DE LAS MODALIDADES QUE ATIENDEN Y SANCIONES DEL PROCESO JUDICIAL - SPRA GUÍA DE REQUISITOS LEGALES Y FINANCIEROS PARA 
OPERADORES DE MODALIDADES DEL SISTEMA DE RESPONSABILIDAD PENAL ADOLESCENTE - SRPA Version 4 del 25 de julio de 2024 Pag 101  y 102
GUÍA DE REQUISITOS LEGALES Y FINANCIEROS PARA OPERADORES DE MODALIDADES DEL SISTEMA DE RESPONSABILIDAD PENAL ADOLESCENTE - SRPA  Versión 1 8 de octubre de 2020 Pag 7 y 8</t>
  </si>
  <si>
    <t>8.2.1</t>
  </si>
  <si>
    <t>Cuenta con un balance de prueba por centro de costos.</t>
  </si>
  <si>
    <t>GUÍA DE REQUISITOS LEGALES Y FINANCIEROS PARA OPERADORES DE MODALIDADES DEL SISTEMA DE RESPONSABILIDAD PENAL ADOLESCENTE - SRPA  Versión 1 8 de octubre de 2020 Pag 8 y 9</t>
  </si>
  <si>
    <t>8.2.2</t>
  </si>
  <si>
    <t xml:space="preserve">Cuenta con evidencia de que los recursos financieros han sido utilizados para garantizar la adecuada alimentación de los niños, niñas y adolescentes.
</t>
  </si>
  <si>
    <t>GUÍA DE REQUISITOS LEGALES Y FINANCIEROS PARA OPERADORES DE MODALIDADES DEL SISTEMA DE RESPONSABILIDAD PENAL ADOLESCENTE - SRPA  Versión 1 8 de octubre de 2020 Pag 10, 11, 12, 13, 14, 15, 16 y 17</t>
  </si>
  <si>
    <t>8.2.3</t>
  </si>
  <si>
    <t xml:space="preserve">Cuenta con evidencia documentada del pago oportuno de los salarios y honorarios del talento humano, así como de los aportes realizados al Sistema General de Seguridad Social (salud, pensión, riesgos laborales y parafiscales), conforme a los términos legales.
</t>
  </si>
  <si>
    <t>GUÍA DE REQUISITOS LEGALES Y FINANCIEROS PARA OPERADORES DE MODALIDADES DEL SISTEMA DE RESPONSABILIDAD PENAL ADOLESCENTE - SRPA  Versión 1 8 de octubre de 2020 Pag 9, 10</t>
  </si>
  <si>
    <t>8.2.4</t>
  </si>
  <si>
    <t>Cuenta con la evidencia de los recursos financieros que han sido utilizados en dotación de dormitorio, dotación personal, dotación de aseo e higiene personal, dotacion ludico y deportivo, dotación escolar, deportivo de acuerdo con la edad de la población, dotación de menaje alimentación, de emergencia y botiquin.</t>
  </si>
  <si>
    <t>GUÍA DE REQUISITOS LEGALES Y FINANCIEROS PARA OPERADORES DE MODALIDADES DEL SISTEMA DE RESPONSABILIDAD PENAL ADOLESCENTE - SRPA  Versión 1 8 de octubre de 2020 Pag 10, 11, 12, 13, 14, 15,</t>
  </si>
  <si>
    <t>8.2.5</t>
  </si>
  <si>
    <t xml:space="preserve">Cuenta con la evidencia de los recursos financieros para el deesarrollo del Centro de interes - Artes </t>
  </si>
  <si>
    <t>GUÍA DE REQUISITOS LEGALES Y FINANCIEROS PARA OPERADORES DE MODALIDADES DEL SISTEMA DE RESPONSABILIDAD PENAL ADOLESCENTE - SRPA  Versión 1 8 de octubre de 2020 Pag 15 y 16</t>
  </si>
  <si>
    <t>9 COMPONENTE DOTACIÓN</t>
  </si>
  <si>
    <t>9.1</t>
  </si>
  <si>
    <t>Cuenta con los elementos de dotación de aseo para la atención de los usuarios conforme a las particularidades del servicio.</t>
  </si>
  <si>
    <t xml:space="preserve">Manual operativo de las modalidades que atienden medidas y sanciones del proceso judicial - SRPA [MO1.P] versión 4 del 25/07/2024 - pág. (55) 
Tabla No. 22 Dotación Personal: Elementos de Aseo. Prestación de Servicios a la Comunidad
LINEAMIENTO TÉCNICO MODELO DE ATENCIÓN PARA ADOLESCENTES Y JÓVENES EN CONFLICTO CON LA LEY SRPA, versión 4 del 06/03/2020
2.2.1.1 Código de Ética. Pág. (161 a 163) </t>
  </si>
  <si>
    <t>9.1.1</t>
  </si>
  <si>
    <t>Se garantiza la disponibilidad permanente de los elementos de aseo según la necesidad:
a. Jabón líquido.
b. Papel higiénico.
c. Toallas de papel.
d. Elementos de bioseguridad, cuando se necesiten y conforme a las indicaciones de la autoridad sanitaria.</t>
  </si>
  <si>
    <t>Manual operativo de las modalidades que atienden medidas y sanciones del proceso judicial - SRPA [MO1.P] versión 4 del 25/07/2024 - pág. (55) 
Tabla No. 22 Dotación Personal: Elementos de Aseo. Prestación de Servicios a la Comunidad</t>
  </si>
  <si>
    <t>9.2</t>
  </si>
  <si>
    <t>Cuenta con la dotación de material de elementos lúdicos, deportivos, culturales y de centros de interés de acuerdo con el Proyecto de Atención Institucional (PAI)</t>
  </si>
  <si>
    <t>LINEAMIENTO TÉCNICO MODELO DE ATENCIÓN PARA ADOLESCENTES Y JÓVENES EN CONFLICTO CON LA LEY SRPA LM15.P versión 4 del 06/03/2020.
2.2.1.1 Código de Ética. Pág. (161 a 163)
Manual operativo de las modalidades que atienden medidas y sanciones del proceso judicial - SRPA [MO1.P] versión 4 del 25/07/2024 pág. (35 - 36)</t>
  </si>
  <si>
    <t>9.2.1</t>
  </si>
  <si>
    <r>
      <t xml:space="preserve">La institución cuenta con material lúdico, deportivo y cultural que desarrolla el Proyecto de Atención Institucional (PAI).
</t>
    </r>
    <r>
      <rPr>
        <b/>
        <sz val="11"/>
        <rFont val="Arial"/>
        <family val="2"/>
      </rPr>
      <t>Nota 1:</t>
    </r>
    <r>
      <rPr>
        <sz val="11"/>
        <rFont val="Arial"/>
        <family val="2"/>
      </rPr>
      <t xml:space="preserve"> Para población étnica, se tendrán en cuenta materiales autóctonos de su territorio. 
</t>
    </r>
    <r>
      <rPr>
        <b/>
        <sz val="11"/>
        <rFont val="Arial"/>
        <family val="2"/>
      </rPr>
      <t>Nota 2:</t>
    </r>
    <r>
      <rPr>
        <sz val="11"/>
        <rFont val="Arial"/>
        <family val="2"/>
      </rPr>
      <t xml:space="preserve"> Ante la ubicación de hijo menor de 3 años, deberá disponerse de la dotación para su atención según orientaciones del programa de primera infancia en educación inicial. </t>
    </r>
  </si>
  <si>
    <t>9.2.2</t>
  </si>
  <si>
    <t>La institución cuenta con materiales para el desarrollo de centros de interés o talleres de acuerdo con el Proyecto de Atención Institucional (PAI).</t>
  </si>
  <si>
    <t>DORMITORIOS O ALOJAMIENTOS</t>
  </si>
  <si>
    <t>Denominación del Dormitorio o Alojamiento</t>
  </si>
  <si>
    <t>Área (m²)</t>
  </si>
  <si>
    <t>Índice  (m²/persona)</t>
  </si>
  <si>
    <t xml:space="preserve">Capacidad máxima 
(Área / Índice)
</t>
  </si>
  <si>
    <t>No. Personas ubicadas</t>
  </si>
  <si>
    <t>Cumple - No cumple - No aplica</t>
  </si>
  <si>
    <t>observaciones</t>
  </si>
  <si>
    <t>AULAS</t>
  </si>
  <si>
    <t>Aula</t>
  </si>
  <si>
    <t>Índice
(m²/persona)</t>
  </si>
  <si>
    <t>Capacidad máxima 
(Área / Índice)</t>
  </si>
  <si>
    <t>TALLERES</t>
  </si>
  <si>
    <t>Taller</t>
  </si>
  <si>
    <t>NO APLICA</t>
  </si>
  <si>
    <r>
      <rPr>
        <b/>
        <sz val="11"/>
        <rFont val="Arial"/>
        <family val="2"/>
      </rPr>
      <t>Nota:</t>
    </r>
    <r>
      <rPr>
        <sz val="11"/>
        <rFont val="Arial"/>
        <family val="2"/>
      </rPr>
      <t xml:space="preserve"> Adicionar las filas que se requieran en caso de ser necesario.</t>
    </r>
  </si>
  <si>
    <t>PERFIL</t>
  </si>
  <si>
    <t>PERSONAL REQUERIDO POR USUARIOS DE LA MODALIDAD</t>
  </si>
  <si>
    <t>Coordinador</t>
  </si>
  <si>
    <t>Auxiliar Administrativo</t>
  </si>
  <si>
    <t>Apoyo SIG</t>
  </si>
  <si>
    <t>Psicologo (a)</t>
  </si>
  <si>
    <t xml:space="preserve">Trabajador (a) Social / Profesional en Desarrollo Familiar </t>
  </si>
  <si>
    <t>Cantidad de usuarios del servicio
* Corresponde al # cupo CONTRATADOS al momento de la VI</t>
  </si>
  <si>
    <t>MUESTRA DE ANEXOS DE HISTORIA DE ATENCIÓN EVIDENCIA DE NO CUMPLIMIENTO</t>
  </si>
  <si>
    <t>Nombres y apellidos</t>
  </si>
  <si>
    <t>Fecha de ingreso</t>
  </si>
  <si>
    <t>Edad</t>
  </si>
  <si>
    <t>Orden judicial u orden de ubicación</t>
  </si>
  <si>
    <t>Documento de identidad</t>
  </si>
  <si>
    <t>Género con el que se identifica</t>
  </si>
  <si>
    <t>Discapacidad</t>
  </si>
  <si>
    <t>Pertenencia étnica</t>
  </si>
  <si>
    <t>Migrante</t>
  </si>
  <si>
    <t>Vinculado al sistema educativo</t>
  </si>
  <si>
    <t>Grado / Curso /Taller</t>
  </si>
  <si>
    <t xml:space="preserve">Conceptos iniciales
</t>
  </si>
  <si>
    <t xml:space="preserve">Concepto integral
</t>
  </si>
  <si>
    <t>Plan de Atención Individual
(a los 20 días calendario)</t>
  </si>
  <si>
    <t>Informe de seguimiento
(cada 3 meses calendario - registrar los dos últimos)</t>
  </si>
  <si>
    <t xml:space="preserve">Estudio de caso
(revisar que sea mínimo 1 vez al año)
</t>
  </si>
  <si>
    <t>Informe de egreso
(5 días hábiles a partir del egreso)</t>
  </si>
  <si>
    <t>Observaciones</t>
  </si>
  <si>
    <t>Psicología</t>
  </si>
  <si>
    <t>Trabajo social</t>
  </si>
  <si>
    <t>Pedagogía</t>
  </si>
  <si>
    <t>Educación</t>
  </si>
  <si>
    <t>Elaboración</t>
  </si>
  <si>
    <t>TI/CC- Número</t>
  </si>
  <si>
    <t>Si/No</t>
  </si>
  <si>
    <t xml:space="preserve">11 / xx /panadería/ </t>
  </si>
  <si>
    <t>Fecha</t>
  </si>
  <si>
    <t>N°</t>
  </si>
  <si>
    <t>Nombre</t>
  </si>
  <si>
    <t>Profesión</t>
  </si>
  <si>
    <t>Cargo que desempeña</t>
  </si>
  <si>
    <t>Tiempo de Experiencia</t>
  </si>
  <si>
    <t>Tipo de Contrato</t>
  </si>
  <si>
    <t>Fecha Fin Contrato</t>
  </si>
  <si>
    <t>Salario / Honorario asignado</t>
  </si>
  <si>
    <t xml:space="preserve">Ingreso Base de Cotización </t>
  </si>
  <si>
    <t xml:space="preserve">Hoja de vida </t>
  </si>
  <si>
    <t>Consulta de Inhabilidades por delitos sexuales cometidos contra menores de 18 años (Ley 1918 de 2018 y Decreto 753 del 30 de abril de 2019)</t>
  </si>
  <si>
    <t>Certificado sobre Antecedentes Judiciales (Policía Nacional)</t>
  </si>
  <si>
    <t>Certificación de Antecedentes Disciplinarios (Procuraduría)</t>
  </si>
  <si>
    <t>Certificado de Responsables Fiscales (Contraloría)</t>
  </si>
  <si>
    <t>Certificado de Medidas Correctivas</t>
  </si>
  <si>
    <t>Certificaciones académicas</t>
  </si>
  <si>
    <t>Certificaciones de experiencia laboral</t>
  </si>
  <si>
    <t>Contrato vigente con la Institución</t>
  </si>
  <si>
    <t xml:space="preserve">Tarjeta profesional </t>
  </si>
  <si>
    <t>Inscripción en Rethus
(Solo profesiones del sector salud)</t>
  </si>
  <si>
    <t>Evidencia de inducción para el cargo</t>
  </si>
  <si>
    <t>Soportes de afiliación al SGSSS y ARL</t>
  </si>
  <si>
    <t>Código de Ética</t>
  </si>
  <si>
    <t xml:space="preserve">Curso de Derechos Humanos  </t>
  </si>
  <si>
    <t>SI</t>
  </si>
  <si>
    <t>NO</t>
  </si>
  <si>
    <t>N/A</t>
  </si>
  <si>
    <r>
      <rPr>
        <b/>
        <sz val="12"/>
        <color theme="1"/>
        <rFont val="Arial"/>
        <family val="2"/>
      </rPr>
      <t xml:space="preserve">Nota: </t>
    </r>
    <r>
      <rPr>
        <sz val="12"/>
        <color theme="1"/>
        <rFont val="Arial"/>
        <family val="2"/>
      </rPr>
      <t>Una vez establecida la muestra a evaluar, digite el nombre de cada persona seleccionada y registre la totalidad de la información verificada. Asegúrese de no dejar campos sin diligenciar.</t>
    </r>
  </si>
  <si>
    <t>LINEAMIENTO TÉCNICO MODELO DE ATENCIÓN PARA ADOLESCENTES Y JÓVENES EN CONFLICTO CON LA LEY SRPA, versión 4 del 6/03/2020 Págs. 20 a la 155 y  la 165 y la 175. 
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Alcance.
MANUAL OPERATIVO DE LAS MODALIDADES QUE ATIENDEN MEDIDAS Y SANCIONES DEL PROCESO JUDICIAL - SRPA, versión 4 del 25/07/2024 aprobado mediante Resolución No.3111 del 10 de julio de 2024.  Págs.10,11,12, 13, 16,17,  51 a la 58
Tabla No. 1 Modalidades de Atención
Tabla No. 2 Tipos de Intervención
2.4.1. Prestación de Servicios a la Comunidad. Pág. 51-58
LINEAMIENTO DE ATENCIÓN PARA EL DESARROLLO Y FORTALECIMIENTO DE LOS PROYECTOS DE VIDA, DE LOS NIÑOS, NIÑAS, ADOLESCENTES Y JÓVENES ATENDIDOS EN LOS SERVICIOS DE PROTECCIÓN DEL  ICBF, versión 3 del 25/09/2020 Aprobado mediante Resolución No. 5110 de 25 de septiembre de 2020. Pág. 42
GUIA PARA LA PARTICIPACION Y EL EJERCICIO DE CIUDADANIA DE LOS ADOLESCENTES Y JOVENES DEL SRPA, versión 1 del 29/12/2017. Págs. 4,5, 7,8,9.
INSTRUCTIVO PARA LA ELABORACIÓN DE LOS INFORMES DEL PROCESO DE ATENCIÓN EN LAS MODALIDADES QUE ATIENDEN MEDIDAS Y SANCIONES DEL PROCESO JUDICIAL SRPA Y EN LAS MEDIDAS COMPLEMENTARIAS Y ALTERNATIVAS AL PROCESO JUDICIAL SRPA – RESTABLECIMIENTO EN ADMINISTRACIÓN DE JUSTICIA – RAJ versión 2 del 1/07/2022. Págs. 2.
Tabla No.1 Presentación de informes según tipo de sanción o medida.</t>
  </si>
  <si>
    <t xml:space="preserve">LINEAMIENTO TÉCNICO DEL MODELO DE ATENCIÓN PARA ADOLESCENTES Y JÓVENES  EN CONFLICTO CON LA LEY : SRPA .versión 4 del 6/03/2020.2.1.3 Fases del modelo de atención.Elaboración de conceptos iniciales por cada área. 1. Concepto inicial psicosocial en los servicios de atención. Aspectos para el concepto incial de psicología. PÁGs. 126 a 138, 176, 177, 178, 188, 191, 192, 193, 194, 218, 230 y 234.
MANUAL OPERATIVO DE LAS MODALIDADES QUE ATIENDEN MEDIDAS Y SANCIONES DEL PROCESO JUDICIAL - SRPA, versión 4 del 25/07/2024 aprobado mediante Resolución No.3111 del 10 de julio de 2024.  2.4.1. Modalidad Prestación de Servicios a la Comunidad pág.51 a la 58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atención.Págs 4 a la 7.
</t>
  </si>
  <si>
    <t>LINEAMIENTO TÉCNICO DEL MODELO DE ATENCIÓN PARA ADOLESCENTES Y JÓVENES  EN CONFLICTO CON LA LEY  SRPA. versión 4 del 6/03/2020.
2.1.3. Fases del Modelo de Atención.2.1.3.1. Fase de aceptación y acogida. Págs. 126 a 138
MANUAL OPERATIVO DE LAS MODALIDADES QUE ATIENDEN MEDIDAS Y SANCIONES DEL PROCESO JUDICIAL - SRPA, versión 4 del 25/07/2024 aprobado mediante Resolución No.3111 del 10 de julio de 2024
2.4.1.5. Atributos de calidad. Pág- 53 a la 55</t>
  </si>
  <si>
    <t>LINEAMIENTO TÉCNICO DEL MODELO DE ATENCIÓN PARA ADOLESCENTES Y JÓVENES  EN CONFLICTO CON LA LEY : SRPA .versión 4 del 6/03/2020.2.1.3 Fases del modelo de atención.Elaboración de conceptos iniciales por cada área. 1. Concepto inicial psicosocial en los servicios de atención. Aspectos para el concepto incial de psicología. PÁG 130, 131
MANUAL OPERATIVO DE LAS MODALIDADES QUE ATIENDEN MEDIDAS Y SANCIONES DEL PROCESO JUDICIAL - SRPA, versión 4 del 25/07/2024 aprobado mediante Resolución No.3111 del 10 de julio de 2024
2.4.1.5. Atributos de calidad. Pág- 53, 54
INSTRUCTIVO PARA LA ELABORACIÓN DE LOS INFORMES DEL PROCESO DE ATENCIÓN EN LAS MODALIDADES QUE ATIENDEN MEDIDAS Y SANCIONES DEL PROCESO JUDICIAL SRPA Y EN LAS MEDIDAS COMPLEMENTARIAS Y ALTERNATIVAS AL PROCESO JUDICIAL SRPA – RESTABLECIMIENTO EN ADMINISTRACIÓN DE JUSTICIA – RAJ versión 2 del 1/07/2022. Págs. 6 a la 7.
Informes y registro de la estrategia de intervención psicológica</t>
  </si>
  <si>
    <t>LINEAMIENTO TÉCNICO DEL MODELO DE ATENCIÓN PARA ADOLESCENTES Y JÓVENES  EN CONFLICTO CON LA LEY : SRPA .versión 4 del 6/03/2020. Concepto inicial socio familiar en los servicios de atención. Pág 131, 132, 133.
MANUAL OPERATIVO DE LAS MODALIDADES QUE ATIENDEN MEDIDAS Y SANCIONES DEL PROCESO JUDICIAL - SRPA, versión 4 del 25/07/2024 aprobado mediante Resolución No.3111 del 10 de julio de 2024
2.4.1.5. Atributos de calidad. Pág- 53, 54</t>
  </si>
  <si>
    <t>MANUAL OPERATIVO DE LAS MODALIDADES QUE ATIENDEN MEDIDAS Y SANCIONES DEL PROCESO JUDICIAL - SRPA, versión 4 del 25/07/2024 aprobado mediante Resolución No.3111 del 10 de julio de 2024
1.3.1 Aplicación del Modelo de Atención. Págs.10, 11,12
Abordaje de los equipos interdisciplinarios. Tabla No. 2 Tipos de Intervención. págs.16,17
Flexibilización o alternativas de atención de acuerdo con situaciones territoriales especiales. Pág.49
Particularidades del servicio: Pág.52</t>
  </si>
  <si>
    <t xml:space="preserve">LINEAMIENTO TÉCNICO DEL MODELO DE ATENCIÓN PARA ADOLESCENTES Y JÓVENES  EN CONFLICTO CON LA LEY  SRPA.versión 4 del 6/03/2020. 
C. Plan de Atención Individual. Págs 136 y 137.
MANUAL OPERATIVO DE LAS MODALIDADES QUE ATIENDEN MEDIDAS Y SANCIONES DEL PROCESO JUDICIAL - SRPA, versión 4 del 25/07/2024 aprobado mediante Resolución No.3111 del 10 de julio de 2024
2.4.1.5. Atributos de calidad. Pág- 53, 54, 55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Tabla No 1 Presentación de informes segín tipo de sanción o medida.Pág 2.
</t>
  </si>
  <si>
    <t>LINEAMIENTO TÉCNICO MODELO DE ATENCIÓN PARA ADOLESCENTES Y JÓVENES EN CONFLICTO CON LA LEY SRPA, versión 4 del 6/03/2020.
2.2.1.4. Anexo historia de atención. Pàg.176.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Tabla No 1 Presentación de informes segín tipo de sanción o medida.Pág 2.</t>
  </si>
  <si>
    <t>MANUAL OPERATIVO DE LAS MODALIDADES QUE ATIENDEN MEDIDAS Y SANCIONES DEL PROCESO JUDICIAL - SRPA, versión 4 del 25/07/2024 aprobado mediante Resolución No.3111 del 10 de julio de 2024. 2.4.1.5. Atributos de calidad. Pág- 53, 54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 2.</t>
  </si>
  <si>
    <t xml:space="preserve">LINEAMIENTO TÉCNICO DEL MODELO DE ATENCIÓN PARA ADOLESCENTES Y JÓVENES  EN CONFLICTO CON LA LEY : SRPA .versión 4 del 6/03/2020.2.1.3 Fases del modelo de atención.Elaboración de conceptos iniciales por cada área. 1. Concepto inicial psicosocial en los servicios de atención. Aspectos para el concepto incial de psicología. PÁGs. 126 a 138, 176, 177, 178, 188, 191, 192, 193, 194, 218, 230 y 234.
MANUAL OPERATIVO DE LAS MODALIDADES QUE ATIENDEN MEDIDAS Y SANCIONES DEL PROCESO JUDICIAL - SRPA, versión 4 del 25/07/2024 aprobado mediante Resolución No.3111 del 10 de julio de 2024. Págs.10, 11,12, 15, 16,17, 53, 54, 55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 2.
</t>
  </si>
  <si>
    <t>LINEAMIENTO TÉCNICO MODELO DE ATENCIÓN PARA ADOLESCENTES Y JÓVENES EN CONFLICTO CON LA LEY SRPA, versión 4 del 6/03/2020
2.2.2. Herramientas de participación. 2.2.2.1. Acuerdo de convivencia. Pág.188
2.2.2.2. Comité de convivencia. Pág.190 a la 193
MANUAL OPERATIVO DE LAS MODALIDADES QUE ATIENDEN MEDIDAS Y SANCIONES DEL PROCESO JUDICIAL - SRPA, versión 4 del 25/07/2024 aprobado mediante Resolución No.3111 del 10 de julio de 2024
2.4.3.1.5. Atributos de calidad. pág. 53</t>
  </si>
  <si>
    <t>LINEAMIENTO TÉCNICO MODELO DE ATENCIÓN PARA ADOLESCENTES Y JÓVENES EN CONFLICTO CON LA LEY SRPA, versión 4 del 6/03/2020
2.2.2.2. Comité de convivencia. Págs.190 a la 193</t>
  </si>
  <si>
    <t>LINEAMIENTO TÉCNICO MODELO DE ATENCIÓN PARA ADOLESCENTES Y JÓVENES EN CONFLICTO CON LA LEY SRPA, versión 4 del 6/03/2020. Pág.218
MANUAL OPERATIVO DE LAS MODALIDADES QUE ATIENDEN MEDIDAS Y SANCIONES DEL PROCESO JUDICIAL - SRPA, versión 4 del 25/07/2024 aprobado mediante Resolución No.3111 del 10 de julio de 2024. Pág., 53</t>
  </si>
  <si>
    <t>Cuenta con informe de seguimiento el cual :
a.  Se remite a la autoridad competente(Judicial y/o administrativa) cada dos (2) meses calendario. 
b. Es enviado a la autoridad administrativa cada dos meses calendario. 
c. Señala los avances, dificultades significativas, ajustes en caso de ser necesario.
d. Incluye intervenciones externas que se realicen. 
e. Enmarca los logros propuestos en el plan de atención individual.</t>
  </si>
  <si>
    <t>4.3.1</t>
  </si>
  <si>
    <t>4.3.2</t>
  </si>
  <si>
    <t>4.3.3</t>
  </si>
  <si>
    <t>4.5</t>
  </si>
  <si>
    <t>4.5.1</t>
  </si>
  <si>
    <t xml:space="preserve">4.4.1. Cuenta con programas o estrategias preventivas de acuerdo con la identificación de los riesgos de consumo de sustancias psicoactivas identificadas, teniendo en cuenta la “Guía para la Prevención del Consumo de Sustancias Psicoactivas en adolescentes y jóvenes del SRPA”.
 </t>
  </si>
  <si>
    <t>Cuenta e Implementa acciones en caso de amotinamiento</t>
  </si>
  <si>
    <r>
      <t xml:space="preserve">Realiza el abordaje de los adolescentes o jóvenes implicados en las </t>
    </r>
    <r>
      <rPr>
        <b/>
        <sz val="12"/>
        <color rgb="FF000000"/>
        <rFont val="Aptos Narrow"/>
        <family val="2"/>
        <scheme val="minor"/>
      </rPr>
      <t>situaciones de agresión</t>
    </r>
    <r>
      <rPr>
        <sz val="12"/>
        <color rgb="FF000000"/>
        <rFont val="Aptos Narrow"/>
        <family val="2"/>
        <scheme val="minor"/>
      </rPr>
      <t xml:space="preserve"> conforme a las indicaciones del protocolo de intervención en crisis.</t>
    </r>
  </si>
  <si>
    <t xml:space="preserve">Si el inmueble tiene piscina cuenta con el certificado del cumplimiento de las normas de seguridad y concepto sanitario de la piscina. </t>
  </si>
  <si>
    <t>Cuenta con el concepto sanitario favorable expedido por la autoridad sanitaria competente, si el inmueble cuenta con piscina y es del uso de los usuarios.</t>
  </si>
  <si>
    <t>2.2.2</t>
  </si>
  <si>
    <t>2.4.2</t>
  </si>
  <si>
    <t>2.4.3</t>
  </si>
  <si>
    <t>2.4.4</t>
  </si>
  <si>
    <t>2.4.5</t>
  </si>
  <si>
    <t>2.4.6</t>
  </si>
  <si>
    <t>2.5.7</t>
  </si>
  <si>
    <t>2.5.8</t>
  </si>
  <si>
    <t>2.5.9</t>
  </si>
  <si>
    <t>2.5.10</t>
  </si>
  <si>
    <t>2.5.11</t>
  </si>
  <si>
    <t>2.5.12</t>
  </si>
  <si>
    <t>2.5.13</t>
  </si>
  <si>
    <t>2.5.14</t>
  </si>
  <si>
    <t>2.5.15</t>
  </si>
  <si>
    <t>2.5.16</t>
  </si>
  <si>
    <t>2.5.17</t>
  </si>
  <si>
    <t>2.5.18</t>
  </si>
  <si>
    <t>2.5.19</t>
  </si>
  <si>
    <t>2.5.20</t>
  </si>
  <si>
    <t>2.5.21</t>
  </si>
  <si>
    <t>2.5.22</t>
  </si>
  <si>
    <t>2.5.23</t>
  </si>
  <si>
    <t>2.5.24</t>
  </si>
  <si>
    <t>2.5.25</t>
  </si>
  <si>
    <t>Fuente: MANUAL OPERATIVO DE LAS MODALIDADES QUE ATIENDEN MEDIDAS Y SANCIONES DEL PROCESO JUDICIAL - SRPA. Versión 4. Pág. 57</t>
  </si>
  <si>
    <t xml:space="preserve">El Proyecto de Atención Institucional,  es aprobado por el área que le corresponda asi: 
a. Para otorgamiento es la Oficina de Inspección, Vigilancia y Control y Calidad de Servicios 
b. Para renovación es la Oficina de Inspección, Vigilancia y Control y Calidad de Servicios </t>
  </si>
  <si>
    <t>LINEAMIENTO TÉCNICO MODELO DE ATENCIÓN PARA ADOLESCENTES Y JÓVENES EN CONFLICTO CON LA LEY SRPA, versión 4 del 6/03/2020
Agresiones físicas (peleas, riñas, lesiones) entre adolescentes y jóvenes. Pág.. 184, 185</t>
  </si>
  <si>
    <t>LINEAMIENTO TÉCNICO MODELO DE ATENCIÓN PARA ADOLESCENTES Y JÓVENES EN CONFLICTO CON LA LEY SRPA, versión 4 del 6/03/2020
Agresiones físicas (peleas, riñas, lesiones) entre adolescentes y jóvenes. Págs. 184 a la 186</t>
  </si>
  <si>
    <t>PROTOCOLO INTERVENCIÓN EN CRISIS PARA LAS MODALIDADES DE ATENCIÓN DEL SRPA . 02/03/2026. Versión  2.  
5,2, Tipos de Intervención en Crisis Págs.11</t>
  </si>
  <si>
    <t>PROTOCOLO INTERVENCIÓN EN CRISIS  PARA LAS MODALIDADES DE ATENCIÓN DEL SRPA . 02/03/2026. Versión  2.  
5,2, Tipos de Intervención en Crisis Págs. 11</t>
  </si>
  <si>
    <t xml:space="preserve">PROTOCOLO INTERVENCIÓN EN CRISIS  PARA LAS MODALIDADES DE ATENCIÓN DEL SRPA . 02/03/2026. Versión  2.  </t>
  </si>
  <si>
    <t xml:space="preserve">PROTOCOLO INTERVENCIÓN EN CRISIS PARA LAS MODALIDADES DE ATENCIÓN DEL SRPA . 02/03/2026. Versión  2.   
5,4,1, El consumo de sustancias psicoactivas. Pág 21 </t>
  </si>
  <si>
    <t xml:space="preserve">PROTOCOLO INTERVENCIÓN EN CRISIS PARA LAS MODALIDADES DE ATENCIÓN DEL SRPA . 02/03/2026. Versión  2.  . 
5,4,1, El consumo de sustancias psicoactivas. Pág 21 </t>
  </si>
  <si>
    <t>PROTOCOLO INTERVENCIÓN EN CRISIS PARA LAS MODALIDADES DE ATENCIÓN DEL SRPA. 02/03/2026. Versión  2.    
5,4,2. La Conducta Suicida Págs. 23</t>
  </si>
  <si>
    <t>PROTOCOLO INTERVENCIÓN EN CRISIS PARA LAS MODALIDADES DE ATENCIÓN DEL SRPA . 02/03/2026. Versión  2.   5,4,2. La Conducta Suicida Págs. 23</t>
  </si>
  <si>
    <t>PROTOCOLO INTERVENCIÓN EN CRISIS PARA LAS MODALIDADES DE ATENCIÓN DEL SRPA . 02/03/2026. Versión  2. 5,4,3, La violencia sexual .pág 29</t>
  </si>
  <si>
    <t>PROTOCOLO INTERVENCIÓN EN CRISIS PARA LAS MODALIDADES DE ATENCIÓN DEL SRPA . 02/03/2026. Versión  2.  . 5,4,3, La violencia sexual .pág 29</t>
  </si>
  <si>
    <t>PROTOCOLO INTERVENCIÓN EN CRISIS PARA LAS MODALIDADES DE ATENCIÓN DEL SRPA . 02/03/2026. Versión  2.
 5,4,3, La violencia sexual .pág 29</t>
  </si>
  <si>
    <t>PROTOCOLO INTERVENCIÓN EN CRISIS PARA LAS MODALIDADES DE ATENCIÓN DEL SRPA . 02/03/2026. Versión  2.   5,4,3, La violencia sexual .pág 29</t>
  </si>
  <si>
    <t xml:space="preserve"> PROTOCOLO INTERVENCIÓN EN CRISIS PARA LAS MODALIDADES DE ATENCIÓN DEL SRPA . 02/03/2026. Versión  2.
 5,4,3, La violencia sexual .pág 29</t>
  </si>
  <si>
    <t xml:space="preserve"> PROTOCOLO INTERVENCIÓN EN CRISIS PARA LAS MODALIDADES DE ATENCIÓN DEL SRPA . 02/03/2026. Versión  2.  5,4,3, La violencia sexual .pág 29</t>
  </si>
  <si>
    <t>PROTOCOLO INTERVENCIÓN EN CRISIS PARA LAS MODALIDADES DE ATENCIÓN DEL SRPA . 02/03/2026. Versión  2.  5,4,3, La violencia sexual .pág 29</t>
  </si>
  <si>
    <t>PROTOCOLO INTERVENCIÓN EN CRISIS PARA LAS MODALIDADES DE ATENCIÓN DEL SRPA . 02/03/2026. Versión  2. 
 5,4,3, La violencia sexual .pág 29</t>
  </si>
  <si>
    <t>PROTOCOLO INTERVENCIÓN EN CRISIS PARA LAS MODALIDADES DE ATENCIÓN DEL SRPA . 02/03/2026. Versión  2. 
5.4.4. Conducta violenta.pág 35</t>
  </si>
  <si>
    <t>PROTOCOLO INTERVENCIÓN EN CRISIS PARA LAS MODALIDADES DE ATENCIÓN DEL SRPA . 02/03/2026. Versión  2. 5.4.4. Conducta violenta y agresiones.pág 35</t>
  </si>
  <si>
    <t xml:space="preserve">PROTOCOLO INTERVENCIÓN EN CRISIS PARA LAS MODALIDADES DE ATENCIÓN DEL SRPA . 02/03/2026. Versión  2. 5.4.4. Conducta violenta y agresiones.pág 35 </t>
  </si>
  <si>
    <t>LINEAMIENTO TÉCNICO MODELO DE ATENCIÓN PARA ADOLESCENTES Y JÓVENES EN CONFLICTO CON LA LEY SRPA, versión 4 del 6/03/2020
2. INTRODUCCIÓN. 
➢ Protocolos
Protocolo de Intervención en crisis para modalidades SRPA y complementarias. Pág. 10
PROTOCOLO INTERVENCIÓN EN CRISIS PARA LAS MODALIDADES DE ATENCIÓN DEL SRPA . 02/03/2026. Versión  2. 
5,4,6, Separación de grupo durante la intervención en crisis Pag 43</t>
  </si>
  <si>
    <t>PROTOCOLO INTERVENCIÓN EN CRISIS PARA LAS MODALIDADES DE ATENCIÓN DEL SRPA . 02/03/2026. Versión  2. 4.4.3 Directrices en el marco de la garantía de derechos para la separación de grupo de los adolescentes y jóvenes privados de la libertad en el SRPA.pág 31, 32, 33</t>
  </si>
  <si>
    <t>PROTOCOLO INTERVENCIÓN EN CRISIS PARA LAS MODALIDADES DE ATENCIÓN DEL SRPA . 02/03/2026. Versión  2. 
4.3 INTERVENCIÓN EN CRISIS E INCLUSIÓN DE LAS FAMILIAS pág  26</t>
  </si>
  <si>
    <t>LINEAMIENTO TÉCNICO MODELO DE ATENCIÓN PARA ADOLESCENTES Y JÓVENES EN CONFLICTO CON LA LEY SRPA, versión 4 del 6/03/2020
2. INTRODUCCIÓN. 
➢ Protocolos
Protocolo de Intervención en crisis para modalidades SRPA y complementarias. Pág. 10
PROTOCOLO INTERVENCIÓN EN CRISIS PARA LAS MODALIDADES DE ATENCIÓN DEL SRPA . 02/03/2026. Versión  2.
4.3 INTERVENCIÓN EN CRISIS E INCLUSIÓN DE LAS FAMILIAS pág  26</t>
  </si>
  <si>
    <r>
      <t xml:space="preserve">Cuenta con un área de </t>
    </r>
    <r>
      <rPr>
        <b/>
        <sz val="11"/>
        <rFont val="Arial"/>
        <family val="2"/>
      </rPr>
      <t>recepción de alimentos</t>
    </r>
    <r>
      <rPr>
        <sz val="11"/>
        <rFont val="Arial"/>
        <family val="2"/>
      </rPr>
      <t xml:space="preserve"> en adecuadas condiciones de organización, limpieza y desinfección, que:
1. Asegura que los alimentos no se encuentran en contacto directo con el suelo y se usan estibas plásticas o canastillas como base. </t>
    </r>
  </si>
  <si>
    <t>4. COMPONENTE MODELO DE ATENCIÓN</t>
  </si>
  <si>
    <t>5.1.1</t>
  </si>
  <si>
    <t>CUMPLE/NO CUMPLE/NO APLICA</t>
  </si>
  <si>
    <t>ADMINISTRATIVO</t>
  </si>
  <si>
    <t>ÁREA</t>
  </si>
  <si>
    <t>PROFESIONAL Y DE FORMACIÓN</t>
  </si>
  <si>
    <t>SEC</t>
  </si>
  <si>
    <t xml:space="preserve">OBSERVACIONES </t>
  </si>
  <si>
    <t>3.1</t>
  </si>
  <si>
    <t>4.1</t>
  </si>
  <si>
    <t>4.2</t>
  </si>
  <si>
    <t>7.1</t>
  </si>
  <si>
    <t>CONSOLIDADO DE LAS CONDICIONES CON NO CUMPLIMIENTO</t>
  </si>
  <si>
    <t>Numeral</t>
  </si>
  <si>
    <t>CONDICIONES DE CALIDAD CON NO CUMPLIMIENTO</t>
  </si>
  <si>
    <t>COMPONENTE</t>
  </si>
  <si>
    <t xml:space="preserve">Siendo las __________ del dia __________del mes ____________ del _______, </t>
  </si>
  <si>
    <t>CONDICIONES</t>
  </si>
  <si>
    <t>CUMPLE</t>
  </si>
  <si>
    <t>NO CUMPLE</t>
  </si>
  <si>
    <t xml:space="preserve">TOTAL </t>
  </si>
  <si>
    <t>TOTAL</t>
  </si>
  <si>
    <t>VER HOJAS POR COMPONENTE</t>
  </si>
  <si>
    <t>VER HOJA CONDICIONES NO CUMPLIDAS</t>
  </si>
  <si>
    <t>ACCIONES INMEDIATAS Y/O NOVEDADES DE LA VISITA</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</si>
  <si>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</si>
  <si>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</si>
  <si>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</si>
  <si>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</si>
  <si>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</si>
  <si>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</si>
  <si>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</si>
  <si>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 </t>
  </si>
  <si>
    <t>3. Alimentación y Nutrición</t>
  </si>
  <si>
    <t>1. INFORMACIÓN DE LA INSTITUCIÓN</t>
  </si>
  <si>
    <t>2. SEDE / UNIDAD OPERATIVA 1</t>
  </si>
  <si>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</si>
  <si>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</si>
  <si>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</si>
  <si>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</si>
  <si>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</si>
  <si>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</si>
  <si>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</si>
  <si>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</si>
  <si>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</si>
  <si>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</si>
  <si>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</si>
  <si>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</si>
  <si>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</si>
  <si>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</si>
  <si>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</si>
  <si>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</si>
  <si>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</si>
  <si>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</si>
  <si>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</si>
  <si>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</si>
  <si>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</si>
  <si>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</si>
  <si>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</si>
  <si>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</si>
  <si>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</si>
  <si>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</si>
  <si>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</si>
  <si>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</si>
  <si>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</si>
  <si>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</si>
  <si>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</si>
  <si>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</si>
  <si>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</si>
  <si>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</si>
  <si>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</si>
  <si>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</si>
  <si>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</si>
  <si>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</si>
  <si>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</si>
  <si>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</si>
  <si>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</si>
  <si>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</si>
  <si>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</si>
  <si>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</si>
  <si>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</si>
  <si>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</si>
  <si>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</si>
  <si>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</si>
  <si>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</si>
  <si>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</si>
  <si>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</si>
  <si>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</si>
  <si>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</si>
  <si>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</si>
  <si>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</si>
  <si>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</si>
  <si>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</si>
  <si>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</si>
  <si>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</si>
  <si>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</si>
  <si>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</si>
  <si>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</si>
  <si>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</si>
  <si>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</si>
  <si>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</si>
  <si>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</si>
  <si>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</si>
  <si>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</si>
  <si>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</si>
  <si>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</si>
  <si>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</si>
  <si>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</si>
  <si>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</si>
  <si>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</si>
  <si>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</si>
  <si>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</si>
  <si>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</si>
  <si>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</si>
  <si>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</si>
  <si>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</si>
  <si>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</si>
  <si>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</si>
  <si>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</si>
  <si>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</si>
  <si>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</si>
  <si>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</si>
  <si>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</si>
  <si>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</si>
  <si>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</si>
  <si>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</si>
  <si>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</si>
  <si>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</si>
  <si>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</si>
  <si>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</si>
  <si>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</si>
  <si>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</si>
  <si>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</si>
  <si>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</si>
  <si>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</si>
  <si>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</si>
  <si>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</si>
  <si>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</si>
  <si>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</si>
  <si>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</si>
  <si>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</si>
  <si>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</si>
  <si>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</si>
  <si>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</si>
  <si>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</si>
  <si>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</si>
  <si>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</si>
  <si>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</si>
  <si>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</si>
  <si>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</si>
  <si>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</si>
  <si>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</si>
  <si>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</si>
  <si>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</si>
  <si>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</si>
  <si>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</si>
  <si>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</si>
  <si>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</si>
  <si>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</si>
  <si>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</si>
  <si>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</si>
  <si>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</si>
  <si>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</si>
  <si>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</si>
  <si>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</si>
  <si>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</si>
  <si>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</si>
  <si>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</si>
  <si>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</si>
  <si>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</si>
  <si>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</si>
  <si>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</si>
  <si>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</si>
  <si>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</si>
  <si>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</si>
  <si>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</si>
  <si>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</si>
  <si>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</si>
  <si>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</si>
  <si>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</si>
  <si>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</si>
  <si>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</si>
  <si>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</si>
  <si>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</si>
  <si>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</si>
  <si>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</si>
  <si>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</si>
  <si>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</si>
  <si>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SERVICIOS DE UNIDADES DE BUSQUEDA ACTIVA</t>
  </si>
  <si>
    <t>SERV_SOMOS_FAMILIA_SOMOS_COMUNIDAD</t>
  </si>
  <si>
    <t>SOMOS_FAMILIA_SOMOS_COMUNIDAD</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</si>
  <si>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</si>
  <si>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</si>
  <si>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</si>
  <si>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</si>
  <si>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</si>
  <si>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</si>
  <si>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</si>
  <si>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</si>
  <si>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</si>
  <si>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</si>
  <si>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</si>
  <si>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</si>
  <si>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</si>
  <si>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</si>
  <si>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</si>
  <si>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</si>
  <si>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</si>
  <si>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</si>
  <si>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</si>
  <si>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</si>
  <si>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</si>
  <si>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</si>
  <si>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</si>
  <si>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</si>
  <si>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</si>
  <si>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</si>
  <si>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</si>
  <si>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</si>
  <si>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</si>
  <si>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</si>
  <si>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</si>
  <si>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</si>
  <si>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</si>
  <si>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</si>
  <si>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</si>
  <si>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</si>
  <si>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</si>
  <si>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</si>
  <si>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</si>
  <si>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</si>
  <si>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</si>
  <si>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</si>
  <si>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</si>
  <si>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</si>
  <si>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</si>
  <si>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</si>
  <si>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</si>
  <si>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</si>
  <si>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</si>
  <si>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</si>
  <si>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</si>
  <si>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</si>
  <si>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</si>
  <si>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</si>
  <si>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</si>
  <si>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</si>
  <si>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</si>
  <si>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</si>
  <si>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</si>
  <si>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</si>
  <si>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</si>
  <si>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</si>
  <si>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</si>
  <si>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</si>
  <si>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</si>
  <si>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</si>
  <si>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</si>
  <si>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</si>
  <si>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</si>
  <si>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</si>
  <si>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</si>
  <si>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</si>
  <si>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</si>
  <si>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</si>
  <si>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</si>
  <si>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</si>
  <si>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</si>
  <si>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</si>
  <si>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</si>
  <si>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</si>
  <si>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</si>
  <si>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</si>
  <si>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</si>
  <si>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</si>
  <si>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</si>
  <si>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</si>
  <si>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</si>
  <si>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</si>
  <si>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</si>
  <si>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</si>
  <si>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</si>
  <si>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</si>
  <si>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</si>
  <si>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</si>
  <si>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</si>
  <si>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</si>
  <si>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</si>
  <si>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</si>
  <si>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</si>
  <si>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</si>
  <si>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</si>
  <si>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</si>
  <si>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</si>
  <si>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</si>
  <si>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</si>
  <si>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</si>
  <si>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</si>
  <si>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</si>
  <si>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</si>
  <si>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</si>
  <si>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</si>
  <si>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</si>
  <si>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</si>
  <si>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</si>
  <si>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</si>
  <si>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</si>
  <si>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</si>
  <si>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</si>
  <si>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</si>
  <si>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</si>
  <si>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</si>
  <si>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</si>
  <si>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</si>
  <si>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</si>
  <si>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</si>
  <si>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</si>
  <si>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</si>
  <si>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</si>
  <si>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</si>
  <si>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</si>
  <si>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</si>
  <si>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</si>
  <si>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</si>
  <si>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</si>
  <si>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</si>
  <si>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</si>
  <si>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</si>
  <si>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</si>
  <si>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</si>
  <si>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</si>
  <si>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</si>
  <si>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</si>
  <si>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</si>
  <si>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</si>
  <si>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</si>
  <si>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</si>
  <si>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</si>
  <si>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</si>
  <si>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</si>
  <si>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</si>
  <si>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</si>
  <si>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</si>
  <si>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</si>
  <si>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</si>
  <si>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</si>
  <si>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</si>
  <si>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</si>
  <si>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</si>
  <si>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</si>
  <si>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</si>
  <si>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</si>
  <si>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</si>
  <si>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</si>
  <si>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</si>
  <si>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</si>
  <si>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</si>
  <si>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</si>
  <si>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</si>
  <si>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</si>
  <si>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</si>
  <si>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</si>
  <si>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</si>
  <si>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</si>
  <si>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</si>
  <si>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</si>
  <si>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</si>
  <si>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</si>
  <si>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</si>
  <si>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</si>
  <si>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</si>
  <si>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</si>
  <si>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</si>
  <si>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</si>
  <si>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</si>
  <si>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</si>
  <si>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</si>
  <si>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</si>
  <si>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</si>
  <si>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</si>
  <si>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</si>
  <si>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</si>
  <si>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</si>
  <si>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</si>
  <si>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</si>
  <si>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</si>
  <si>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</si>
  <si>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</si>
  <si>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</si>
  <si>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</si>
  <si>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</si>
  <si>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</si>
  <si>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</si>
  <si>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</si>
  <si>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</si>
  <si>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</si>
  <si>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</si>
  <si>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</si>
  <si>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</si>
  <si>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</si>
  <si>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</si>
  <si>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</si>
  <si>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</si>
  <si>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</si>
  <si>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</si>
  <si>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</si>
  <si>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</si>
  <si>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</si>
  <si>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</si>
  <si>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</si>
  <si>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</si>
  <si>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</si>
  <si>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</si>
  <si>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</si>
  <si>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</si>
  <si>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</si>
  <si>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</si>
  <si>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</si>
  <si>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</si>
  <si>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</si>
  <si>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</si>
  <si>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</si>
  <si>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</si>
  <si>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</si>
  <si>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</si>
  <si>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</si>
  <si>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</si>
  <si>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</si>
  <si>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</si>
  <si>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</si>
  <si>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</si>
  <si>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</si>
  <si>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</si>
  <si>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</si>
  <si>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</si>
  <si>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</si>
  <si>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</si>
  <si>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</si>
  <si>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</si>
  <si>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</si>
  <si>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</si>
  <si>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</si>
  <si>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</si>
  <si>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</si>
  <si>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</si>
  <si>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</si>
  <si>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</si>
  <si>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</si>
  <si>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</si>
  <si>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</si>
  <si>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</si>
  <si>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</si>
  <si>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</si>
  <si>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</si>
  <si>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</si>
  <si>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</si>
  <si>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</si>
  <si>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</si>
  <si>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</si>
  <si>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</si>
  <si>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</si>
  <si>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</si>
  <si>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</si>
  <si>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</si>
  <si>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</si>
  <si>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</si>
  <si>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</si>
  <si>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</si>
  <si>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</si>
  <si>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</si>
  <si>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</si>
  <si>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</si>
  <si>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</si>
  <si>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</si>
  <si>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</si>
  <si>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</si>
  <si>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</si>
  <si>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</si>
  <si>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</si>
  <si>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</si>
  <si>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</si>
  <si>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</si>
  <si>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</si>
  <si>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</si>
  <si>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</si>
  <si>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</si>
  <si>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</si>
  <si>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</si>
  <si>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</si>
  <si>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</si>
  <si>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</si>
  <si>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</si>
  <si>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</si>
  <si>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</si>
  <si>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</si>
  <si>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</si>
  <si>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</si>
  <si>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</si>
  <si>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</si>
  <si>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</si>
  <si>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</si>
  <si>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</si>
  <si>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</si>
  <si>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</si>
  <si>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</si>
  <si>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</si>
  <si>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</si>
  <si>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</si>
  <si>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</si>
  <si>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</si>
  <si>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</si>
  <si>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</si>
  <si>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</si>
  <si>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</si>
  <si>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</si>
  <si>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</si>
  <si>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</si>
  <si>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</si>
  <si>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</si>
  <si>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</si>
  <si>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</si>
  <si>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</si>
  <si>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</si>
  <si>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</si>
  <si>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</si>
  <si>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</si>
  <si>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</si>
  <si>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</si>
  <si>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</si>
  <si>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</si>
  <si>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</si>
  <si>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</si>
  <si>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</si>
  <si>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</si>
  <si>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</si>
  <si>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</si>
  <si>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</si>
  <si>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</si>
  <si>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</si>
  <si>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</si>
  <si>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</si>
  <si>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</si>
  <si>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</si>
  <si>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</si>
  <si>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</si>
  <si>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</si>
  <si>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</si>
  <si>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</si>
  <si>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</si>
  <si>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</si>
  <si>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</si>
  <si>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</si>
  <si>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</si>
  <si>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</si>
  <si>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</si>
  <si>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</si>
  <si>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</si>
  <si>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</si>
  <si>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</si>
  <si>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</si>
  <si>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</si>
  <si>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</si>
  <si>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</si>
  <si>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</si>
  <si>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</si>
  <si>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</si>
  <si>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</si>
  <si>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</si>
  <si>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</si>
  <si>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</si>
  <si>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</si>
  <si>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</si>
  <si>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</si>
  <si>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</si>
  <si>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</si>
  <si>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</si>
  <si>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</si>
  <si>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</si>
  <si>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</si>
  <si>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</si>
  <si>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</si>
  <si>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</si>
  <si>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</si>
  <si>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</si>
  <si>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</si>
  <si>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</si>
  <si>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</si>
  <si>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</si>
  <si>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</si>
  <si>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</si>
  <si>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</si>
  <si>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</si>
  <si>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</si>
  <si>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</si>
  <si>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</si>
  <si>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</si>
  <si>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</si>
  <si>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</si>
  <si>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</si>
  <si>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</si>
  <si>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</si>
  <si>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</si>
  <si>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</si>
  <si>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</si>
  <si>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</si>
  <si>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</si>
  <si>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</si>
  <si>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</si>
  <si>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</si>
  <si>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</si>
  <si>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</si>
  <si>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</si>
  <si>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</si>
  <si>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</si>
  <si>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</si>
  <si>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</si>
  <si>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</si>
  <si>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</si>
  <si>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</si>
  <si>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</si>
  <si>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</si>
  <si>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</si>
  <si>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</si>
  <si>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</si>
  <si>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</si>
  <si>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</si>
  <si>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</si>
  <si>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</si>
  <si>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</si>
  <si>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</si>
  <si>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</si>
  <si>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</si>
  <si>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</si>
  <si>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</si>
  <si>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</si>
  <si>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</si>
  <si>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</si>
  <si>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</si>
  <si>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</si>
  <si>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</si>
  <si>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</si>
  <si>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</si>
  <si>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</si>
  <si>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</si>
  <si>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</si>
  <si>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</si>
  <si>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</si>
  <si>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</si>
  <si>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</si>
  <si>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</si>
  <si>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</si>
  <si>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</si>
  <si>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</si>
  <si>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</si>
  <si>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</si>
  <si>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</si>
  <si>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</si>
  <si>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</si>
  <si>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</si>
  <si>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</si>
  <si>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</si>
  <si>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</si>
  <si>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</si>
  <si>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</si>
  <si>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</si>
  <si>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</si>
  <si>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</si>
  <si>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</si>
  <si>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</si>
  <si>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</si>
  <si>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</si>
  <si>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</si>
  <si>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</si>
  <si>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</si>
  <si>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</si>
  <si>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</si>
  <si>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</si>
  <si>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</si>
  <si>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</si>
  <si>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</si>
  <si>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</si>
  <si>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</si>
  <si>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</si>
  <si>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</si>
  <si>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</si>
  <si>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</si>
  <si>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</si>
  <si>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</si>
  <si>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</si>
  <si>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</si>
  <si>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</si>
  <si>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</si>
  <si>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</si>
  <si>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</si>
  <si>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</si>
  <si>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</si>
  <si>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</si>
  <si>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</si>
  <si>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</si>
  <si>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</si>
  <si>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</si>
  <si>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</si>
  <si>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</si>
  <si>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</si>
  <si>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</si>
  <si>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</si>
  <si>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</si>
  <si>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</si>
  <si>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</si>
  <si>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</si>
  <si>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</si>
  <si>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</si>
  <si>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</si>
  <si>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</si>
  <si>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</si>
  <si>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</si>
  <si>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</si>
  <si>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</si>
  <si>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</si>
  <si>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</si>
  <si>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</si>
  <si>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</si>
  <si>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</si>
  <si>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</si>
  <si>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</si>
  <si>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</si>
  <si>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</si>
  <si>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</si>
  <si>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</si>
  <si>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</si>
  <si>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</si>
  <si>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</si>
  <si>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</si>
  <si>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</si>
  <si>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</si>
  <si>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</si>
  <si>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</si>
  <si>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</si>
  <si>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</si>
  <si>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</si>
  <si>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</si>
  <si>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</si>
  <si>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</si>
  <si>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</si>
  <si>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</si>
  <si>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</si>
  <si>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</si>
  <si>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</si>
  <si>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</si>
  <si>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</si>
  <si>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</si>
  <si>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</si>
  <si>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</si>
  <si>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</si>
  <si>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</si>
  <si>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</si>
  <si>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</si>
  <si>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</si>
  <si>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</si>
  <si>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</si>
  <si>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</si>
  <si>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</si>
  <si>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</si>
  <si>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</si>
  <si>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</si>
  <si>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</si>
  <si>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</si>
  <si>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</si>
  <si>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</si>
  <si>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</si>
  <si>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</si>
  <si>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</si>
  <si>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</si>
  <si>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</si>
  <si>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</si>
  <si>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</si>
  <si>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</si>
  <si>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</si>
  <si>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</si>
  <si>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</si>
  <si>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</si>
  <si>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</si>
  <si>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</si>
  <si>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</si>
  <si>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</si>
  <si>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</si>
  <si>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</si>
  <si>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</si>
  <si>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</si>
  <si>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</si>
  <si>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</si>
  <si>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</si>
  <si>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</si>
  <si>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</si>
  <si>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</si>
  <si>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</si>
  <si>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</si>
  <si>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</si>
  <si>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</si>
  <si>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</si>
  <si>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</si>
  <si>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</si>
  <si>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</si>
  <si>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</si>
  <si>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</si>
  <si>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</si>
  <si>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</si>
  <si>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</si>
  <si>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</si>
  <si>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</si>
  <si>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</si>
  <si>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</si>
  <si>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</si>
  <si>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</si>
  <si>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</si>
  <si>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</si>
  <si>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</si>
  <si>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</si>
  <si>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</si>
  <si>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</si>
  <si>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</si>
  <si>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</si>
  <si>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</si>
  <si>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</si>
  <si>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</si>
  <si>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</si>
  <si>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</si>
  <si>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</si>
  <si>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</si>
  <si>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</si>
  <si>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</si>
  <si>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</si>
  <si>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</si>
  <si>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</si>
  <si>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</si>
  <si>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</si>
  <si>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</si>
  <si>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</si>
  <si>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</si>
  <si>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</si>
  <si>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</si>
  <si>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</si>
  <si>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</si>
  <si>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</si>
  <si>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</si>
  <si>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</si>
  <si>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</si>
  <si>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</si>
  <si>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</si>
  <si>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</si>
  <si>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</si>
  <si>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</si>
  <si>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</si>
  <si>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</si>
  <si>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</si>
  <si>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</si>
  <si>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</si>
  <si>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</si>
  <si>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</si>
  <si>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</si>
  <si>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</si>
  <si>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</si>
  <si>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</si>
  <si>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</si>
  <si>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</si>
  <si>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</si>
  <si>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</si>
  <si>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</si>
  <si>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</si>
  <si>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</si>
  <si>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</si>
  <si>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</si>
  <si>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</si>
  <si>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</si>
  <si>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</si>
  <si>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</si>
  <si>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</si>
  <si>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</si>
  <si>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</si>
  <si>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</si>
  <si>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</si>
  <si>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</si>
  <si>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</si>
  <si>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</si>
  <si>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</si>
  <si>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</si>
  <si>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</si>
  <si>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</si>
  <si>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</si>
  <si>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</si>
  <si>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</si>
  <si>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</si>
  <si>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</si>
  <si>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</si>
  <si>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</si>
  <si>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</si>
  <si>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</si>
  <si>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</si>
  <si>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</si>
  <si>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</si>
  <si>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</si>
  <si>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</si>
  <si>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</si>
  <si>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</si>
  <si>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</si>
  <si>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</si>
  <si>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</si>
  <si>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</si>
  <si>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</si>
  <si>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</si>
  <si>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</si>
  <si>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</si>
  <si>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</si>
  <si>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</si>
  <si>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</si>
  <si>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</si>
  <si>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</si>
  <si>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</si>
  <si>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</si>
  <si>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</si>
  <si>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</si>
  <si>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</si>
  <si>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</si>
  <si>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</si>
  <si>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</si>
  <si>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</si>
  <si>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</si>
  <si>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</si>
  <si>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</si>
  <si>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</si>
  <si>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</si>
  <si>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</si>
  <si>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</si>
  <si>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</si>
  <si>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</si>
  <si>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</si>
  <si>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</si>
  <si>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</si>
  <si>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</si>
  <si>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</si>
  <si>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</si>
  <si>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</si>
  <si>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</si>
  <si>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</si>
  <si>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</si>
  <si>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</si>
  <si>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</si>
  <si>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</si>
  <si>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</si>
  <si>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</si>
  <si>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</si>
  <si>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</si>
  <si>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</si>
  <si>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</si>
  <si>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</si>
  <si>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</si>
  <si>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</si>
  <si>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</si>
  <si>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</si>
  <si>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</si>
  <si>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</si>
  <si>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</si>
  <si>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</si>
  <si>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</si>
  <si>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</si>
  <si>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</si>
  <si>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</si>
  <si>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</si>
  <si>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</si>
  <si>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</si>
  <si>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</si>
  <si>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</si>
  <si>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</si>
  <si>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</si>
  <si>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</si>
  <si>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</si>
  <si>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</si>
  <si>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</si>
  <si>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</si>
  <si>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</si>
  <si>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</si>
  <si>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</si>
  <si>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</si>
  <si>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</si>
  <si>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</si>
  <si>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</si>
  <si>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</si>
  <si>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</si>
  <si>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</si>
  <si>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</si>
  <si>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</si>
  <si>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</si>
  <si>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</si>
  <si>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</si>
  <si>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</si>
  <si>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</si>
  <si>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</si>
  <si>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</si>
  <si>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</si>
  <si>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</si>
  <si>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</si>
  <si>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</si>
  <si>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</si>
  <si>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</si>
  <si>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</si>
  <si>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</si>
  <si>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</si>
  <si>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</si>
  <si>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</si>
  <si>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</si>
  <si>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</si>
  <si>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</si>
  <si>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</si>
  <si>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</si>
  <si>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</si>
  <si>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</si>
  <si>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</si>
  <si>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</si>
  <si>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</si>
  <si>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</si>
  <si>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</si>
  <si>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</si>
  <si>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</si>
  <si>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</si>
  <si>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</si>
  <si>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</si>
  <si>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</si>
  <si>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</si>
  <si>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</si>
  <si>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</si>
  <si>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</si>
  <si>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</si>
  <si>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</si>
  <si>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</si>
  <si>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</si>
  <si>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</si>
  <si>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</si>
  <si>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</si>
  <si>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</si>
  <si>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</si>
  <si>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</si>
  <si>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</si>
  <si>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</si>
  <si>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</si>
  <si>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</si>
  <si>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</si>
  <si>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</si>
  <si>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</si>
  <si>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</si>
  <si>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</si>
  <si>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</si>
  <si>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</si>
  <si>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</si>
  <si>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</si>
  <si>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</si>
  <si>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</si>
  <si>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</si>
  <si>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</si>
  <si>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</si>
  <si>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</si>
  <si>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</si>
  <si>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</si>
  <si>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</si>
  <si>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</si>
  <si>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</si>
  <si>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</si>
  <si>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</si>
  <si>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</si>
  <si>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</si>
  <si>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</si>
  <si>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</si>
  <si>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</si>
  <si>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</si>
  <si>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</si>
  <si>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</si>
  <si>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</si>
  <si>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</si>
  <si>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</si>
  <si>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</si>
  <si>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</si>
  <si>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</si>
  <si>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</si>
  <si>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</si>
  <si>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</si>
  <si>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</si>
  <si>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</si>
  <si>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</si>
  <si>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</si>
  <si>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</si>
  <si>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</si>
  <si>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</si>
  <si>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</si>
  <si>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</si>
  <si>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</si>
  <si>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</si>
  <si>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</si>
  <si>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</si>
  <si>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</si>
  <si>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</si>
  <si>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</si>
  <si>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</si>
  <si>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</si>
  <si>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</si>
  <si>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</si>
  <si>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</si>
  <si>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</si>
  <si>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</si>
  <si>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</si>
  <si>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</si>
  <si>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</si>
  <si>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</si>
  <si>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</si>
  <si>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</si>
  <si>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</si>
  <si>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</si>
  <si>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</si>
  <si>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</si>
  <si>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</si>
  <si>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</si>
  <si>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</si>
  <si>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</si>
  <si>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</si>
  <si>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</si>
  <si>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</si>
  <si>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</si>
  <si>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</si>
  <si>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</si>
  <si>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</si>
  <si>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</si>
  <si>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</si>
  <si>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</si>
  <si>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</si>
  <si>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</si>
  <si>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</si>
  <si>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</si>
  <si>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</si>
  <si>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</si>
  <si>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</si>
  <si>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</si>
  <si>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</si>
  <si>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</si>
  <si>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</si>
  <si>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</si>
  <si>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</si>
  <si>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</si>
  <si>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</si>
  <si>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</si>
  <si>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</si>
  <si>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</si>
  <si>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</si>
  <si>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</si>
  <si>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</si>
  <si>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</si>
  <si>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</si>
  <si>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</si>
  <si>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</si>
  <si>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</si>
  <si>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</si>
  <si>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</si>
  <si>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</si>
  <si>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</si>
  <si>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</si>
  <si>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</si>
  <si>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</si>
  <si>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</si>
  <si>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</si>
  <si>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</si>
  <si>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</si>
  <si>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</si>
  <si>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</si>
  <si>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</si>
  <si>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</si>
  <si>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</si>
  <si>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</si>
  <si>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</si>
  <si>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</si>
  <si>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</si>
  <si>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</si>
  <si>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</si>
  <si>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</si>
  <si>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</si>
  <si>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</si>
  <si>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</si>
  <si>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</si>
  <si>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</si>
  <si>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</si>
  <si>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</si>
  <si>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</si>
  <si>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</si>
  <si>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</si>
  <si>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</si>
  <si>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</si>
  <si>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</si>
  <si>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</si>
  <si>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</si>
  <si>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</si>
  <si>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</si>
  <si>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</si>
  <si>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</si>
  <si>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</si>
  <si>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</si>
  <si>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</si>
  <si>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</si>
  <si>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</si>
  <si>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</si>
  <si>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</si>
  <si>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</si>
  <si>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</si>
  <si>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</si>
  <si>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</si>
  <si>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</si>
  <si>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</si>
  <si>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</si>
  <si>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</si>
  <si>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</si>
  <si>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</si>
  <si>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</si>
  <si>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</si>
  <si>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</si>
  <si>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</si>
  <si>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</si>
  <si>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</si>
  <si>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</si>
  <si>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</si>
  <si>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</si>
  <si>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</si>
  <si>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</si>
  <si>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</si>
  <si>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</si>
  <si>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</si>
  <si>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</si>
  <si>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</si>
  <si>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</si>
  <si>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</si>
  <si>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</si>
  <si>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</si>
  <si>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</si>
  <si>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</si>
  <si>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</si>
  <si>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</si>
  <si>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</si>
  <si>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</si>
  <si>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</si>
  <si>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</si>
  <si>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</si>
  <si>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</si>
  <si>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</si>
  <si>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</si>
  <si>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</si>
  <si>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</si>
  <si>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</si>
  <si>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</si>
  <si>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</si>
  <si>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</si>
  <si>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</si>
  <si>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</si>
  <si>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</si>
  <si>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</si>
  <si>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</si>
  <si>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</si>
  <si>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</si>
  <si>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</si>
  <si>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</si>
  <si>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</si>
  <si>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</si>
  <si>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</si>
  <si>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</si>
  <si>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</si>
  <si>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</si>
  <si>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</si>
  <si>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</si>
  <si>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</si>
  <si>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</si>
  <si>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</si>
  <si>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</si>
  <si>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</si>
  <si>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</si>
  <si>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</si>
  <si>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</si>
  <si>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</si>
  <si>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</si>
  <si>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</si>
  <si>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</si>
  <si>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</si>
  <si>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</si>
  <si>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</si>
  <si>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</si>
  <si>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</si>
  <si>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</si>
  <si>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</si>
  <si>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</si>
  <si>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</si>
  <si>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</si>
  <si>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</si>
  <si>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</si>
  <si>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</si>
  <si>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</si>
  <si>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</si>
  <si>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</si>
  <si>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</si>
  <si>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</si>
  <si>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</si>
  <si>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</si>
  <si>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</si>
  <si>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</si>
  <si>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</si>
  <si>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</si>
  <si>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</si>
  <si>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</si>
  <si>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</si>
  <si>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</si>
  <si>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</si>
  <si>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</si>
  <si>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</si>
  <si>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</si>
  <si>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</si>
  <si>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</si>
  <si>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</si>
  <si>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</si>
  <si>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</si>
  <si>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</si>
  <si>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</si>
  <si>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</si>
  <si>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</si>
  <si>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</si>
  <si>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</si>
  <si>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</si>
  <si>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</si>
  <si>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</si>
  <si>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</si>
  <si>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</si>
  <si>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</si>
  <si>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</si>
  <si>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</si>
  <si>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</si>
  <si>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</si>
  <si>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</si>
  <si>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</si>
  <si>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</si>
  <si>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</si>
  <si>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</si>
  <si>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</si>
  <si>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</si>
  <si>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</si>
  <si>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</si>
  <si>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</si>
  <si>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</si>
  <si>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</si>
  <si>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</si>
  <si>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</si>
  <si>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</si>
  <si>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</si>
  <si>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</si>
  <si>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</si>
  <si>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</si>
  <si>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</si>
  <si>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</si>
  <si>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</si>
  <si>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</si>
  <si>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</si>
  <si>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</si>
  <si>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</si>
  <si>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</si>
  <si>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</si>
  <si>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</si>
  <si>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</si>
  <si>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</si>
  <si>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</si>
  <si>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</si>
  <si>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</si>
  <si>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</si>
  <si>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</si>
  <si>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</si>
  <si>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</si>
  <si>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</si>
  <si>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</si>
  <si>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</si>
  <si>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</si>
  <si>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</si>
  <si>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</si>
  <si>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</si>
  <si>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</si>
  <si>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</si>
  <si>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</si>
  <si>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</si>
  <si>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</si>
  <si>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</si>
  <si>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</si>
  <si>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</si>
  <si>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</si>
  <si>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</si>
  <si>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</si>
  <si>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</si>
  <si>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</si>
  <si>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</si>
  <si>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</si>
  <si>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</si>
  <si>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</si>
  <si>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</si>
  <si>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</si>
  <si>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</si>
  <si>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</si>
  <si>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</si>
  <si>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</si>
  <si>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</si>
  <si>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</si>
  <si>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</si>
  <si>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</si>
  <si>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</si>
  <si>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</si>
  <si>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</si>
  <si>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</si>
  <si>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</si>
  <si>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</si>
  <si>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</si>
  <si>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</si>
  <si>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</si>
  <si>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</si>
  <si>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</si>
  <si>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</si>
  <si>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</si>
  <si>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</si>
  <si>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</si>
  <si>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</si>
  <si>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</si>
  <si>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</si>
  <si>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</si>
  <si>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</si>
  <si>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</si>
  <si>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</si>
  <si>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</si>
  <si>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</si>
  <si>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</si>
  <si>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</si>
  <si>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</si>
  <si>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</si>
  <si>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</si>
  <si>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</si>
  <si>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</si>
  <si>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</si>
  <si>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</si>
  <si>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</si>
  <si>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</si>
  <si>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</si>
  <si>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</si>
  <si>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</si>
  <si>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</si>
  <si>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</si>
  <si>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</si>
  <si>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</si>
  <si>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</si>
  <si>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</si>
  <si>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</si>
  <si>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</si>
  <si>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</si>
  <si>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</si>
  <si>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</si>
  <si>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</si>
  <si>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</si>
  <si>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</si>
  <si>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</si>
  <si>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</si>
  <si>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</si>
  <si>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</si>
  <si>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</si>
  <si>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</si>
  <si>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</si>
  <si>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</si>
  <si>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</si>
  <si>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</si>
  <si>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</si>
  <si>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</si>
  <si>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</si>
  <si>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</si>
  <si>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</si>
  <si>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</si>
  <si>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</si>
  <si>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</si>
  <si>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</si>
  <si>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</si>
  <si>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</si>
  <si>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</si>
  <si>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</si>
  <si>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</si>
  <si>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</si>
  <si>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</si>
  <si>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</si>
  <si>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</si>
  <si>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</si>
  <si>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</si>
  <si>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</si>
  <si>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</si>
  <si>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</si>
  <si>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</si>
  <si>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</si>
  <si>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</si>
  <si>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</si>
  <si>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</si>
  <si>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</si>
  <si>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</si>
  <si>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</si>
  <si>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Regional 1</t>
  </si>
  <si>
    <t>Regional 2</t>
  </si>
  <si>
    <t>2. SEDE / UNIDAD DE SERVICIO</t>
  </si>
  <si>
    <t>Nombre de la Sede de la Unidad de Servicio</t>
  </si>
  <si>
    <t>Departamento de la sede de la Unidad de Servicio</t>
  </si>
  <si>
    <t>Municipio o Ciudad de la sede de la Unidad de Servicio</t>
  </si>
  <si>
    <t>Dirección de la Sede / Unidad de Servicio</t>
  </si>
  <si>
    <t>Seleccione el estado de tenencia del inmueble:</t>
  </si>
  <si>
    <t>Indique las entidades o personas (naturales o jurídicas) que participan en la tenencia del inmueble.</t>
  </si>
  <si>
    <t>Coordenadas Georreferenciadas en Google Maps</t>
  </si>
  <si>
    <t>Latitud N</t>
  </si>
  <si>
    <t>Longitud W</t>
  </si>
  <si>
    <t>PROCESO DE INSPECCIÓN, VIGILANCIA Y CONTROL
INSTRUMENTO IV
PRESTACION DE SERVICIOS A LA COMUNIDAD</t>
  </si>
  <si>
    <t>el equipo de la Oficina de Inspección, Vigilancia y Control y Calidad de Servicios, realiza socialización de las situaciones encontradas durante la visita por cada uno de los componentes:  y se le informa que podrá pronunciarse frente al desarrollo de la misma.</t>
  </si>
  <si>
    <t>2.Ambientes Adecuados y Seguros</t>
  </si>
  <si>
    <t>5. Situaciones Especiales</t>
  </si>
  <si>
    <t>7. Componente Talento Humano</t>
  </si>
  <si>
    <t>8. Componente Financiero</t>
  </si>
  <si>
    <t>9. Componente Dotación</t>
  </si>
  <si>
    <t>COMPONENTE AMBIENTES ADECUADOS Y SEGUROS</t>
  </si>
  <si>
    <t>COMPONENTE ALIMENTACIÓN Y NUTRICIÓN</t>
  </si>
  <si>
    <t>COMPONENTE MODELO DE ATENCIÓN</t>
  </si>
  <si>
    <t>COMPONENTE SITUACIONES ESPECIALES</t>
  </si>
  <si>
    <t>COMPONENTE CÓDIGO DE ÉTICA</t>
  </si>
  <si>
    <t>COMPONENTE DE TALENTO HUMANO</t>
  </si>
  <si>
    <t>COMPONENTE FINANCIERO</t>
  </si>
  <si>
    <t>COMPONENTE DOTACIÓN</t>
  </si>
  <si>
    <t>Número de la Bitacora</t>
  </si>
  <si>
    <t>Número de Auto de la Visita</t>
  </si>
  <si>
    <r>
      <rPr>
        <b/>
        <i/>
        <sz val="12"/>
        <color theme="1"/>
        <rFont val="Tempus Sans ITC"/>
        <family val="5"/>
      </rPr>
      <t xml:space="preserve">¡Antes de imprimir este documento… piense en el medio ambiente!  </t>
    </r>
    <r>
      <rPr>
        <b/>
        <sz val="11"/>
        <color theme="1"/>
        <rFont val="Tempus Sans ITC"/>
        <family val="5"/>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</si>
  <si>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IN89.IVC
Versión 2
24/06/2026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</si>
</sst>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000000"/>
  </numFmts>
  <fonts count="78">
    <font>
      <sz val="11"/>
      <color theme="1"/>
      <name val="Aptos Narrow"/>
      <family val="2"/>
      <scheme val="minor"/>
    </font>
    <font>
      <sz val="12"/>
      <color theme="1"/>
      <name val="Aptos Narrow"/>
      <family val="2"/>
      <scheme val="minor"/>
    </font>
    <font>
      <b/>
      <sz val="11"/>
      <color theme="1"/>
      <name val="Aptos Narrow"/>
      <family val="2"/>
      <scheme val="minor"/>
    </font>
    <font>
      <sz val="11"/>
      <name val="Aptos Narrow"/>
      <family val="2"/>
      <scheme val="minor"/>
    </font>
    <font>
      <sz val="11"/>
      <color rgb="FF0070C0"/>
      <name val="Aptos Narrow"/>
      <family val="2"/>
      <scheme val="minor"/>
    </font>
    <font>
      <b/>
      <sz val="11"/>
      <color theme="0" tint="-0.14999847407452621"/>
      <name val="Aptos Narrow"/>
      <family val="2"/>
      <scheme val="minor"/>
    </font>
    <font>
      <sz val="11"/>
      <color theme="0" tint="-0.14999847407452621"/>
      <name val="Aptos Narrow"/>
      <family val="2"/>
      <scheme val="minor"/>
    </font>
    <font>
      <b/>
      <sz val="11"/>
      <name val="Aptos Narrow"/>
      <family val="2"/>
      <scheme val="minor"/>
    </font>
    <font>
      <sz val="11"/>
      <color theme="1"/>
      <name val="Aptos Display"/>
      <family val="2"/>
      <scheme val="major"/>
    </font>
    <font>
      <sz val="5"/>
      <color theme="1"/>
      <name val="Aptos Display"/>
      <family val="2"/>
      <scheme val="major"/>
    </font>
    <font>
      <sz val="8"/>
      <color theme="1"/>
      <name val="Aptos Display"/>
      <family val="2"/>
      <scheme val="major"/>
    </font>
    <font>
      <sz val="5"/>
      <color theme="1"/>
      <name val="Aptos Narrow"/>
      <family val="2"/>
      <scheme val="minor"/>
    </font>
    <font>
      <sz val="12"/>
      <color theme="1"/>
      <name val="Aptos Narrow"/>
      <family val="2"/>
      <scheme val="minor"/>
    </font>
    <font>
      <sz val="12"/>
      <name val="Aptos Narrow"/>
      <family val="2"/>
      <scheme val="minor"/>
    </font>
    <font>
      <sz val="12"/>
      <color rgb="FF000000"/>
      <name val="Aptos Narrow"/>
      <family val="2"/>
      <scheme val="minor"/>
    </font>
    <font>
      <b/>
      <sz val="12"/>
      <color rgb="FF000000"/>
      <name val="Aptos Narrow"/>
      <family val="2"/>
      <scheme val="minor"/>
    </font>
    <font>
      <b/>
      <sz val="12"/>
      <color theme="1"/>
      <name val="Aptos Narrow"/>
      <family val="2"/>
      <scheme val="minor"/>
    </font>
    <font>
      <b/>
      <sz val="11"/>
      <name val="Arial"/>
      <family val="2"/>
    </font>
    <font>
      <sz val="8"/>
      <name val="Aptos Narrow"/>
      <family val="2"/>
      <scheme val="minor"/>
    </font>
    <font>
      <b/>
      <sz val="16"/>
      <color theme="1"/>
      <name val="Aptos Narrow"/>
      <family val="2"/>
      <scheme val="minor"/>
    </font>
    <font>
      <b/>
      <sz val="5"/>
      <color theme="1"/>
      <name val="Aptos Narrow"/>
      <family val="2"/>
      <scheme val="minor"/>
    </font>
    <font>
      <b/>
      <sz val="11"/>
      <color theme="1"/>
      <name val="Arial"/>
      <family val="2"/>
    </font>
    <font>
      <sz val="5"/>
      <name val="Aptos Narrow"/>
      <family val="2"/>
      <scheme val="minor"/>
    </font>
    <font>
      <sz val="11"/>
      <color theme="1"/>
      <name val="Arial"/>
      <family val="2"/>
    </font>
    <font>
      <b/>
      <sz val="11"/>
      <color rgb="FF000000"/>
      <name val="Arial Narrow"/>
      <family val="2"/>
    </font>
    <font>
      <b/>
      <sz val="12"/>
      <name val="Aptos Narrow"/>
      <family val="2"/>
      <scheme val="minor"/>
    </font>
    <font>
      <sz val="5"/>
      <name val="Aptos Display"/>
      <family val="2"/>
      <scheme val="major"/>
    </font>
    <font>
      <u/>
      <sz val="11"/>
      <color theme="1"/>
      <name val="Aptos Narrow"/>
      <family val="2"/>
      <scheme val="minor"/>
    </font>
    <font>
      <b/>
      <sz val="11"/>
      <color theme="1"/>
      <name val="Arial Narrow"/>
      <family val="2"/>
    </font>
    <font>
      <sz val="11"/>
      <color rgb="FF000000"/>
      <name val="Arial Narrow"/>
      <family val="2"/>
    </font>
    <font>
      <sz val="7"/>
      <color rgb="FF0070C0"/>
      <name val="Aptos Narrow"/>
      <family val="2"/>
      <scheme val="minor"/>
    </font>
    <font>
      <sz val="7"/>
      <color theme="1"/>
      <name val="Aptos Narrow"/>
      <family val="2"/>
      <scheme val="minor"/>
    </font>
    <font>
      <sz val="7"/>
      <name val="Aptos Narrow"/>
      <family val="2"/>
      <scheme val="minor"/>
    </font>
    <font>
      <sz val="7"/>
      <color rgb="FF000000"/>
      <name val="Aptos Narrow"/>
      <family val="2"/>
      <scheme val="minor"/>
    </font>
    <font>
      <sz val="11"/>
      <color theme="1"/>
      <name val="Aptos Narrow"/>
      <family val="2"/>
      <scheme val="minor"/>
    </font>
    <font>
      <u/>
      <sz val="11"/>
      <color theme="10"/>
      <name val="Aptos Narrow"/>
      <family val="2"/>
      <scheme val="minor"/>
    </font>
    <font>
      <b/>
      <u/>
      <sz val="11"/>
      <color theme="0"/>
      <name val="Aptos Narrow"/>
      <family val="2"/>
      <scheme val="minor"/>
    </font>
    <font>
      <b/>
      <sz val="10"/>
      <color theme="1"/>
      <name val="Aptos Narrow"/>
      <family val="2"/>
      <scheme val="minor"/>
    </font>
    <font>
      <sz val="10"/>
      <color theme="1"/>
      <name val="Aptos Display"/>
      <family val="2"/>
      <scheme val="major"/>
    </font>
    <font>
      <sz val="5"/>
      <color theme="1"/>
      <name val="Arial"/>
      <family val="2"/>
    </font>
    <font>
      <sz val="11"/>
      <name val="Arial"/>
      <family val="2"/>
    </font>
    <font>
      <u/>
      <sz val="11"/>
      <name val="Arial"/>
      <family val="2"/>
    </font>
    <font>
      <b/>
      <sz val="16"/>
      <color theme="1"/>
      <name val="Arial"/>
      <family val="2"/>
    </font>
    <font>
      <sz val="11"/>
      <color rgb="FFFF0000"/>
      <name val="Arial"/>
      <family val="2"/>
    </font>
    <font>
      <sz val="11"/>
      <color rgb="FF000000"/>
      <name val="Arial"/>
      <family val="2"/>
    </font>
    <font>
      <b/>
      <sz val="11"/>
      <color rgb="FF000000"/>
      <name val="Arial"/>
      <family val="2"/>
    </font>
    <font>
      <b/>
      <u/>
      <sz val="11"/>
      <color theme="1"/>
      <name val="Arial"/>
      <family val="2"/>
    </font>
    <font>
      <sz val="10"/>
      <color theme="1"/>
      <name val="Arial"/>
      <family val="2"/>
    </font>
    <font>
      <b/>
      <sz val="10"/>
      <name val="Arial"/>
      <family val="2"/>
    </font>
    <font>
      <sz val="10"/>
      <color theme="1"/>
      <name val="Zurich BT"/>
      <family val="2"/>
    </font>
    <font>
      <sz val="10"/>
      <name val="Arial"/>
      <family val="2"/>
    </font>
    <font>
      <b/>
      <sz val="12"/>
      <color theme="1"/>
      <name val="Arial"/>
      <family val="2"/>
    </font>
    <font>
      <sz val="12"/>
      <color theme="1"/>
      <name val="Arial"/>
      <family val="2"/>
    </font>
    <font>
      <sz val="12"/>
      <color rgb="FF000000"/>
      <name val="Arial"/>
      <family val="2"/>
    </font>
    <font>
      <sz val="10"/>
      <color rgb="FF000000"/>
      <name val="Arial"/>
      <family val="2"/>
    </font>
    <font>
      <b/>
      <sz val="8"/>
      <color theme="1"/>
      <name val="Aptos Narrow"/>
      <family val="2"/>
      <scheme val="minor"/>
    </font>
    <font>
      <sz val="8"/>
      <color theme="1"/>
      <name val="Aptos Narrow"/>
      <family val="2"/>
      <scheme val="minor"/>
    </font>
    <font>
      <sz val="5"/>
      <color rgb="FF000000"/>
      <name val="Arial"/>
      <family val="2"/>
    </font>
    <font>
      <sz val="5"/>
      <color rgb="FF000000"/>
      <name val="Aptos Narrow"/>
      <family val="2"/>
    </font>
    <font>
      <sz val="5"/>
      <color rgb="FF000000"/>
      <name val="Arial"/>
      <family val="2"/>
    </font>
    <font>
      <sz val="11"/>
      <name val="Aptos Display"/>
      <family val="2"/>
      <scheme val="major"/>
    </font>
    <font>
      <sz val="9"/>
      <color rgb="FF000000"/>
      <name val="Arial"/>
      <family val="2"/>
    </font>
    <font>
      <sz val="9"/>
      <color theme="1"/>
      <name val="Arial"/>
      <family val="2"/>
    </font>
    <font>
      <b/>
      <u/>
      <sz val="9"/>
      <color theme="0"/>
      <name val="Aptos Narrow"/>
      <family val="2"/>
      <scheme val="minor"/>
    </font>
    <font>
      <sz val="8"/>
      <color theme="1"/>
      <name val="Arial"/>
      <family val="2"/>
    </font>
    <font>
      <sz val="22"/>
      <color theme="1"/>
      <name val="Arial"/>
      <family val="2"/>
    </font>
    <font>
      <b/>
      <sz val="11"/>
      <color theme="1"/>
      <name val="Aptos Display"/>
      <family val="2"/>
      <scheme val="major"/>
    </font>
    <font>
      <sz val="11"/>
      <color rgb="FF000000"/>
      <name val="Aptos Narrow"/>
      <family val="2"/>
      <scheme val="minor"/>
    </font>
    <font>
      <b/>
      <sz val="11"/>
      <color rgb="FF000000"/>
      <name val="Aptos Narrow"/>
      <family val="2"/>
    </font>
    <font>
      <sz val="11"/>
      <color rgb="FF000000"/>
      <name val="Aptos Narrow"/>
      <family val="2"/>
    </font>
    <font>
      <b/>
      <sz val="8"/>
      <color theme="1"/>
      <name val="Arial"/>
      <family val="2"/>
    </font>
    <font>
      <b/>
      <sz val="8"/>
      <color theme="0"/>
      <name val="Arial"/>
      <family val="2"/>
    </font>
    <font>
      <sz val="11"/>
      <color rgb="FF000000"/>
      <name val="Calibri"/>
      <family val="2"/>
    </font>
    <font>
      <sz val="11"/>
      <color rgb="FF000000"/>
      <name val="Calibri"/>
      <family val="2"/>
      <charset val="1"/>
    </font>
    <font>
      <b/>
      <sz val="10"/>
      <color theme="1"/>
      <name val="Arial"/>
      <family val="2"/>
    </font>
    <font>
      <b/>
      <i/>
      <sz val="12"/>
      <color theme="1"/>
      <name val="Tempus Sans ITC"/>
      <family val="5"/>
    </font>
    <font>
      <b/>
      <sz val="11"/>
      <color theme="1"/>
      <name val="Tempus Sans ITC"/>
      <family val="5"/>
    </font>
    <font>
      <sz val="6"/>
      <color theme="1"/>
      <name val="Arial"/>
      <family val="2"/>
    </font>
  </fonts>
  <fills count="46">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rgb="FF99FFCC"/>
        <bgColor indexed="64"/>
      </patternFill>
    </fill>
    <fill>
      <patternFill patternType="solid">
        <fgColor rgb="FFFFCCFF"/>
        <bgColor indexed="64"/>
      </patternFill>
    </fill>
    <fill>
      <patternFill patternType="solid">
        <fgColor theme="5" tint="0.79998168889431442"/>
        <bgColor indexed="64"/>
      </patternFill>
    </fill>
    <fill>
      <patternFill patternType="solid">
        <fgColor rgb="FFFFCCCC"/>
        <bgColor indexed="64"/>
      </patternFill>
    </fill>
    <fill>
      <patternFill patternType="solid">
        <fgColor theme="7" tint="0.39997558519241921"/>
        <bgColor rgb="FF000000"/>
      </patternFill>
    </fill>
    <fill>
      <patternFill patternType="solid">
        <fgColor theme="4" tint="0.79998168889431442"/>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theme="3" tint="0.89999084444715716"/>
        <bgColor indexed="64"/>
      </patternFill>
    </fill>
    <fill>
      <patternFill patternType="solid">
        <fgColor theme="9" tint="0.59999389629810485"/>
        <bgColor indexed="64"/>
      </patternFill>
    </fill>
    <fill>
      <patternFill patternType="solid">
        <fgColor rgb="FFFFFF99"/>
        <bgColor indexed="64"/>
      </patternFill>
    </fill>
    <fill>
      <patternFill patternType="solid">
        <fgColor theme="5" tint="0.79998168889431442"/>
        <bgColor rgb="FF000000"/>
      </patternFill>
    </fill>
    <fill>
      <patternFill patternType="solid">
        <fgColor theme="9" tint="0.59999389629810485"/>
        <bgColor rgb="FF000000"/>
      </patternFill>
    </fill>
    <fill>
      <patternFill patternType="solid">
        <fgColor theme="0"/>
        <bgColor rgb="FF000000"/>
      </patternFill>
    </fill>
    <fill>
      <patternFill patternType="solid">
        <fgColor theme="9" tint="0.39997558519241921"/>
        <bgColor indexed="64"/>
      </patternFill>
    </fill>
    <fill>
      <patternFill patternType="solid">
        <fgColor rgb="FF33CCFF"/>
        <bgColor rgb="FF000000"/>
      </patternFill>
    </fill>
    <fill>
      <patternFill patternType="solid">
        <fgColor rgb="FF0070C0"/>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3" tint="0.749992370372631"/>
        <bgColor indexed="64"/>
      </patternFill>
    </fill>
    <fill>
      <patternFill patternType="solid">
        <fgColor theme="2" tint="-0.499984740745262"/>
        <bgColor indexed="64"/>
      </patternFill>
    </fill>
    <fill>
      <patternFill patternType="solid">
        <fgColor rgb="FFFCE4D6"/>
        <bgColor indexed="64"/>
      </patternFill>
    </fill>
    <fill>
      <patternFill patternType="solid">
        <fgColor rgb="FFFFFF00"/>
        <bgColor indexed="64"/>
      </patternFill>
    </fill>
    <fill>
      <patternFill patternType="solid">
        <fgColor rgb="FF9DC3E6"/>
        <bgColor indexed="64"/>
      </patternFill>
    </fill>
    <fill>
      <patternFill patternType="solid">
        <fgColor theme="0" tint="-0.249977111117893"/>
        <bgColor indexed="64"/>
      </patternFill>
    </fill>
    <fill>
      <patternFill patternType="solid">
        <fgColor rgb="FFDAE9F8"/>
        <bgColor rgb="FF000000"/>
      </patternFill>
    </fill>
    <fill>
      <patternFill patternType="solid">
        <fgColor rgb="FFB5E6A2"/>
        <bgColor rgb="FF000000"/>
      </patternFill>
    </fill>
    <fill>
      <patternFill patternType="solid">
        <fgColor rgb="FFFFFFFF"/>
        <bgColor rgb="FF000000"/>
      </patternFill>
    </fill>
    <fill>
      <patternFill patternType="solid">
        <fgColor rgb="FFF2CEEF"/>
        <bgColor rgb="FF000000"/>
      </patternFill>
    </fill>
    <fill>
      <patternFill patternType="solid">
        <fgColor rgb="FFFBE2D5"/>
        <bgColor rgb="FF000000"/>
      </patternFill>
    </fill>
    <fill>
      <patternFill patternType="solid">
        <fgColor theme="2" tint="-9.9978637043366805E-2"/>
        <bgColor rgb="FF000000"/>
      </patternFill>
    </fill>
    <fill>
      <patternFill patternType="solid">
        <fgColor theme="4"/>
        <bgColor theme="4"/>
      </patternFill>
    </fill>
    <fill>
      <patternFill patternType="solid">
        <fgColor theme="4" tint="0.79998168889431442"/>
        <bgColor theme="4" tint="0.79998168889431442"/>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rgb="FFFFC000"/>
        <bgColor indexed="64"/>
      </patternFill>
    </fill>
    <fill>
      <patternFill patternType="solid">
        <fgColor theme="9" tint="0.79998168889431442"/>
        <bgColor indexed="64"/>
      </patternFill>
    </fill>
    <fill>
      <patternFill patternType="solid">
        <fgColor theme="9"/>
        <bgColor indexed="64"/>
      </patternFill>
    </fill>
  </fills>
  <borders count="6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bottom/>
      <diagonal/>
    </border>
    <border>
      <left/>
      <right style="medium">
        <color indexed="64"/>
      </right>
      <top/>
      <bottom style="medium">
        <color indexed="64"/>
      </bottom>
      <diagonal/>
    </border>
    <border>
      <left style="thin">
        <color theme="1"/>
      </left>
      <right style="thin">
        <color theme="1"/>
      </right>
      <top style="thin">
        <color theme="1"/>
      </top>
      <bottom style="thin">
        <color theme="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medium">
        <color indexed="64"/>
      </left>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s>
  <cellStyleXfs count="5">
    <xf numFmtId="0" fontId="0" fillId="0" borderId="0"/>
    <xf numFmtId="9" fontId="34" fillId="0" borderId="0" applyFont="0" applyFill="0" applyBorder="0" applyAlignment="0" applyProtection="0"/>
    <xf numFmtId="0" fontId="35" fillId="0" borderId="0" applyNumberFormat="0" applyFill="0" applyBorder="0" applyAlignment="0" applyProtection="0"/>
    <xf numFmtId="0" fontId="49" fillId="0" borderId="0"/>
    <xf numFmtId="0" fontId="50" fillId="0" borderId="0"/>
  </cellStyleXfs>
  <cellXfs count="547">
    <xf numFmtId="0" fontId="0" fillId="0" borderId="0" xfId="0"/>
    <xf numFmtId="0" fontId="3" fillId="4" borderId="9" xfId="0" applyFont="1" applyFill="1"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7" fillId="2" borderId="3" xfId="0" applyFont="1" applyFill="1" applyBorder="1" applyAlignment="1" applyProtection="1">
      <alignment horizontal="center" vertical="center" wrapText="1"/>
      <protection locked="0"/>
    </xf>
    <xf numFmtId="0" fontId="3" fillId="3" borderId="9" xfId="0" applyFont="1" applyFill="1" applyBorder="1" applyAlignment="1">
      <alignment vertical="center" wrapText="1"/>
    </xf>
    <xf numFmtId="0" fontId="3" fillId="0" borderId="9" xfId="0" applyFont="1" applyBorder="1" applyAlignment="1">
      <alignment vertical="center" wrapText="1"/>
    </xf>
    <xf numFmtId="0" fontId="10" fillId="0" borderId="0" xfId="0" applyFont="1"/>
    <xf numFmtId="0" fontId="8" fillId="0" borderId="0" xfId="0" applyFont="1"/>
    <xf numFmtId="0" fontId="3" fillId="0" borderId="9" xfId="0" applyFont="1" applyBorder="1" applyAlignment="1">
      <alignment horizontal="justify" vertical="center" wrapText="1"/>
    </xf>
    <xf numFmtId="0" fontId="4" fillId="0" borderId="0" xfId="0" applyFont="1"/>
    <xf numFmtId="0" fontId="3" fillId="0" borderId="9" xfId="0" applyFont="1" applyBorder="1" applyAlignment="1">
      <alignment horizontal="justify" vertical="top" wrapText="1"/>
    </xf>
    <xf numFmtId="0" fontId="0" fillId="0" borderId="0" xfId="0" applyAlignment="1">
      <alignment wrapText="1"/>
    </xf>
    <xf numFmtId="0" fontId="3" fillId="0" borderId="0" xfId="0" applyFont="1"/>
    <xf numFmtId="0" fontId="12" fillId="0" borderId="0" xfId="0" applyFont="1"/>
    <xf numFmtId="0" fontId="12" fillId="0" borderId="0" xfId="0" applyFont="1" applyAlignment="1">
      <alignment vertical="top"/>
    </xf>
    <xf numFmtId="0" fontId="14" fillId="0" borderId="9" xfId="0" applyFont="1" applyBorder="1" applyAlignment="1">
      <alignment horizontal="justify" vertical="top" wrapText="1"/>
    </xf>
    <xf numFmtId="0" fontId="12" fillId="0" borderId="9" xfId="0" applyFont="1" applyBorder="1" applyAlignment="1">
      <alignment horizontal="justify" vertical="top" wrapText="1"/>
    </xf>
    <xf numFmtId="0" fontId="12" fillId="0" borderId="9" xfId="0" applyFont="1" applyBorder="1" applyAlignment="1">
      <alignment horizontal="justify" vertical="top"/>
    </xf>
    <xf numFmtId="0" fontId="3" fillId="9" borderId="9" xfId="0" applyFont="1" applyFill="1" applyBorder="1" applyAlignment="1">
      <alignment vertical="center" wrapText="1"/>
    </xf>
    <xf numFmtId="0" fontId="3" fillId="9" borderId="9" xfId="0" applyFont="1" applyFill="1" applyBorder="1" applyAlignment="1">
      <alignment horizontal="justify" vertical="top" wrapText="1"/>
    </xf>
    <xf numFmtId="0" fontId="0" fillId="0" borderId="9" xfId="0" applyBorder="1" applyAlignment="1">
      <alignment horizontal="justify" vertical="top" wrapText="1"/>
    </xf>
    <xf numFmtId="0" fontId="20" fillId="2" borderId="4" xfId="0" applyFont="1" applyFill="1" applyBorder="1" applyAlignment="1" applyProtection="1">
      <alignment horizontal="center" vertical="center" wrapText="1"/>
      <protection locked="0"/>
    </xf>
    <xf numFmtId="0" fontId="23" fillId="0" borderId="9" xfId="0" applyFont="1" applyBorder="1" applyAlignment="1">
      <alignment vertical="center" wrapText="1"/>
    </xf>
    <xf numFmtId="0" fontId="0" fillId="4" borderId="0" xfId="0" applyFill="1"/>
    <xf numFmtId="0" fontId="19" fillId="0" borderId="3" xfId="0" applyFont="1" applyBorder="1" applyAlignment="1" applyProtection="1">
      <alignment horizontal="justify" vertical="center" wrapText="1"/>
      <protection locked="0"/>
    </xf>
    <xf numFmtId="0" fontId="0" fillId="0" borderId="0" xfId="0" applyAlignment="1">
      <alignment horizontal="justify" vertical="center" wrapText="1"/>
    </xf>
    <xf numFmtId="0" fontId="24" fillId="12" borderId="9" xfId="0" applyFont="1" applyFill="1" applyBorder="1" applyAlignment="1" applyProtection="1">
      <alignment horizontal="center" vertical="center" wrapText="1"/>
      <protection locked="0"/>
    </xf>
    <xf numFmtId="0" fontId="2" fillId="0" borderId="0" xfId="0" applyFont="1" applyAlignment="1">
      <alignment horizontal="justify" vertical="center" wrapText="1"/>
    </xf>
    <xf numFmtId="0" fontId="3" fillId="0" borderId="0" xfId="0" applyFont="1" applyAlignment="1">
      <alignment horizontal="justify" vertical="center" wrapText="1"/>
    </xf>
    <xf numFmtId="0" fontId="0" fillId="0" borderId="9" xfId="0" applyBorder="1" applyAlignment="1">
      <alignment horizontal="justify" vertical="center" wrapText="1"/>
    </xf>
    <xf numFmtId="0" fontId="0" fillId="6" borderId="9" xfId="0" applyFill="1" applyBorder="1" applyAlignment="1">
      <alignment horizontal="left" vertical="center"/>
    </xf>
    <xf numFmtId="0" fontId="0" fillId="8" borderId="9" xfId="0" applyFill="1" applyBorder="1" applyAlignment="1">
      <alignment horizontal="left" vertical="center"/>
    </xf>
    <xf numFmtId="0" fontId="8" fillId="10" borderId="9" xfId="0" applyFont="1" applyFill="1" applyBorder="1" applyAlignment="1">
      <alignment horizontal="left" vertical="center"/>
    </xf>
    <xf numFmtId="0" fontId="8" fillId="7" borderId="9" xfId="0" applyFont="1" applyFill="1" applyBorder="1" applyAlignment="1">
      <alignment horizontal="left" vertical="center"/>
    </xf>
    <xf numFmtId="0" fontId="21" fillId="16" borderId="19" xfId="0" applyFont="1" applyFill="1" applyBorder="1" applyAlignment="1">
      <alignment vertical="center" wrapText="1"/>
    </xf>
    <xf numFmtId="0" fontId="23" fillId="0" borderId="5" xfId="0" applyFont="1" applyBorder="1" applyAlignment="1" applyProtection="1">
      <alignment vertical="center"/>
      <protection locked="0"/>
    </xf>
    <xf numFmtId="1" fontId="23" fillId="0" borderId="5" xfId="0" applyNumberFormat="1" applyFont="1" applyBorder="1" applyAlignment="1" applyProtection="1">
      <alignment vertical="center"/>
      <protection locked="0"/>
    </xf>
    <xf numFmtId="0" fontId="21" fillId="0" borderId="5" xfId="0" applyFont="1" applyBorder="1" applyAlignment="1" applyProtection="1">
      <alignment horizontal="center" vertical="center"/>
      <protection locked="0"/>
    </xf>
    <xf numFmtId="0" fontId="21" fillId="16" borderId="20" xfId="0" applyFont="1" applyFill="1" applyBorder="1" applyAlignment="1">
      <alignment vertical="center" wrapText="1"/>
    </xf>
    <xf numFmtId="0" fontId="23" fillId="0" borderId="0" xfId="0" applyFont="1" applyAlignment="1">
      <alignment vertical="center"/>
    </xf>
    <xf numFmtId="0" fontId="21" fillId="0" borderId="5" xfId="0" applyFont="1" applyBorder="1" applyAlignment="1" applyProtection="1">
      <alignment horizontal="center" vertical="center" wrapText="1"/>
      <protection locked="0"/>
    </xf>
    <xf numFmtId="14" fontId="21" fillId="0" borderId="5" xfId="0" applyNumberFormat="1" applyFont="1" applyBorder="1" applyAlignment="1" applyProtection="1">
      <alignment horizontal="center" vertical="center" wrapText="1"/>
      <protection locked="0"/>
    </xf>
    <xf numFmtId="0" fontId="17" fillId="16" borderId="19" xfId="0" applyFont="1" applyFill="1" applyBorder="1" applyAlignment="1">
      <alignment vertical="center" wrapText="1"/>
    </xf>
    <xf numFmtId="0" fontId="17" fillId="16" borderId="19" xfId="0" applyFont="1" applyFill="1" applyBorder="1" applyAlignment="1">
      <alignment horizontal="center" vertical="center" wrapText="1"/>
    </xf>
    <xf numFmtId="0" fontId="23" fillId="0" borderId="9"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21" fillId="16" borderId="14" xfId="0" applyFont="1" applyFill="1" applyBorder="1" applyAlignment="1">
      <alignment vertical="center" wrapText="1"/>
    </xf>
    <xf numFmtId="0" fontId="3" fillId="4" borderId="0" xfId="0" applyFont="1" applyFill="1" applyAlignment="1">
      <alignment wrapText="1"/>
    </xf>
    <xf numFmtId="0" fontId="2" fillId="0" borderId="9" xfId="0" applyFont="1" applyBorder="1" applyAlignment="1">
      <alignment horizontal="justify" vertical="center" wrapText="1"/>
    </xf>
    <xf numFmtId="0" fontId="3" fillId="5" borderId="9" xfId="0" applyFont="1" applyFill="1" applyBorder="1" applyAlignment="1">
      <alignment vertical="center" wrapText="1"/>
    </xf>
    <xf numFmtId="0" fontId="3" fillId="4" borderId="9" xfId="0" applyFont="1" applyFill="1" applyBorder="1" applyAlignment="1">
      <alignment horizontal="justify" vertical="center" wrapText="1"/>
    </xf>
    <xf numFmtId="0" fontId="22" fillId="9" borderId="0" xfId="0" applyFont="1" applyFill="1" applyAlignment="1">
      <alignment horizontal="center" vertical="center" wrapText="1"/>
    </xf>
    <xf numFmtId="0" fontId="3" fillId="0" borderId="8" xfId="0" applyFont="1" applyBorder="1" applyAlignment="1">
      <alignment horizontal="center" vertical="center"/>
    </xf>
    <xf numFmtId="0" fontId="3" fillId="5" borderId="8" xfId="0" applyFont="1" applyFill="1" applyBorder="1" applyAlignment="1">
      <alignment horizontal="center" vertical="center"/>
    </xf>
    <xf numFmtId="0" fontId="22" fillId="4" borderId="0" xfId="0" applyFont="1" applyFill="1" applyAlignment="1">
      <alignment wrapText="1"/>
    </xf>
    <xf numFmtId="0" fontId="22" fillId="4" borderId="0" xfId="0" applyFont="1" applyFill="1" applyAlignment="1">
      <alignment horizontal="center" vertical="center" wrapText="1"/>
    </xf>
    <xf numFmtId="0" fontId="22" fillId="0" borderId="0" xfId="0" applyFont="1" applyAlignment="1">
      <alignment wrapText="1"/>
    </xf>
    <xf numFmtId="0" fontId="22" fillId="8" borderId="0" xfId="0" applyFont="1" applyFill="1" applyAlignment="1">
      <alignment horizontal="center" vertical="center" wrapText="1"/>
    </xf>
    <xf numFmtId="0" fontId="22" fillId="17" borderId="0" xfId="0" applyFont="1" applyFill="1" applyAlignment="1">
      <alignment horizontal="center" vertical="center" wrapText="1"/>
    </xf>
    <xf numFmtId="0" fontId="3" fillId="9" borderId="8" xfId="0" applyFont="1" applyFill="1" applyBorder="1" applyAlignment="1">
      <alignment horizontal="center" vertical="center"/>
    </xf>
    <xf numFmtId="0" fontId="0" fillId="0" borderId="0" xfId="0" applyAlignment="1">
      <alignment horizontal="left" vertical="top"/>
    </xf>
    <xf numFmtId="0" fontId="31" fillId="0" borderId="0" xfId="0" applyFont="1"/>
    <xf numFmtId="0" fontId="0" fillId="4" borderId="9" xfId="0" applyFill="1" applyBorder="1" applyAlignment="1">
      <alignment horizontal="justify" vertical="center" wrapText="1"/>
    </xf>
    <xf numFmtId="0" fontId="2" fillId="4" borderId="9" xfId="0" applyFont="1" applyFill="1" applyBorder="1" applyAlignment="1">
      <alignment horizontal="justify" vertical="center" wrapText="1"/>
    </xf>
    <xf numFmtId="0" fontId="0" fillId="0" borderId="26" xfId="0" applyBorder="1" applyAlignment="1">
      <alignment horizontal="center" vertical="center"/>
    </xf>
    <xf numFmtId="0" fontId="2" fillId="9" borderId="26" xfId="0" applyFont="1" applyFill="1" applyBorder="1"/>
    <xf numFmtId="0" fontId="2" fillId="9" borderId="26" xfId="0" applyFont="1" applyFill="1" applyBorder="1" applyAlignment="1">
      <alignment wrapText="1"/>
    </xf>
    <xf numFmtId="0" fontId="9" fillId="4" borderId="0" xfId="0" applyFont="1" applyFill="1"/>
    <xf numFmtId="0" fontId="10" fillId="4" borderId="0" xfId="0" applyFont="1" applyFill="1"/>
    <xf numFmtId="0" fontId="8" fillId="4" borderId="0" xfId="0" applyFont="1" applyFill="1"/>
    <xf numFmtId="0" fontId="26" fillId="21" borderId="0" xfId="0" applyFont="1" applyFill="1" applyAlignment="1">
      <alignment horizontal="center" vertical="center" wrapText="1"/>
    </xf>
    <xf numFmtId="0" fontId="29" fillId="20" borderId="9" xfId="0" applyFont="1" applyFill="1" applyBorder="1" applyAlignment="1" applyProtection="1">
      <alignment horizontal="left" vertical="center" wrapText="1"/>
      <protection locked="0"/>
    </xf>
    <xf numFmtId="0" fontId="3" fillId="0" borderId="17" xfId="0" applyFont="1" applyBorder="1" applyAlignment="1">
      <alignment horizontal="center" vertical="center"/>
    </xf>
    <xf numFmtId="0" fontId="3" fillId="0" borderId="15" xfId="0" applyFont="1" applyBorder="1" applyAlignment="1">
      <alignment vertical="center" wrapText="1"/>
    </xf>
    <xf numFmtId="0" fontId="3" fillId="0" borderId="9" xfId="0" applyFont="1" applyBorder="1" applyAlignment="1">
      <alignment vertical="top" wrapText="1"/>
    </xf>
    <xf numFmtId="0" fontId="36" fillId="23" borderId="0" xfId="2" applyFont="1" applyFill="1" applyAlignment="1">
      <alignment horizontal="center" vertical="center"/>
    </xf>
    <xf numFmtId="0" fontId="20" fillId="2" borderId="5" xfId="0" applyFont="1" applyFill="1" applyBorder="1" applyAlignment="1" applyProtection="1">
      <alignment horizontal="center" vertical="center" wrapText="1"/>
      <protection locked="0"/>
    </xf>
    <xf numFmtId="0" fontId="37" fillId="2" borderId="3" xfId="0" applyFont="1" applyFill="1" applyBorder="1" applyAlignment="1" applyProtection="1">
      <alignment horizontal="center" vertical="center" wrapText="1"/>
      <protection locked="0"/>
    </xf>
    <xf numFmtId="0" fontId="38" fillId="0" borderId="0" xfId="0" applyFont="1"/>
    <xf numFmtId="0" fontId="11" fillId="0" borderId="0" xfId="0" applyFont="1" applyAlignment="1">
      <alignment horizontal="center" vertical="center"/>
    </xf>
    <xf numFmtId="0" fontId="11" fillId="6" borderId="0" xfId="0" applyFont="1" applyFill="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justify" vertical="center" wrapText="1"/>
    </xf>
    <xf numFmtId="0" fontId="11" fillId="0" borderId="29" xfId="0" applyFont="1" applyBorder="1" applyAlignment="1">
      <alignment horizontal="justify" vertical="center" wrapText="1"/>
    </xf>
    <xf numFmtId="0" fontId="23" fillId="3" borderId="30" xfId="0" applyFont="1" applyFill="1" applyBorder="1" applyAlignment="1">
      <alignment horizontal="center" vertical="center"/>
    </xf>
    <xf numFmtId="0" fontId="23" fillId="3" borderId="11" xfId="0" applyFont="1" applyFill="1" applyBorder="1" applyAlignment="1">
      <alignment horizontal="justify" vertical="center" wrapText="1"/>
    </xf>
    <xf numFmtId="0" fontId="39" fillId="3" borderId="32" xfId="0" applyFont="1" applyFill="1" applyBorder="1" applyAlignment="1">
      <alignment horizontal="justify" vertical="center" wrapText="1"/>
    </xf>
    <xf numFmtId="0" fontId="11" fillId="0" borderId="0" xfId="0" applyFont="1"/>
    <xf numFmtId="0" fontId="23" fillId="3" borderId="8" xfId="0" applyFont="1" applyFill="1" applyBorder="1" applyAlignment="1">
      <alignment horizontal="center" vertical="center"/>
    </xf>
    <xf numFmtId="0" fontId="23" fillId="3" borderId="9" xfId="0" applyFont="1" applyFill="1" applyBorder="1" applyAlignment="1">
      <alignment horizontal="justify" vertical="center" wrapText="1"/>
    </xf>
    <xf numFmtId="0" fontId="39" fillId="3" borderId="29" xfId="0" applyFont="1" applyFill="1" applyBorder="1" applyAlignment="1">
      <alignment horizontal="justify" vertical="center" wrapText="1"/>
    </xf>
    <xf numFmtId="0" fontId="40" fillId="3" borderId="9" xfId="0" applyFont="1" applyFill="1" applyBorder="1" applyAlignment="1">
      <alignment horizontal="justify" vertical="center" wrapText="1"/>
    </xf>
    <xf numFmtId="0" fontId="40" fillId="0" borderId="9" xfId="0" applyFont="1" applyBorder="1" applyAlignment="1">
      <alignment horizontal="justify" vertical="center" wrapText="1"/>
    </xf>
    <xf numFmtId="0" fontId="23" fillId="3" borderId="17" xfId="0" applyFont="1" applyFill="1" applyBorder="1" applyAlignment="1">
      <alignment horizontal="center" vertical="center"/>
    </xf>
    <xf numFmtId="0" fontId="40" fillId="3" borderId="15" xfId="0" applyFont="1" applyFill="1" applyBorder="1" applyAlignment="1">
      <alignment horizontal="left" vertical="center" wrapText="1"/>
    </xf>
    <xf numFmtId="0" fontId="39" fillId="3" borderId="29" xfId="0" applyFont="1" applyFill="1" applyBorder="1" applyAlignment="1">
      <alignment horizontal="left" vertical="center" wrapText="1"/>
    </xf>
    <xf numFmtId="0" fontId="11" fillId="24" borderId="29" xfId="0" applyFont="1" applyFill="1" applyBorder="1" applyAlignment="1">
      <alignment horizontal="justify" vertical="center" wrapText="1"/>
    </xf>
    <xf numFmtId="0" fontId="36" fillId="25" borderId="0" xfId="2" quotePrefix="1" applyFont="1" applyFill="1" applyAlignment="1">
      <alignment horizontal="center" vertical="center"/>
    </xf>
    <xf numFmtId="0" fontId="40" fillId="0" borderId="9" xfId="0" applyFont="1" applyBorder="1" applyAlignment="1">
      <alignment horizontal="left" vertical="center" wrapText="1"/>
    </xf>
    <xf numFmtId="15" fontId="41" fillId="0" borderId="9" xfId="0" applyNumberFormat="1" applyFont="1" applyBorder="1" applyAlignment="1">
      <alignment horizontal="left" vertical="center" wrapText="1"/>
    </xf>
    <xf numFmtId="0" fontId="41" fillId="0" borderId="9" xfId="0" applyFont="1" applyBorder="1" applyAlignment="1">
      <alignment horizontal="left" vertical="center" wrapText="1"/>
    </xf>
    <xf numFmtId="0" fontId="40" fillId="0" borderId="9" xfId="0" applyFont="1" applyBorder="1" applyAlignment="1">
      <alignment horizontal="left" vertical="center" wrapText="1" indent="1"/>
    </xf>
    <xf numFmtId="0" fontId="40" fillId="0" borderId="15" xfId="0" applyFont="1" applyBorder="1" applyAlignment="1">
      <alignment horizontal="left" vertical="center" wrapText="1" indent="1"/>
    </xf>
    <xf numFmtId="0" fontId="40" fillId="0" borderId="33" xfId="0" applyFont="1" applyBorder="1" applyAlignment="1">
      <alignment horizontal="justify" vertical="center" wrapText="1"/>
    </xf>
    <xf numFmtId="0" fontId="11" fillId="0" borderId="35" xfId="0" applyFont="1" applyBorder="1" applyAlignment="1">
      <alignment horizontal="justify" vertical="center" wrapText="1"/>
    </xf>
    <xf numFmtId="0" fontId="40" fillId="0" borderId="0" xfId="0" applyFont="1" applyAlignment="1">
      <alignment horizontal="right" vertical="center" wrapText="1"/>
    </xf>
    <xf numFmtId="0" fontId="21" fillId="2" borderId="36" xfId="0" applyFont="1" applyFill="1" applyBorder="1" applyAlignment="1">
      <alignment horizontal="center" vertical="center"/>
    </xf>
    <xf numFmtId="0" fontId="21" fillId="2" borderId="19" xfId="0" applyFont="1" applyFill="1" applyBorder="1" applyAlignment="1">
      <alignment horizontal="center" vertical="center" wrapText="1"/>
    </xf>
    <xf numFmtId="0" fontId="21" fillId="2" borderId="36" xfId="0" applyFont="1" applyFill="1" applyBorder="1" applyAlignment="1" applyProtection="1">
      <alignment horizontal="center" vertical="center" wrapText="1"/>
      <protection locked="0"/>
    </xf>
    <xf numFmtId="0" fontId="21" fillId="2" borderId="5" xfId="0" applyFont="1" applyFill="1" applyBorder="1" applyAlignment="1" applyProtection="1">
      <alignment horizontal="center" vertical="center" wrapText="1"/>
      <protection locked="0"/>
    </xf>
    <xf numFmtId="0" fontId="23" fillId="3" borderId="9" xfId="0" applyFont="1" applyFill="1" applyBorder="1" applyAlignment="1">
      <alignment vertical="center" wrapText="1"/>
    </xf>
    <xf numFmtId="0" fontId="11" fillId="0" borderId="0" xfId="0" applyFont="1" applyAlignment="1">
      <alignment horizontal="justify" vertical="center" wrapText="1"/>
    </xf>
    <xf numFmtId="0" fontId="40" fillId="0" borderId="0" xfId="0" applyFont="1" applyProtection="1">
      <protection locked="0"/>
    </xf>
    <xf numFmtId="0" fontId="40" fillId="0" borderId="0" xfId="0" applyFont="1" applyAlignment="1" applyProtection="1">
      <alignment horizontal="center"/>
      <protection locked="0"/>
    </xf>
    <xf numFmtId="0" fontId="17" fillId="26" borderId="40" xfId="0" applyFont="1" applyFill="1" applyBorder="1" applyAlignment="1" applyProtection="1">
      <alignment horizontal="center" vertical="center" wrapText="1"/>
      <protection locked="0"/>
    </xf>
    <xf numFmtId="0" fontId="17" fillId="26" borderId="11" xfId="0" applyFont="1" applyFill="1" applyBorder="1" applyAlignment="1" applyProtection="1">
      <alignment horizontal="center" vertical="center" wrapText="1"/>
      <protection locked="0"/>
    </xf>
    <xf numFmtId="0" fontId="17" fillId="26" borderId="18" xfId="0" applyFont="1" applyFill="1" applyBorder="1" applyAlignment="1" applyProtection="1">
      <alignment horizontal="center" vertical="center" wrapText="1"/>
      <protection locked="0"/>
    </xf>
    <xf numFmtId="0" fontId="40" fillId="0" borderId="41" xfId="0" applyFont="1" applyBorder="1" applyAlignment="1" applyProtection="1">
      <alignment horizontal="center" vertical="center" wrapText="1"/>
      <protection locked="0"/>
    </xf>
    <xf numFmtId="0" fontId="40" fillId="0" borderId="9" xfId="0" applyFont="1" applyBorder="1" applyAlignment="1" applyProtection="1">
      <alignment horizontal="center" vertical="center" wrapText="1"/>
      <protection locked="0"/>
    </xf>
    <xf numFmtId="2" fontId="40" fillId="0" borderId="9" xfId="0" applyNumberFormat="1" applyFont="1" applyBorder="1" applyAlignment="1" applyProtection="1">
      <alignment horizontal="center" vertical="center" wrapText="1"/>
      <protection locked="0"/>
    </xf>
    <xf numFmtId="0" fontId="40" fillId="4" borderId="9" xfId="0" applyFont="1" applyFill="1" applyBorder="1" applyAlignment="1" applyProtection="1">
      <alignment horizontal="center" vertical="center" wrapText="1"/>
      <protection locked="0"/>
    </xf>
    <xf numFmtId="1" fontId="40" fillId="4" borderId="9" xfId="0" applyNumberFormat="1" applyFont="1" applyFill="1" applyBorder="1" applyAlignment="1">
      <alignment horizontal="center" vertical="center" wrapText="1"/>
    </xf>
    <xf numFmtId="0" fontId="40" fillId="4" borderId="9" xfId="0" applyFont="1" applyFill="1" applyBorder="1" applyAlignment="1">
      <alignment horizontal="center" vertical="center" wrapText="1"/>
    </xf>
    <xf numFmtId="0" fontId="40" fillId="0" borderId="42" xfId="0" applyFont="1" applyBorder="1" applyAlignment="1" applyProtection="1">
      <alignment horizontal="justify" vertical="center" wrapText="1"/>
      <protection locked="0"/>
    </xf>
    <xf numFmtId="0" fontId="40" fillId="0" borderId="43" xfId="0" applyFont="1" applyBorder="1" applyAlignment="1" applyProtection="1">
      <alignment horizontal="center" vertical="center" wrapText="1"/>
      <protection locked="0"/>
    </xf>
    <xf numFmtId="0" fontId="40" fillId="0" borderId="15" xfId="0" applyFont="1" applyBorder="1" applyAlignment="1" applyProtection="1">
      <alignment horizontal="center" vertical="center" wrapText="1"/>
      <protection locked="0"/>
    </xf>
    <xf numFmtId="1" fontId="40" fillId="4" borderId="15" xfId="0" applyNumberFormat="1" applyFont="1" applyFill="1" applyBorder="1" applyAlignment="1">
      <alignment horizontal="center" vertical="center" wrapText="1"/>
    </xf>
    <xf numFmtId="0" fontId="40" fillId="4" borderId="15" xfId="0" applyFont="1" applyFill="1" applyBorder="1" applyAlignment="1" applyProtection="1">
      <alignment horizontal="center" vertical="center" wrapText="1"/>
      <protection locked="0"/>
    </xf>
    <xf numFmtId="0" fontId="40" fillId="4" borderId="15" xfId="0" applyFont="1" applyFill="1" applyBorder="1" applyAlignment="1">
      <alignment horizontal="center" vertical="center" wrapText="1"/>
    </xf>
    <xf numFmtId="0" fontId="40" fillId="0" borderId="44" xfId="0" applyFont="1" applyBorder="1" applyAlignment="1" applyProtection="1">
      <alignment horizontal="justify" vertical="center" wrapText="1"/>
      <protection locked="0"/>
    </xf>
    <xf numFmtId="0" fontId="40" fillId="26" borderId="0" xfId="0" applyFont="1" applyFill="1" applyProtection="1">
      <protection locked="0"/>
    </xf>
    <xf numFmtId="0" fontId="40" fillId="0" borderId="41" xfId="0" applyFont="1" applyBorder="1" applyAlignment="1" applyProtection="1">
      <alignment horizontal="center" vertical="center"/>
      <protection locked="0"/>
    </xf>
    <xf numFmtId="1" fontId="40" fillId="0" borderId="9" xfId="0" applyNumberFormat="1" applyFont="1" applyBorder="1" applyAlignment="1">
      <alignment horizontal="center" vertical="center" wrapText="1"/>
    </xf>
    <xf numFmtId="9" fontId="40" fillId="0" borderId="45" xfId="1" applyFont="1" applyFill="1" applyBorder="1" applyAlignment="1" applyProtection="1">
      <alignment horizontal="center" vertical="center" wrapText="1"/>
      <protection locked="0"/>
    </xf>
    <xf numFmtId="0" fontId="43" fillId="0" borderId="42" xfId="0" applyFont="1" applyBorder="1" applyAlignment="1" applyProtection="1">
      <alignment horizontal="justify" vertical="center" wrapText="1"/>
      <protection locked="0"/>
    </xf>
    <xf numFmtId="0" fontId="40" fillId="0" borderId="43" xfId="0" applyFont="1" applyBorder="1" applyAlignment="1" applyProtection="1">
      <alignment horizontal="center" vertical="center"/>
      <protection locked="0"/>
    </xf>
    <xf numFmtId="1" fontId="40" fillId="0" borderId="15" xfId="0" applyNumberFormat="1" applyFont="1" applyBorder="1" applyAlignment="1">
      <alignment horizontal="center" vertical="center" wrapText="1"/>
    </xf>
    <xf numFmtId="9" fontId="40" fillId="0" borderId="46" xfId="1" applyFont="1" applyFill="1" applyBorder="1" applyAlignment="1" applyProtection="1">
      <alignment horizontal="center" vertical="center" wrapText="1"/>
      <protection locked="0"/>
    </xf>
    <xf numFmtId="0" fontId="9" fillId="0" borderId="0" xfId="0" applyFont="1"/>
    <xf numFmtId="0" fontId="20" fillId="0" borderId="48" xfId="0" applyFont="1" applyBorder="1" applyAlignment="1" applyProtection="1">
      <alignment vertical="center" wrapText="1"/>
      <protection locked="0"/>
    </xf>
    <xf numFmtId="0" fontId="10" fillId="0" borderId="0" xfId="0" applyFont="1" applyAlignment="1">
      <alignment horizontal="center" vertical="center"/>
    </xf>
    <xf numFmtId="0" fontId="21" fillId="2" borderId="49" xfId="0" applyFont="1" applyFill="1" applyBorder="1" applyAlignment="1">
      <alignment horizontal="center" vertical="center"/>
    </xf>
    <xf numFmtId="0" fontId="21" fillId="2" borderId="16" xfId="0" applyFont="1" applyFill="1" applyBorder="1" applyAlignment="1">
      <alignment horizontal="center" vertical="center"/>
    </xf>
    <xf numFmtId="0" fontId="21" fillId="2" borderId="16" xfId="0" applyFont="1" applyFill="1" applyBorder="1" applyAlignment="1" applyProtection="1">
      <alignment horizontal="center" vertical="center" wrapText="1"/>
      <protection locked="0"/>
    </xf>
    <xf numFmtId="0" fontId="38" fillId="0" borderId="0" xfId="0" applyFont="1" applyAlignment="1">
      <alignment horizontal="center" vertical="center"/>
    </xf>
    <xf numFmtId="0" fontId="22" fillId="0" borderId="1" xfId="0" applyFont="1" applyBorder="1"/>
    <xf numFmtId="0" fontId="22" fillId="8" borderId="13" xfId="0" applyFont="1" applyFill="1" applyBorder="1" applyAlignment="1">
      <alignment horizontal="center" vertical="center"/>
    </xf>
    <xf numFmtId="0" fontId="40" fillId="0" borderId="8" xfId="0" applyFont="1" applyBorder="1" applyAlignment="1">
      <alignment horizontal="center" vertical="center"/>
    </xf>
    <xf numFmtId="0" fontId="40" fillId="0" borderId="9" xfId="0" applyFont="1" applyBorder="1" applyAlignment="1">
      <alignment vertical="center" wrapText="1"/>
    </xf>
    <xf numFmtId="0" fontId="40" fillId="0" borderId="9" xfId="0" applyFont="1" applyBorder="1" applyAlignment="1" applyProtection="1">
      <alignment horizontal="center" vertical="center"/>
      <protection locked="0"/>
    </xf>
    <xf numFmtId="0" fontId="40" fillId="4" borderId="9" xfId="0" applyFont="1" applyFill="1" applyBorder="1" applyAlignment="1">
      <alignment horizontal="justify" vertical="center" wrapText="1"/>
    </xf>
    <xf numFmtId="0" fontId="22" fillId="0" borderId="13" xfId="0" applyFont="1" applyBorder="1"/>
    <xf numFmtId="0" fontId="40" fillId="5" borderId="8" xfId="0" applyFont="1" applyFill="1" applyBorder="1" applyAlignment="1">
      <alignment horizontal="center" vertical="center"/>
    </xf>
    <xf numFmtId="0" fontId="40" fillId="5" borderId="9" xfId="0" applyFont="1" applyFill="1" applyBorder="1" applyAlignment="1">
      <alignment vertical="center" wrapText="1"/>
    </xf>
    <xf numFmtId="0" fontId="40" fillId="28" borderId="8" xfId="0" applyFont="1" applyFill="1" applyBorder="1" applyAlignment="1">
      <alignment horizontal="center" vertical="center"/>
    </xf>
    <xf numFmtId="0" fontId="40" fillId="28" borderId="9" xfId="0" applyFont="1" applyFill="1" applyBorder="1" applyAlignment="1">
      <alignment vertical="center" wrapText="1"/>
    </xf>
    <xf numFmtId="0" fontId="23" fillId="4" borderId="9" xfId="0" applyFont="1" applyFill="1" applyBorder="1" applyAlignment="1">
      <alignment horizontal="justify" vertical="center" wrapText="1"/>
    </xf>
    <xf numFmtId="0" fontId="22" fillId="4" borderId="13" xfId="0" applyFont="1" applyFill="1" applyBorder="1"/>
    <xf numFmtId="0" fontId="22" fillId="8" borderId="14" xfId="0" applyFont="1" applyFill="1" applyBorder="1" applyAlignment="1">
      <alignment horizontal="center" vertical="center"/>
    </xf>
    <xf numFmtId="0" fontId="40" fillId="0" borderId="47" xfId="0" applyFont="1" applyBorder="1" applyAlignment="1">
      <alignment horizontal="center" vertical="center"/>
    </xf>
    <xf numFmtId="0" fontId="40" fillId="0" borderId="33" xfId="0" applyFont="1" applyBorder="1" applyAlignment="1" applyProtection="1">
      <alignment horizontal="center" vertical="center"/>
      <protection locked="0"/>
    </xf>
    <xf numFmtId="0" fontId="11" fillId="0" borderId="0" xfId="0" applyFont="1" applyAlignment="1">
      <alignment vertical="center" wrapText="1"/>
    </xf>
    <xf numFmtId="0" fontId="11" fillId="0" borderId="0" xfId="0" applyFont="1" applyAlignment="1">
      <alignment horizontal="center" vertical="center" wrapText="1"/>
    </xf>
    <xf numFmtId="0" fontId="23" fillId="5" borderId="30" xfId="0" applyFont="1" applyFill="1" applyBorder="1" applyAlignment="1">
      <alignment horizontal="center" vertical="center"/>
    </xf>
    <xf numFmtId="0" fontId="40" fillId="5" borderId="11" xfId="0" applyFont="1" applyFill="1" applyBorder="1" applyAlignment="1">
      <alignment horizontal="justify" vertical="center" wrapText="1"/>
    </xf>
    <xf numFmtId="0" fontId="9" fillId="7" borderId="0" xfId="0" applyFont="1" applyFill="1" applyAlignment="1">
      <alignment horizontal="center" vertical="center" wrapText="1"/>
    </xf>
    <xf numFmtId="0" fontId="23" fillId="5" borderId="8" xfId="0" applyFont="1" applyFill="1" applyBorder="1" applyAlignment="1">
      <alignment horizontal="center" vertical="center"/>
    </xf>
    <xf numFmtId="0" fontId="40" fillId="5" borderId="9" xfId="0" applyFont="1" applyFill="1" applyBorder="1" applyAlignment="1">
      <alignment horizontal="justify" vertical="center" wrapText="1"/>
    </xf>
    <xf numFmtId="0" fontId="44" fillId="0" borderId="9" xfId="0" applyFont="1" applyBorder="1" applyAlignment="1">
      <alignment horizontal="left" vertical="top" wrapText="1"/>
    </xf>
    <xf numFmtId="0" fontId="26" fillId="7" borderId="0" xfId="0" applyFont="1" applyFill="1" applyAlignment="1">
      <alignment horizontal="center" vertical="center" wrapText="1"/>
    </xf>
    <xf numFmtId="0" fontId="9" fillId="4" borderId="0" xfId="0" applyFont="1" applyFill="1" applyAlignment="1">
      <alignment horizontal="center" vertical="center" wrapText="1"/>
    </xf>
    <xf numFmtId="0" fontId="21" fillId="2" borderId="37" xfId="0" applyFont="1" applyFill="1" applyBorder="1" applyAlignment="1">
      <alignment horizontal="center" vertical="center"/>
    </xf>
    <xf numFmtId="0" fontId="21" fillId="2" borderId="38" xfId="0" applyFont="1" applyFill="1" applyBorder="1" applyAlignment="1">
      <alignment horizontal="center" vertical="center" wrapText="1"/>
    </xf>
    <xf numFmtId="0" fontId="21" fillId="2" borderId="38" xfId="0" applyFont="1" applyFill="1" applyBorder="1" applyAlignment="1" applyProtection="1">
      <alignment horizontal="center" vertical="center" wrapText="1"/>
      <protection locked="0"/>
    </xf>
    <xf numFmtId="0" fontId="37" fillId="2" borderId="3" xfId="0" applyFont="1" applyFill="1" applyBorder="1" applyAlignment="1" applyProtection="1">
      <alignment horizontal="justify" vertical="center" wrapText="1"/>
      <protection locked="0"/>
    </xf>
    <xf numFmtId="0" fontId="44" fillId="0" borderId="9" xfId="0" applyFont="1" applyBorder="1" applyAlignment="1">
      <alignment horizontal="justify" vertical="center" wrapText="1"/>
    </xf>
    <xf numFmtId="0" fontId="47" fillId="0" borderId="0" xfId="0" applyFont="1"/>
    <xf numFmtId="0" fontId="50" fillId="0" borderId="0" xfId="0" applyFont="1"/>
    <xf numFmtId="0" fontId="52" fillId="0" borderId="0" xfId="0" applyFont="1" applyAlignment="1">
      <alignment wrapText="1"/>
    </xf>
    <xf numFmtId="0" fontId="47" fillId="0" borderId="0" xfId="0" applyFont="1" applyAlignment="1">
      <alignment wrapText="1"/>
    </xf>
    <xf numFmtId="0" fontId="53" fillId="21" borderId="9" xfId="0" applyFont="1" applyFill="1" applyBorder="1" applyAlignment="1">
      <alignment horizontal="center" textRotation="90" wrapText="1"/>
    </xf>
    <xf numFmtId="0" fontId="53" fillId="21" borderId="9" xfId="0" applyFont="1" applyFill="1" applyBorder="1" applyAlignment="1">
      <alignment horizontal="center" vertical="center" textRotation="90" wrapText="1"/>
    </xf>
    <xf numFmtId="0" fontId="47" fillId="0" borderId="9" xfId="0" applyFont="1" applyBorder="1" applyAlignment="1">
      <alignment horizontal="center" vertical="center" wrapText="1"/>
    </xf>
    <xf numFmtId="0" fontId="52" fillId="0" borderId="0" xfId="0" applyFont="1" applyAlignment="1">
      <alignment horizontal="left" vertical="top" wrapText="1"/>
    </xf>
    <xf numFmtId="0" fontId="52" fillId="0" borderId="0" xfId="0" applyFont="1"/>
    <xf numFmtId="0" fontId="50" fillId="0" borderId="0" xfId="0" applyFont="1" applyAlignment="1">
      <alignment horizontal="center" vertical="center"/>
    </xf>
    <xf numFmtId="0" fontId="55" fillId="0" borderId="0" xfId="0" applyFont="1" applyAlignment="1">
      <alignment horizontal="center" vertical="center" wrapText="1"/>
    </xf>
    <xf numFmtId="0" fontId="9" fillId="7" borderId="42" xfId="0" applyFont="1" applyFill="1" applyBorder="1" applyAlignment="1">
      <alignment horizontal="center" vertical="center" wrapText="1"/>
    </xf>
    <xf numFmtId="0" fontId="0" fillId="3" borderId="9" xfId="0" applyFill="1" applyBorder="1" applyAlignment="1">
      <alignment vertical="center" wrapText="1"/>
    </xf>
    <xf numFmtId="0" fontId="11" fillId="0" borderId="0" xfId="0" applyFont="1" applyAlignment="1">
      <alignment wrapText="1"/>
    </xf>
    <xf numFmtId="0" fontId="21" fillId="2" borderId="19" xfId="0" applyFont="1" applyFill="1" applyBorder="1" applyAlignment="1">
      <alignment horizontal="center" vertical="center"/>
    </xf>
    <xf numFmtId="0" fontId="37" fillId="2" borderId="5" xfId="0" applyFont="1" applyFill="1" applyBorder="1" applyAlignment="1" applyProtection="1">
      <alignment horizontal="center" vertical="center" wrapText="1"/>
      <protection locked="0"/>
    </xf>
    <xf numFmtId="0" fontId="4" fillId="4" borderId="0" xfId="0" applyFont="1" applyFill="1"/>
    <xf numFmtId="0" fontId="13" fillId="9" borderId="9" xfId="0" applyFont="1" applyFill="1" applyBorder="1" applyAlignment="1">
      <alignment horizontal="justify" vertical="center" wrapText="1"/>
    </xf>
    <xf numFmtId="0" fontId="59" fillId="3" borderId="29" xfId="0" applyFont="1" applyFill="1" applyBorder="1" applyAlignment="1">
      <alignment horizontal="justify" vertical="center" wrapText="1"/>
    </xf>
    <xf numFmtId="0" fontId="7" fillId="2" borderId="5" xfId="0" applyFont="1" applyFill="1" applyBorder="1" applyAlignment="1" applyProtection="1">
      <alignment horizontal="center" vertical="center" wrapText="1"/>
      <protection locked="0"/>
    </xf>
    <xf numFmtId="0" fontId="3" fillId="4" borderId="9" xfId="0" applyFont="1" applyFill="1" applyBorder="1" applyAlignment="1">
      <alignment horizontal="justify" vertical="top" wrapText="1"/>
    </xf>
    <xf numFmtId="0" fontId="7" fillId="4" borderId="9" xfId="0" applyFont="1" applyFill="1" applyBorder="1" applyAlignment="1">
      <alignment horizontal="justify" vertical="center" wrapText="1"/>
    </xf>
    <xf numFmtId="0" fontId="56" fillId="4" borderId="0" xfId="0" applyFont="1" applyFill="1" applyAlignment="1">
      <alignment wrapText="1"/>
    </xf>
    <xf numFmtId="0" fontId="11" fillId="4" borderId="28" xfId="0" applyFont="1" applyFill="1" applyBorder="1" applyAlignment="1">
      <alignment vertical="center" wrapText="1"/>
    </xf>
    <xf numFmtId="0" fontId="11" fillId="4" borderId="50" xfId="0" applyFont="1" applyFill="1" applyBorder="1" applyAlignment="1">
      <alignment vertical="center" wrapText="1"/>
    </xf>
    <xf numFmtId="0" fontId="22" fillId="0" borderId="50" xfId="0" applyFont="1" applyBorder="1" applyAlignment="1">
      <alignment vertical="center" wrapText="1"/>
    </xf>
    <xf numFmtId="0" fontId="22" fillId="4" borderId="50" xfId="0" applyFont="1" applyFill="1" applyBorder="1" applyAlignment="1">
      <alignment vertical="center" wrapText="1"/>
    </xf>
    <xf numFmtId="0" fontId="22" fillId="0" borderId="52" xfId="0" applyFont="1" applyBorder="1" applyAlignment="1">
      <alignment vertical="center" wrapText="1"/>
    </xf>
    <xf numFmtId="0" fontId="40" fillId="28" borderId="9" xfId="0" applyFont="1" applyFill="1" applyBorder="1" applyAlignment="1">
      <alignment horizontal="center" vertical="center"/>
    </xf>
    <xf numFmtId="0" fontId="20" fillId="2" borderId="1" xfId="0" applyFont="1" applyFill="1" applyBorder="1" applyAlignment="1" applyProtection="1">
      <alignment horizontal="center" vertical="center" wrapText="1"/>
      <protection locked="0"/>
    </xf>
    <xf numFmtId="0" fontId="20" fillId="2" borderId="3" xfId="0" applyFont="1" applyFill="1" applyBorder="1" applyAlignment="1" applyProtection="1">
      <alignment horizontal="center" vertical="center" wrapText="1"/>
      <protection locked="0"/>
    </xf>
    <xf numFmtId="0" fontId="21" fillId="2" borderId="3" xfId="0" applyFont="1" applyFill="1" applyBorder="1" applyAlignment="1" applyProtection="1">
      <alignment horizontal="center" vertical="center" wrapText="1"/>
      <protection locked="0"/>
    </xf>
    <xf numFmtId="0" fontId="40" fillId="0" borderId="10" xfId="0" applyFont="1" applyBorder="1" applyAlignment="1" applyProtection="1">
      <alignment horizontal="left" vertical="center" wrapText="1"/>
      <protection locked="0"/>
    </xf>
    <xf numFmtId="0" fontId="40" fillId="28" borderId="10" xfId="0" applyFont="1" applyFill="1" applyBorder="1" applyAlignment="1">
      <alignment horizontal="left" vertical="center" wrapText="1"/>
    </xf>
    <xf numFmtId="0" fontId="40" fillId="0" borderId="34" xfId="0" applyFont="1" applyBorder="1" applyAlignment="1" applyProtection="1">
      <alignment horizontal="left" vertical="center" wrapText="1"/>
      <protection locked="0"/>
    </xf>
    <xf numFmtId="0" fontId="3" fillId="0" borderId="8" xfId="0" applyFont="1" applyBorder="1" applyAlignment="1">
      <alignment horizontal="center" vertical="center" wrapText="1"/>
    </xf>
    <xf numFmtId="0" fontId="3" fillId="0" borderId="9" xfId="0" applyFont="1" applyBorder="1" applyAlignment="1">
      <alignment horizontal="left" vertical="center" wrapText="1"/>
    </xf>
    <xf numFmtId="0" fontId="3" fillId="5" borderId="8"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7" fillId="2" borderId="5" xfId="0" applyFont="1" applyFill="1" applyBorder="1" applyAlignment="1" applyProtection="1">
      <alignment vertical="center" wrapText="1"/>
      <protection locked="0"/>
    </xf>
    <xf numFmtId="0" fontId="32" fillId="3" borderId="28" xfId="0" applyFont="1" applyFill="1" applyBorder="1" applyAlignment="1">
      <alignment horizontal="left" vertical="top" wrapText="1"/>
    </xf>
    <xf numFmtId="0" fontId="31" fillId="0" borderId="50" xfId="0" applyFont="1" applyBorder="1" applyAlignment="1">
      <alignment horizontal="left" vertical="top" wrapText="1"/>
    </xf>
    <xf numFmtId="0" fontId="32" fillId="0" borderId="50" xfId="0" applyFont="1" applyBorder="1" applyAlignment="1">
      <alignment horizontal="left" vertical="top" wrapText="1"/>
    </xf>
    <xf numFmtId="0" fontId="32" fillId="3" borderId="50" xfId="0" applyFont="1" applyFill="1" applyBorder="1" applyAlignment="1">
      <alignment horizontal="left" vertical="top" wrapText="1"/>
    </xf>
    <xf numFmtId="0" fontId="30" fillId="9" borderId="50" xfId="0" applyFont="1" applyFill="1" applyBorder="1" applyAlignment="1">
      <alignment horizontal="left" vertical="top" wrapText="1"/>
    </xf>
    <xf numFmtId="0" fontId="32" fillId="4" borderId="50" xfId="0" applyFont="1" applyFill="1" applyBorder="1" applyAlignment="1">
      <alignment horizontal="left" vertical="top" wrapText="1"/>
    </xf>
    <xf numFmtId="0" fontId="33" fillId="0" borderId="50" xfId="0" applyFont="1" applyBorder="1" applyAlignment="1">
      <alignment horizontal="left" vertical="top" wrapText="1"/>
    </xf>
    <xf numFmtId="0" fontId="17" fillId="3"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11" xfId="0" applyFont="1" applyFill="1" applyBorder="1" applyAlignment="1">
      <alignment vertical="center" wrapText="1"/>
    </xf>
    <xf numFmtId="0" fontId="17" fillId="3" borderId="11" xfId="0" applyFont="1" applyFill="1" applyBorder="1" applyAlignment="1">
      <alignment horizontal="center" vertical="center" wrapText="1"/>
    </xf>
    <xf numFmtId="0" fontId="7" fillId="2" borderId="36"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36" xfId="0" applyFont="1" applyFill="1" applyBorder="1" applyAlignment="1" applyProtection="1">
      <alignment horizontal="center" vertical="center" wrapText="1"/>
      <protection locked="0"/>
    </xf>
    <xf numFmtId="0" fontId="40" fillId="3" borderId="31"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3" fillId="9" borderId="10" xfId="0" applyFont="1" applyFill="1" applyBorder="1" applyAlignment="1">
      <alignment horizontal="left" vertical="center" wrapText="1"/>
    </xf>
    <xf numFmtId="0" fontId="3" fillId="4" borderId="47" xfId="0" applyFont="1" applyFill="1" applyBorder="1" applyAlignment="1">
      <alignment horizontal="center" vertical="center" wrapText="1"/>
    </xf>
    <xf numFmtId="0" fontId="3" fillId="0" borderId="33" xfId="0" applyFont="1" applyBorder="1" applyAlignment="1">
      <alignment horizontal="justify" vertical="top" wrapText="1"/>
    </xf>
    <xf numFmtId="0" fontId="40" fillId="0" borderId="33" xfId="0" applyFont="1" applyBorder="1" applyAlignment="1" applyProtection="1">
      <alignment horizontal="center" vertical="center" wrapText="1"/>
      <protection locked="0"/>
    </xf>
    <xf numFmtId="0" fontId="17" fillId="4" borderId="9" xfId="0" applyFont="1" applyFill="1" applyBorder="1" applyAlignment="1" applyProtection="1">
      <alignment horizontal="center" vertical="center" wrapText="1"/>
      <protection locked="0"/>
    </xf>
    <xf numFmtId="0" fontId="3" fillId="0" borderId="10" xfId="0" applyFont="1" applyBorder="1" applyAlignment="1" applyProtection="1">
      <alignment horizontal="left" vertical="center" wrapText="1"/>
      <protection locked="0"/>
    </xf>
    <xf numFmtId="0" fontId="3" fillId="0" borderId="9" xfId="0" applyFont="1" applyBorder="1" applyAlignment="1" applyProtection="1">
      <alignment horizontal="center" vertical="center" wrapText="1"/>
      <protection locked="0"/>
    </xf>
    <xf numFmtId="0" fontId="3" fillId="0" borderId="34" xfId="0" applyFont="1" applyBorder="1" applyAlignment="1" applyProtection="1">
      <alignment horizontal="left" vertical="center" wrapText="1"/>
      <protection locked="0"/>
    </xf>
    <xf numFmtId="0" fontId="0" fillId="0" borderId="0" xfId="0" applyAlignment="1">
      <alignment horizontal="center" vertical="center" wrapText="1"/>
    </xf>
    <xf numFmtId="0" fontId="23" fillId="0" borderId="20" xfId="0" applyFont="1" applyBorder="1" applyAlignment="1" applyProtection="1">
      <alignment horizontal="center" vertical="center"/>
      <protection locked="0"/>
    </xf>
    <xf numFmtId="0" fontId="23" fillId="0" borderId="5" xfId="0" applyFont="1" applyBorder="1" applyAlignment="1" applyProtection="1">
      <alignment horizontal="center" vertical="center"/>
      <protection locked="0"/>
    </xf>
    <xf numFmtId="0" fontId="25" fillId="9" borderId="9"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40" fillId="5" borderId="10" xfId="0" applyFont="1" applyFill="1" applyBorder="1" applyAlignment="1">
      <alignment horizontal="left" vertical="center" wrapText="1"/>
    </xf>
    <xf numFmtId="0" fontId="25" fillId="2" borderId="41" xfId="0" applyFont="1" applyFill="1" applyBorder="1" applyAlignment="1">
      <alignment horizontal="center" vertical="center" wrapText="1"/>
    </xf>
    <xf numFmtId="0" fontId="33" fillId="5" borderId="41" xfId="0" applyFont="1" applyFill="1" applyBorder="1" applyAlignment="1">
      <alignment horizontal="justify" vertical="top" wrapText="1"/>
    </xf>
    <xf numFmtId="0" fontId="33" fillId="9" borderId="41" xfId="0" applyFont="1" applyFill="1" applyBorder="1" applyAlignment="1">
      <alignment horizontal="justify" vertical="top" wrapText="1"/>
    </xf>
    <xf numFmtId="0" fontId="33" fillId="0" borderId="41" xfId="0" applyFont="1" applyBorder="1" applyAlignment="1">
      <alignment horizontal="justify" vertical="top" wrapText="1"/>
    </xf>
    <xf numFmtId="0" fontId="32" fillId="4" borderId="41" xfId="0" applyFont="1" applyFill="1" applyBorder="1" applyAlignment="1">
      <alignment horizontal="justify" vertical="top" wrapText="1"/>
    </xf>
    <xf numFmtId="0" fontId="32" fillId="9" borderId="41" xfId="0" applyFont="1" applyFill="1" applyBorder="1" applyAlignment="1">
      <alignment horizontal="justify" vertical="top" wrapText="1"/>
    </xf>
    <xf numFmtId="0" fontId="32" fillId="5" borderId="41" xfId="0" applyFont="1" applyFill="1" applyBorder="1" applyAlignment="1">
      <alignment horizontal="justify" vertical="top" wrapText="1"/>
    </xf>
    <xf numFmtId="0" fontId="25" fillId="2" borderId="6" xfId="0" applyFont="1" applyFill="1" applyBorder="1" applyAlignment="1">
      <alignment horizontal="center" vertical="center" wrapText="1"/>
    </xf>
    <xf numFmtId="0" fontId="25" fillId="2" borderId="7" xfId="0" applyFont="1" applyFill="1" applyBorder="1" applyAlignment="1">
      <alignment horizontal="center" vertical="center" wrapText="1"/>
    </xf>
    <xf numFmtId="0" fontId="25" fillId="2" borderId="53" xfId="0" applyFont="1" applyFill="1" applyBorder="1" applyAlignment="1">
      <alignment horizontal="center" vertical="center" wrapText="1"/>
    </xf>
    <xf numFmtId="0" fontId="25" fillId="9" borderId="10" xfId="0" applyFont="1" applyFill="1" applyBorder="1" applyAlignment="1">
      <alignment horizontal="left" vertical="center" wrapText="1"/>
    </xf>
    <xf numFmtId="0" fontId="0" fillId="9" borderId="8" xfId="0" applyFill="1" applyBorder="1" applyAlignment="1">
      <alignment horizontal="center" vertical="center"/>
    </xf>
    <xf numFmtId="0" fontId="0" fillId="0" borderId="8" xfId="0" applyBorder="1" applyAlignment="1">
      <alignment horizontal="center" vertical="center"/>
    </xf>
    <xf numFmtId="0" fontId="0" fillId="0" borderId="47" xfId="0" applyBorder="1" applyAlignment="1">
      <alignment horizontal="center" vertical="center"/>
    </xf>
    <xf numFmtId="0" fontId="12" fillId="0" borderId="33" xfId="0" applyFont="1" applyBorder="1" applyAlignment="1">
      <alignment horizontal="justify" vertical="top" wrapText="1"/>
    </xf>
    <xf numFmtId="0" fontId="22" fillId="17" borderId="42" xfId="0" applyFont="1" applyFill="1" applyBorder="1" applyAlignment="1">
      <alignment horizontal="center" vertical="center" wrapText="1"/>
    </xf>
    <xf numFmtId="0" fontId="31" fillId="3" borderId="50" xfId="0" applyFont="1" applyFill="1" applyBorder="1" applyAlignment="1">
      <alignment horizontal="left" vertical="top" wrapText="1"/>
    </xf>
    <xf numFmtId="0" fontId="31" fillId="4" borderId="50" xfId="0" applyFont="1" applyFill="1" applyBorder="1" applyAlignment="1">
      <alignment horizontal="left" vertical="top" wrapText="1"/>
    </xf>
    <xf numFmtId="0" fontId="3" fillId="0" borderId="47" xfId="0" applyFont="1" applyBorder="1" applyAlignment="1">
      <alignment horizontal="center" vertical="center"/>
    </xf>
    <xf numFmtId="0" fontId="3" fillId="0" borderId="33" xfId="0" applyFont="1" applyBorder="1" applyAlignment="1">
      <alignment vertical="center" wrapText="1"/>
    </xf>
    <xf numFmtId="0" fontId="60" fillId="4" borderId="10" xfId="0" applyFont="1" applyFill="1" applyBorder="1" applyAlignment="1" applyProtection="1">
      <alignment horizontal="left" vertical="center" wrapText="1"/>
      <protection locked="0"/>
    </xf>
    <xf numFmtId="0" fontId="3" fillId="0" borderId="54" xfId="0" applyFont="1" applyBorder="1" applyAlignment="1" applyProtection="1">
      <alignment horizontal="left" vertical="center" wrapText="1"/>
      <protection locked="0"/>
    </xf>
    <xf numFmtId="0" fontId="20" fillId="2" borderId="55" xfId="0" applyFont="1" applyFill="1" applyBorder="1" applyAlignment="1" applyProtection="1">
      <alignment horizontal="center" vertical="center" wrapText="1"/>
      <protection locked="0"/>
    </xf>
    <xf numFmtId="0" fontId="31" fillId="5" borderId="41" xfId="0" applyFont="1" applyFill="1" applyBorder="1" applyAlignment="1">
      <alignment horizontal="justify" vertical="top" wrapText="1"/>
    </xf>
    <xf numFmtId="0" fontId="31" fillId="4" borderId="41" xfId="0" applyFont="1" applyFill="1" applyBorder="1" applyAlignment="1">
      <alignment horizontal="justify" vertical="top" wrapText="1"/>
    </xf>
    <xf numFmtId="0" fontId="31" fillId="3" borderId="41" xfId="0" applyFont="1" applyFill="1" applyBorder="1" applyAlignment="1">
      <alignment horizontal="justify" vertical="top" wrapText="1"/>
    </xf>
    <xf numFmtId="0" fontId="31" fillId="0" borderId="41" xfId="0" applyFont="1" applyBorder="1" applyAlignment="1">
      <alignment horizontal="justify" vertical="top" wrapText="1"/>
    </xf>
    <xf numFmtId="0" fontId="23" fillId="0" borderId="47" xfId="0" applyFont="1" applyBorder="1" applyAlignment="1">
      <alignment horizontal="center" vertical="center"/>
    </xf>
    <xf numFmtId="0" fontId="11" fillId="3" borderId="41" xfId="0" applyFont="1" applyFill="1" applyBorder="1" applyAlignment="1">
      <alignment horizontal="justify" vertical="center" wrapText="1"/>
    </xf>
    <xf numFmtId="0" fontId="11" fillId="0" borderId="41" xfId="0" applyFont="1" applyBorder="1" applyAlignment="1">
      <alignment horizontal="justify" vertical="center" wrapText="1"/>
    </xf>
    <xf numFmtId="0" fontId="23" fillId="5" borderId="6" xfId="0" applyFont="1" applyFill="1" applyBorder="1" applyAlignment="1">
      <alignment horizontal="center" vertical="center"/>
    </xf>
    <xf numFmtId="0" fontId="40" fillId="5" borderId="7" xfId="0" applyFont="1" applyFill="1" applyBorder="1" applyAlignment="1">
      <alignment horizontal="justify" vertical="center" wrapText="1"/>
    </xf>
    <xf numFmtId="0" fontId="17" fillId="3" borderId="7" xfId="0" applyFont="1" applyFill="1" applyBorder="1" applyAlignment="1">
      <alignment horizontal="center" vertical="center" wrapText="1"/>
    </xf>
    <xf numFmtId="0" fontId="40" fillId="3" borderId="53" xfId="0" applyFont="1" applyFill="1" applyBorder="1" applyAlignment="1">
      <alignment horizontal="left" vertical="center" wrapText="1"/>
    </xf>
    <xf numFmtId="0" fontId="23" fillId="0" borderId="33" xfId="0" applyFont="1" applyBorder="1" applyAlignment="1">
      <alignment horizontal="left" vertical="center" wrapText="1"/>
    </xf>
    <xf numFmtId="0" fontId="11" fillId="3" borderId="50" xfId="0" applyFont="1" applyFill="1" applyBorder="1" applyAlignment="1">
      <alignment horizontal="justify" vertical="center" wrapText="1"/>
    </xf>
    <xf numFmtId="0" fontId="11" fillId="0" borderId="50" xfId="0" applyFont="1" applyBorder="1" applyAlignment="1">
      <alignment horizontal="justify" vertical="top" wrapText="1"/>
    </xf>
    <xf numFmtId="0" fontId="11" fillId="4" borderId="41" xfId="0" applyFont="1" applyFill="1" applyBorder="1" applyAlignment="1">
      <alignment horizontal="justify" vertical="top" wrapText="1"/>
    </xf>
    <xf numFmtId="0" fontId="17" fillId="3" borderId="15" xfId="0" applyFont="1" applyFill="1" applyBorder="1" applyAlignment="1">
      <alignment horizontal="center" vertical="center" wrapText="1"/>
    </xf>
    <xf numFmtId="0" fontId="0" fillId="30" borderId="36" xfId="0" applyFill="1" applyBorder="1" applyAlignment="1" applyProtection="1">
      <alignment horizontal="center" vertical="center"/>
      <protection locked="0"/>
    </xf>
    <xf numFmtId="0" fontId="0" fillId="0" borderId="0" xfId="0" applyAlignment="1">
      <alignment horizontal="center"/>
    </xf>
    <xf numFmtId="0" fontId="0" fillId="0" borderId="9" xfId="0" applyBorder="1" applyAlignment="1">
      <alignment vertical="center" wrapText="1"/>
    </xf>
    <xf numFmtId="0" fontId="2" fillId="16" borderId="53" xfId="0" applyFont="1" applyFill="1" applyBorder="1" applyAlignment="1">
      <alignment horizontal="center" wrapText="1"/>
    </xf>
    <xf numFmtId="164" fontId="0" fillId="0" borderId="10" xfId="0" applyNumberFormat="1" applyBorder="1" applyAlignment="1">
      <alignment horizontal="center" vertical="center"/>
    </xf>
    <xf numFmtId="0" fontId="0" fillId="0" borderId="33" xfId="0" applyBorder="1" applyAlignment="1">
      <alignment vertical="center" wrapText="1"/>
    </xf>
    <xf numFmtId="164" fontId="0" fillId="0" borderId="34" xfId="0" applyNumberFormat="1" applyBorder="1" applyAlignment="1">
      <alignment horizontal="center" vertical="center"/>
    </xf>
    <xf numFmtId="0" fontId="2" fillId="16" borderId="49" xfId="0" applyFont="1" applyFill="1" applyBorder="1" applyAlignment="1">
      <alignment horizontal="center" vertical="center" wrapText="1"/>
    </xf>
    <xf numFmtId="0" fontId="2" fillId="16" borderId="16" xfId="0" applyFont="1" applyFill="1" applyBorder="1" applyAlignment="1">
      <alignment horizontal="center" vertical="center" wrapText="1"/>
    </xf>
    <xf numFmtId="0" fontId="0" fillId="0" borderId="26" xfId="0" applyBorder="1" applyAlignment="1" applyProtection="1">
      <alignment vertical="center" wrapText="1"/>
      <protection locked="0"/>
    </xf>
    <xf numFmtId="0" fontId="5" fillId="0" borderId="26" xfId="0" applyFont="1" applyBorder="1" applyAlignment="1" applyProtection="1">
      <alignment vertical="center" wrapText="1"/>
      <protection locked="0"/>
    </xf>
    <xf numFmtId="0" fontId="2" fillId="0" borderId="26" xfId="0" applyFont="1" applyBorder="1" applyAlignment="1" applyProtection="1">
      <alignment vertical="center" wrapText="1"/>
      <protection locked="0"/>
    </xf>
    <xf numFmtId="0" fontId="6" fillId="0" borderId="26" xfId="0" applyFont="1" applyBorder="1" applyAlignment="1" applyProtection="1">
      <alignment vertical="center" wrapText="1"/>
      <protection locked="0"/>
    </xf>
    <xf numFmtId="0" fontId="6" fillId="0" borderId="26" xfId="0" applyFont="1"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61" fillId="0" borderId="9" xfId="0" applyFont="1" applyBorder="1" applyAlignment="1">
      <alignment vertical="center" wrapText="1"/>
    </xf>
    <xf numFmtId="0" fontId="61" fillId="4" borderId="9" xfId="0" applyFont="1" applyFill="1" applyBorder="1" applyAlignment="1">
      <alignment vertical="center" wrapText="1"/>
    </xf>
    <xf numFmtId="14" fontId="61" fillId="0" borderId="9" xfId="0" applyNumberFormat="1" applyFont="1" applyBorder="1" applyAlignment="1">
      <alignment vertical="center" wrapText="1"/>
    </xf>
    <xf numFmtId="0" fontId="62" fillId="0" borderId="9" xfId="0" applyFont="1" applyBorder="1" applyAlignment="1">
      <alignment vertical="center" wrapText="1"/>
    </xf>
    <xf numFmtId="0" fontId="19" fillId="2" borderId="27" xfId="0" applyFont="1" applyFill="1" applyBorder="1" applyAlignment="1" applyProtection="1">
      <alignment vertical="center" wrapText="1"/>
      <protection locked="0"/>
    </xf>
    <xf numFmtId="0" fontId="63" fillId="23" borderId="0" xfId="2" applyFont="1" applyFill="1" applyAlignment="1">
      <alignment horizontal="center" vertical="center"/>
    </xf>
    <xf numFmtId="0" fontId="36" fillId="23" borderId="0" xfId="2" applyFont="1" applyFill="1" applyAlignment="1" applyProtection="1">
      <alignment horizontal="center" vertical="center" wrapText="1"/>
      <protection locked="0"/>
    </xf>
    <xf numFmtId="0" fontId="36" fillId="27" borderId="0" xfId="2" quotePrefix="1" applyFont="1" applyFill="1" applyAlignment="1" applyProtection="1">
      <alignment horizontal="center" vertical="center"/>
      <protection locked="0"/>
    </xf>
    <xf numFmtId="0" fontId="17" fillId="5" borderId="23" xfId="4" applyFont="1" applyFill="1" applyBorder="1" applyAlignment="1" applyProtection="1">
      <alignment horizontal="center" vertical="center" wrapText="1"/>
      <protection locked="0"/>
    </xf>
    <xf numFmtId="0" fontId="2" fillId="0" borderId="0" xfId="0" applyFont="1" applyAlignment="1">
      <alignment horizontal="center" vertical="center"/>
    </xf>
    <xf numFmtId="0" fontId="62" fillId="0" borderId="0" xfId="0" applyFont="1" applyAlignment="1">
      <alignment horizontal="center" vertical="center"/>
    </xf>
    <xf numFmtId="0" fontId="64" fillId="0" borderId="0" xfId="0" applyFont="1" applyAlignment="1">
      <alignment horizontal="center" vertical="center" wrapText="1"/>
    </xf>
    <xf numFmtId="0" fontId="64" fillId="0" borderId="0" xfId="0" applyFont="1" applyAlignment="1">
      <alignment horizontal="left" vertical="center" wrapText="1"/>
    </xf>
    <xf numFmtId="0" fontId="64" fillId="0" borderId="0" xfId="0" applyFont="1"/>
    <xf numFmtId="0" fontId="64" fillId="0" borderId="0" xfId="0" applyFont="1" applyAlignment="1">
      <alignment horizontal="left"/>
    </xf>
    <xf numFmtId="0" fontId="64" fillId="0" borderId="0" xfId="0" applyFont="1" applyAlignment="1">
      <alignment horizontal="left" vertical="center"/>
    </xf>
    <xf numFmtId="0" fontId="64" fillId="0" borderId="0" xfId="0" applyFont="1" applyAlignment="1">
      <alignment horizontal="center" vertical="center"/>
    </xf>
    <xf numFmtId="0" fontId="64" fillId="0" borderId="0" xfId="0" applyFont="1" applyAlignment="1">
      <alignment vertical="center" wrapText="1"/>
    </xf>
    <xf numFmtId="0" fontId="62" fillId="0" borderId="0" xfId="0" applyFont="1"/>
    <xf numFmtId="0" fontId="16" fillId="31" borderId="47" xfId="0" applyFont="1" applyFill="1" applyBorder="1" applyAlignment="1">
      <alignment horizontal="center" vertical="center" wrapText="1"/>
    </xf>
    <xf numFmtId="0" fontId="2" fillId="31" borderId="33" xfId="0" applyFont="1" applyFill="1" applyBorder="1" applyAlignment="1">
      <alignment horizontal="center" vertical="center" wrapText="1"/>
    </xf>
    <xf numFmtId="0" fontId="2" fillId="31" borderId="34" xfId="0" applyFont="1" applyFill="1" applyBorder="1" applyAlignment="1">
      <alignment horizontal="center" vertical="center" wrapText="1"/>
    </xf>
    <xf numFmtId="0" fontId="52" fillId="0" borderId="30" xfId="0" applyFont="1" applyBorder="1" applyAlignment="1">
      <alignment horizontal="center" vertical="center" wrapText="1"/>
    </xf>
    <xf numFmtId="0" fontId="65" fillId="0" borderId="11" xfId="0" applyFont="1" applyBorder="1" applyAlignment="1">
      <alignment horizontal="left" vertical="center" wrapText="1"/>
    </xf>
    <xf numFmtId="0" fontId="65" fillId="0" borderId="11" xfId="0" applyFont="1" applyBorder="1" applyAlignment="1">
      <alignment horizontal="center" vertical="center" wrapText="1"/>
    </xf>
    <xf numFmtId="0" fontId="47" fillId="0" borderId="11" xfId="0" applyFont="1" applyBorder="1" applyAlignment="1">
      <alignment horizontal="left" vertical="center" wrapText="1"/>
    </xf>
    <xf numFmtId="0" fontId="64" fillId="0" borderId="11" xfId="0" applyFont="1" applyBorder="1" applyAlignment="1">
      <alignment horizontal="left" vertical="center" wrapText="1"/>
    </xf>
    <xf numFmtId="0" fontId="47" fillId="0" borderId="11" xfId="0" applyFont="1" applyBorder="1" applyAlignment="1">
      <alignment vertical="center" wrapText="1"/>
    </xf>
    <xf numFmtId="0" fontId="47" fillId="0" borderId="31" xfId="0" applyFont="1" applyBorder="1" applyAlignment="1">
      <alignment vertical="center" wrapText="1"/>
    </xf>
    <xf numFmtId="0" fontId="52" fillId="0" borderId="8" xfId="0" applyFont="1" applyBorder="1" applyAlignment="1">
      <alignment horizontal="center" vertical="center" wrapText="1"/>
    </xf>
    <xf numFmtId="0" fontId="65" fillId="0" borderId="9" xfId="0" applyFont="1" applyBorder="1" applyAlignment="1">
      <alignment horizontal="left" vertical="center" wrapText="1"/>
    </xf>
    <xf numFmtId="0" fontId="65" fillId="0" borderId="9" xfId="0" applyFont="1" applyBorder="1" applyAlignment="1">
      <alignment horizontal="center" vertical="center" wrapText="1"/>
    </xf>
    <xf numFmtId="0" fontId="47" fillId="0" borderId="9" xfId="0" applyFont="1" applyBorder="1" applyAlignment="1">
      <alignment horizontal="left" vertical="center" wrapText="1"/>
    </xf>
    <xf numFmtId="0" fontId="64" fillId="0" borderId="9" xfId="0" applyFont="1" applyBorder="1" applyAlignment="1">
      <alignment horizontal="left" vertical="center" wrapText="1"/>
    </xf>
    <xf numFmtId="0" fontId="47" fillId="0" borderId="9" xfId="0" applyFont="1" applyBorder="1" applyAlignment="1">
      <alignment vertical="center" wrapText="1"/>
    </xf>
    <xf numFmtId="0" fontId="47" fillId="0" borderId="10" xfId="0" applyFont="1" applyBorder="1" applyAlignment="1">
      <alignment vertical="center" wrapText="1"/>
    </xf>
    <xf numFmtId="0" fontId="48" fillId="15" borderId="9" xfId="4" applyFont="1" applyFill="1" applyBorder="1" applyAlignment="1">
      <alignment horizontal="center" vertical="center" wrapText="1"/>
    </xf>
    <xf numFmtId="0" fontId="48" fillId="15" borderId="10" xfId="4"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horizontal="center" vertical="center"/>
    </xf>
    <xf numFmtId="0" fontId="7" fillId="0" borderId="9" xfId="0" applyFont="1" applyBorder="1" applyAlignment="1">
      <alignment horizontal="center"/>
    </xf>
    <xf numFmtId="0" fontId="7" fillId="0" borderId="10" xfId="0" applyFont="1" applyBorder="1" applyAlignment="1">
      <alignment horizontal="center"/>
    </xf>
    <xf numFmtId="0" fontId="0" fillId="0" borderId="14" xfId="0" applyBorder="1" applyAlignment="1">
      <alignment horizontal="left" vertical="center" wrapText="1"/>
    </xf>
    <xf numFmtId="0" fontId="0" fillId="0" borderId="59" xfId="0" applyBorder="1" applyAlignment="1">
      <alignment horizontal="left" vertical="center" wrapText="1"/>
    </xf>
    <xf numFmtId="0" fontId="7" fillId="0" borderId="33" xfId="0" applyFont="1" applyBorder="1" applyAlignment="1">
      <alignment horizontal="center" vertical="center"/>
    </xf>
    <xf numFmtId="0" fontId="7" fillId="0" borderId="33" xfId="0" applyFont="1" applyBorder="1" applyAlignment="1">
      <alignment horizontal="center" vertical="center" wrapText="1"/>
    </xf>
    <xf numFmtId="0" fontId="7" fillId="0" borderId="34" xfId="0" applyFont="1" applyBorder="1" applyAlignment="1">
      <alignment horizontal="center" vertical="center"/>
    </xf>
    <xf numFmtId="0" fontId="67" fillId="0" borderId="0" xfId="0" applyFont="1" applyAlignment="1">
      <alignment vertical="center"/>
    </xf>
    <xf numFmtId="0" fontId="45" fillId="33" borderId="10" xfId="0" applyFont="1" applyFill="1" applyBorder="1" applyAlignment="1">
      <alignment horizontal="center" vertical="center" wrapText="1"/>
    </xf>
    <xf numFmtId="0" fontId="44" fillId="0" borderId="10" xfId="0" applyFont="1" applyBorder="1" applyAlignment="1" applyProtection="1">
      <alignment vertical="center"/>
      <protection locked="0"/>
    </xf>
    <xf numFmtId="0" fontId="51" fillId="0" borderId="0" xfId="0" applyFont="1" applyAlignment="1">
      <alignment wrapText="1"/>
    </xf>
    <xf numFmtId="0" fontId="44" fillId="0" borderId="34" xfId="0" applyFont="1" applyBorder="1" applyAlignment="1" applyProtection="1">
      <alignment vertical="center"/>
      <protection locked="0"/>
    </xf>
    <xf numFmtId="0" fontId="44" fillId="0" borderId="0" xfId="0" applyFont="1" applyAlignment="1">
      <alignment vertical="center"/>
    </xf>
    <xf numFmtId="0" fontId="69" fillId="0" borderId="0" xfId="0" applyFont="1"/>
    <xf numFmtId="0" fontId="21" fillId="16" borderId="9" xfId="0" applyFont="1" applyFill="1" applyBorder="1" applyAlignment="1">
      <alignment vertical="center" wrapText="1"/>
    </xf>
    <xf numFmtId="0" fontId="70" fillId="0" borderId="0" xfId="0" applyFont="1" applyAlignment="1">
      <alignment horizontal="center" vertical="center"/>
    </xf>
    <xf numFmtId="0" fontId="64" fillId="0" borderId="0" xfId="0" applyFont="1" applyAlignment="1">
      <alignment vertical="center"/>
    </xf>
    <xf numFmtId="0" fontId="71" fillId="38" borderId="67" xfId="0" applyFont="1" applyFill="1" applyBorder="1" applyAlignment="1">
      <alignment horizontal="center" vertical="center"/>
    </xf>
    <xf numFmtId="0" fontId="64" fillId="39" borderId="67" xfId="0" applyFont="1" applyFill="1" applyBorder="1" applyAlignment="1">
      <alignment vertical="center"/>
    </xf>
    <xf numFmtId="0" fontId="64" fillId="0" borderId="67" xfId="0" applyFont="1" applyBorder="1" applyAlignment="1">
      <alignment vertical="center"/>
    </xf>
    <xf numFmtId="0" fontId="64" fillId="29" borderId="0" xfId="0" applyFont="1" applyFill="1" applyAlignment="1">
      <alignment vertical="center"/>
    </xf>
    <xf numFmtId="0" fontId="64" fillId="29" borderId="0" xfId="0" applyFont="1" applyFill="1" applyAlignment="1">
      <alignment vertical="center" wrapText="1"/>
    </xf>
    <xf numFmtId="0" fontId="70" fillId="29" borderId="0" xfId="0" applyFont="1" applyFill="1" applyAlignment="1">
      <alignment horizontal="center" vertical="center"/>
    </xf>
    <xf numFmtId="0" fontId="64" fillId="29" borderId="0" xfId="0" applyFont="1" applyFill="1"/>
    <xf numFmtId="0" fontId="72" fillId="0" borderId="44" xfId="0" applyFont="1" applyBorder="1" applyAlignment="1">
      <alignment vertical="center" wrapText="1"/>
    </xf>
    <xf numFmtId="0" fontId="73" fillId="0" borderId="9" xfId="0" applyFont="1" applyBorder="1" applyAlignment="1">
      <alignment vertical="center"/>
    </xf>
    <xf numFmtId="0" fontId="72" fillId="0" borderId="42" xfId="0" applyFont="1" applyBorder="1" applyAlignment="1">
      <alignment vertical="center" wrapText="1"/>
    </xf>
    <xf numFmtId="0" fontId="72" fillId="0" borderId="42" xfId="0" applyFont="1" applyBorder="1" applyAlignment="1">
      <alignment vertical="center"/>
    </xf>
    <xf numFmtId="0" fontId="72" fillId="0" borderId="9" xfId="0" applyFont="1" applyBorder="1" applyAlignment="1">
      <alignment vertical="center" wrapText="1"/>
    </xf>
    <xf numFmtId="0" fontId="72" fillId="0" borderId="9" xfId="0" applyFont="1" applyBorder="1" applyAlignment="1">
      <alignment vertical="center"/>
    </xf>
    <xf numFmtId="0" fontId="72" fillId="0" borderId="15" xfId="0" applyFont="1" applyBorder="1" applyAlignment="1">
      <alignment vertical="center" wrapText="1"/>
    </xf>
    <xf numFmtId="0" fontId="72" fillId="0" borderId="44" xfId="0" applyFont="1" applyBorder="1" applyAlignment="1">
      <alignment vertical="center"/>
    </xf>
    <xf numFmtId="0" fontId="72" fillId="0" borderId="15" xfId="0" applyFont="1" applyBorder="1" applyAlignment="1">
      <alignment vertical="center"/>
    </xf>
    <xf numFmtId="0" fontId="61" fillId="0" borderId="15" xfId="0" applyFont="1" applyBorder="1" applyAlignment="1">
      <alignment vertical="center" wrapText="1"/>
    </xf>
    <xf numFmtId="0" fontId="73" fillId="0" borderId="15" xfId="0" applyFont="1" applyBorder="1" applyAlignment="1">
      <alignment vertical="center"/>
    </xf>
    <xf numFmtId="14" fontId="23" fillId="0" borderId="5" xfId="0" applyNumberFormat="1" applyFont="1" applyBorder="1" applyAlignment="1" applyProtection="1">
      <alignment horizontal="center" vertical="center" wrapText="1"/>
      <protection locked="0"/>
    </xf>
    <xf numFmtId="0" fontId="0" fillId="0" borderId="5" xfId="0" applyBorder="1" applyAlignment="1" applyProtection="1">
      <alignment horizontal="center" vertical="center"/>
      <protection locked="0"/>
    </xf>
    <xf numFmtId="0" fontId="68" fillId="33" borderId="37" xfId="0" applyFont="1" applyFill="1" applyBorder="1" applyAlignment="1">
      <alignment horizontal="left" vertical="center" wrapText="1"/>
    </xf>
    <xf numFmtId="165" fontId="0" fillId="29" borderId="38" xfId="0" applyNumberFormat="1" applyFill="1" applyBorder="1" applyAlignment="1">
      <alignment horizontal="center" vertical="center"/>
    </xf>
    <xf numFmtId="0" fontId="68" fillId="33" borderId="38" xfId="0" applyFont="1" applyFill="1" applyBorder="1" applyAlignment="1">
      <alignment horizontal="left" vertical="center" wrapText="1"/>
    </xf>
    <xf numFmtId="0" fontId="13" fillId="0" borderId="9" xfId="0" applyFont="1" applyBorder="1" applyAlignment="1" applyProtection="1">
      <alignment horizontal="center" vertical="center" wrapText="1"/>
      <protection locked="0"/>
    </xf>
    <xf numFmtId="0" fontId="13" fillId="0" borderId="33" xfId="0" applyFont="1" applyBorder="1" applyAlignment="1" applyProtection="1">
      <alignment horizontal="center" vertical="center" wrapText="1"/>
      <protection locked="0"/>
    </xf>
    <xf numFmtId="0" fontId="45" fillId="33" borderId="11" xfId="0" applyFont="1" applyFill="1" applyBorder="1" applyAlignment="1">
      <alignment vertical="center" wrapText="1"/>
    </xf>
    <xf numFmtId="0" fontId="45" fillId="33" borderId="40" xfId="0" applyFont="1" applyFill="1" applyBorder="1" applyAlignment="1">
      <alignment vertical="center" wrapText="1"/>
    </xf>
    <xf numFmtId="0" fontId="45" fillId="33" borderId="61" xfId="0" applyFont="1" applyFill="1" applyBorder="1" applyAlignment="1">
      <alignment vertical="center" wrapText="1"/>
    </xf>
    <xf numFmtId="0" fontId="68" fillId="33" borderId="40" xfId="0" applyFont="1" applyFill="1" applyBorder="1" applyAlignment="1">
      <alignment vertical="center" wrapText="1"/>
    </xf>
    <xf numFmtId="0" fontId="68" fillId="33" borderId="61" xfId="0" applyFont="1" applyFill="1" applyBorder="1" applyAlignment="1">
      <alignment vertical="center" wrapText="1"/>
    </xf>
    <xf numFmtId="0" fontId="45" fillId="33" borderId="9" xfId="0" applyFont="1" applyFill="1" applyBorder="1" applyAlignment="1">
      <alignment vertical="center" wrapText="1"/>
    </xf>
    <xf numFmtId="0" fontId="17" fillId="33" borderId="9" xfId="0" applyFont="1" applyFill="1" applyBorder="1" applyAlignment="1">
      <alignment vertical="center" wrapText="1"/>
    </xf>
    <xf numFmtId="1" fontId="0" fillId="0" borderId="0" xfId="0" applyNumberFormat="1" applyAlignment="1">
      <alignment vertical="center"/>
    </xf>
    <xf numFmtId="14" fontId="0" fillId="0" borderId="0" xfId="0" applyNumberFormat="1" applyAlignment="1">
      <alignment vertical="center"/>
    </xf>
    <xf numFmtId="0" fontId="47" fillId="0" borderId="0" xfId="0" applyFont="1" applyAlignment="1">
      <alignment horizontal="right" vertical="center" wrapText="1"/>
    </xf>
    <xf numFmtId="0" fontId="47" fillId="0" borderId="0" xfId="0" applyFont="1" applyAlignment="1">
      <alignment horizontal="right" vertical="center"/>
    </xf>
    <xf numFmtId="0" fontId="74" fillId="0" borderId="0" xfId="0" applyFont="1" applyAlignment="1">
      <alignment horizontal="center" vertical="center" wrapText="1"/>
    </xf>
    <xf numFmtId="0" fontId="19"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24" fillId="14" borderId="13" xfId="0" applyFont="1" applyFill="1" applyBorder="1" applyAlignment="1" applyProtection="1">
      <alignment horizontal="center" vertical="justify" wrapText="1"/>
      <protection locked="0"/>
    </xf>
    <xf numFmtId="0" fontId="24" fillId="14" borderId="0" xfId="0" applyFont="1" applyFill="1" applyAlignment="1" applyProtection="1">
      <alignment horizontal="center" vertical="justify" wrapText="1"/>
      <protection locked="0"/>
    </xf>
    <xf numFmtId="0" fontId="2" fillId="0" borderId="9" xfId="0" applyFont="1" applyBorder="1" applyAlignment="1">
      <alignment horizontal="left" vertical="center" wrapText="1"/>
    </xf>
    <xf numFmtId="0" fontId="28" fillId="18" borderId="12" xfId="0" applyFont="1" applyFill="1" applyBorder="1" applyAlignment="1" applyProtection="1">
      <alignment horizontal="center" vertical="justify" wrapText="1"/>
      <protection locked="0"/>
    </xf>
    <xf numFmtId="0" fontId="24" fillId="12" borderId="9" xfId="0" applyFont="1" applyFill="1" applyBorder="1" applyAlignment="1" applyProtection="1">
      <alignment horizontal="center" vertical="justify" wrapText="1"/>
      <protection locked="0"/>
    </xf>
    <xf numFmtId="0" fontId="24" fillId="22" borderId="9" xfId="0" applyFont="1" applyFill="1" applyBorder="1" applyAlignment="1" applyProtection="1">
      <alignment horizontal="center" vertical="justify" wrapText="1"/>
      <protection locked="0"/>
    </xf>
    <xf numFmtId="0" fontId="24" fillId="19" borderId="9" xfId="0" applyFont="1" applyFill="1" applyBorder="1" applyAlignment="1" applyProtection="1">
      <alignment horizontal="center" vertical="justify" wrapText="1"/>
      <protection locked="0"/>
    </xf>
    <xf numFmtId="0" fontId="24" fillId="13" borderId="2" xfId="0" applyFont="1" applyFill="1" applyBorder="1" applyAlignment="1" applyProtection="1">
      <alignment horizontal="center" vertical="justify" wrapText="1"/>
      <protection locked="0"/>
    </xf>
    <xf numFmtId="0" fontId="24" fillId="11" borderId="14" xfId="0" applyFont="1" applyFill="1" applyBorder="1" applyAlignment="1" applyProtection="1">
      <alignment horizontal="center" vertical="justify" wrapText="1"/>
      <protection locked="0"/>
    </xf>
    <xf numFmtId="0" fontId="24" fillId="11" borderId="21" xfId="0" applyFont="1" applyFill="1" applyBorder="1" applyAlignment="1" applyProtection="1">
      <alignment horizontal="center" vertical="justify" wrapText="1"/>
      <protection locked="0"/>
    </xf>
    <xf numFmtId="0" fontId="21" fillId="0" borderId="20" xfId="0" applyFont="1" applyBorder="1" applyAlignment="1" applyProtection="1">
      <alignment horizontal="center" vertical="center"/>
      <protection locked="0"/>
    </xf>
    <xf numFmtId="0" fontId="21" fillId="0" borderId="5" xfId="0" applyFont="1" applyBorder="1" applyAlignment="1" applyProtection="1">
      <alignment horizontal="center" vertical="center"/>
      <protection locked="0"/>
    </xf>
    <xf numFmtId="0" fontId="23" fillId="0" borderId="20" xfId="0" applyFont="1" applyBorder="1" applyAlignment="1" applyProtection="1">
      <alignment horizontal="center" vertical="center"/>
      <protection locked="0"/>
    </xf>
    <xf numFmtId="0" fontId="23" fillId="0" borderId="20" xfId="0" applyFont="1" applyBorder="1" applyAlignment="1" applyProtection="1">
      <alignment horizontal="center" vertical="center" wrapText="1"/>
      <protection locked="0"/>
    </xf>
    <xf numFmtId="0" fontId="23" fillId="0" borderId="5" xfId="0" applyFont="1" applyBorder="1" applyAlignment="1" applyProtection="1">
      <alignment horizontal="center" vertical="center" wrapText="1"/>
      <protection locked="0"/>
    </xf>
    <xf numFmtId="0" fontId="21" fillId="15" borderId="19" xfId="0" applyFont="1" applyFill="1" applyBorder="1" applyAlignment="1" applyProtection="1">
      <alignment horizontal="center" vertical="center"/>
      <protection locked="0"/>
    </xf>
    <xf numFmtId="0" fontId="21" fillId="15" borderId="20" xfId="0" applyFont="1" applyFill="1" applyBorder="1" applyAlignment="1" applyProtection="1">
      <alignment horizontal="center" vertical="center"/>
      <protection locked="0"/>
    </xf>
    <xf numFmtId="0" fontId="21" fillId="15" borderId="5" xfId="0" applyFont="1" applyFill="1" applyBorder="1" applyAlignment="1" applyProtection="1">
      <alignment horizontal="center" vertical="center"/>
      <protection locked="0"/>
    </xf>
    <xf numFmtId="0" fontId="23" fillId="0" borderId="5" xfId="0" applyFont="1" applyBorder="1" applyAlignment="1" applyProtection="1">
      <alignment horizontal="center" vertical="center"/>
      <protection locked="0"/>
    </xf>
    <xf numFmtId="0" fontId="21" fillId="15" borderId="19" xfId="0" applyFont="1" applyFill="1" applyBorder="1" applyAlignment="1">
      <alignment horizontal="center" vertical="center"/>
    </xf>
    <xf numFmtId="0" fontId="21" fillId="15" borderId="20" xfId="0" applyFont="1" applyFill="1" applyBorder="1" applyAlignment="1">
      <alignment horizontal="center" vertical="center"/>
    </xf>
    <xf numFmtId="0" fontId="21" fillId="15" borderId="5" xfId="0" applyFont="1" applyFill="1" applyBorder="1" applyAlignment="1">
      <alignment horizontal="center" vertical="center"/>
    </xf>
    <xf numFmtId="0" fontId="0" fillId="40" borderId="19" xfId="0" applyFill="1" applyBorder="1" applyAlignment="1">
      <alignment horizontal="center" vertical="center"/>
    </xf>
    <xf numFmtId="0" fontId="0" fillId="40" borderId="5" xfId="0" applyFill="1" applyBorder="1" applyAlignment="1">
      <alignment horizontal="center" vertical="center"/>
    </xf>
    <xf numFmtId="0" fontId="21" fillId="0" borderId="20" xfId="0" applyFont="1" applyBorder="1" applyAlignment="1" applyProtection="1">
      <alignment horizontal="center" vertical="center" wrapText="1"/>
      <protection locked="0"/>
    </xf>
    <xf numFmtId="0" fontId="21" fillId="0" borderId="5" xfId="0" applyFont="1" applyBorder="1" applyAlignment="1" applyProtection="1">
      <alignment horizontal="center" vertical="center" wrapText="1"/>
      <protection locked="0"/>
    </xf>
    <xf numFmtId="0" fontId="21" fillId="0" borderId="20" xfId="0" applyFont="1" applyBorder="1" applyAlignment="1" applyProtection="1">
      <alignment horizontal="left" vertical="center" wrapText="1"/>
      <protection locked="0"/>
    </xf>
    <xf numFmtId="0" fontId="21" fillId="0" borderId="5" xfId="0" applyFont="1" applyBorder="1" applyAlignment="1" applyProtection="1">
      <alignment horizontal="left" vertical="center" wrapText="1"/>
      <protection locked="0"/>
    </xf>
    <xf numFmtId="0" fontId="23" fillId="0" borderId="2" xfId="0" applyFont="1" applyBorder="1" applyAlignment="1" applyProtection="1">
      <alignment horizontal="left" vertical="center" wrapText="1"/>
      <protection locked="0"/>
    </xf>
    <xf numFmtId="0" fontId="23" fillId="0" borderId="3" xfId="0" applyFont="1" applyBorder="1" applyAlignment="1" applyProtection="1">
      <alignment horizontal="left" vertical="center" wrapText="1"/>
      <protection locked="0"/>
    </xf>
    <xf numFmtId="0" fontId="21" fillId="16" borderId="1" xfId="0" applyFont="1" applyFill="1" applyBorder="1" applyAlignment="1">
      <alignment horizontal="center" vertical="center" wrapText="1"/>
    </xf>
    <xf numFmtId="0" fontId="21" fillId="16" borderId="13" xfId="0" applyFont="1" applyFill="1" applyBorder="1" applyAlignment="1">
      <alignment horizontal="center" vertical="center" wrapText="1"/>
    </xf>
    <xf numFmtId="0" fontId="21" fillId="16" borderId="14" xfId="0" applyFont="1" applyFill="1" applyBorder="1" applyAlignment="1">
      <alignment horizontal="center" vertical="center" wrapText="1"/>
    </xf>
    <xf numFmtId="0" fontId="17" fillId="16" borderId="19" xfId="0" applyFont="1" applyFill="1" applyBorder="1" applyAlignment="1">
      <alignment horizontal="center" vertical="center" wrapText="1"/>
    </xf>
    <xf numFmtId="0" fontId="17" fillId="16" borderId="20" xfId="0" applyFont="1" applyFill="1" applyBorder="1" applyAlignment="1">
      <alignment horizontal="center" vertical="center" wrapText="1"/>
    </xf>
    <xf numFmtId="0" fontId="17" fillId="16" borderId="5" xfId="0" applyFont="1" applyFill="1" applyBorder="1" applyAlignment="1">
      <alignment horizontal="center" vertic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11" xfId="0" applyFont="1" applyBorder="1" applyAlignment="1">
      <alignment horizontal="center" vertical="center" wrapText="1"/>
    </xf>
    <xf numFmtId="0" fontId="17" fillId="4" borderId="21" xfId="0" applyFont="1" applyFill="1" applyBorder="1" applyAlignment="1" applyProtection="1">
      <alignment horizontal="left" vertical="center" wrapText="1"/>
      <protection locked="0"/>
    </xf>
    <xf numFmtId="0" fontId="17" fillId="4" borderId="25" xfId="0" applyFont="1" applyFill="1" applyBorder="1" applyAlignment="1" applyProtection="1">
      <alignment horizontal="left" vertical="center" wrapText="1"/>
      <protection locked="0"/>
    </xf>
    <xf numFmtId="0" fontId="17" fillId="4" borderId="21" xfId="0" applyFont="1" applyFill="1" applyBorder="1" applyAlignment="1" applyProtection="1">
      <alignment horizontal="center" vertical="center" wrapText="1"/>
      <protection locked="0"/>
    </xf>
    <xf numFmtId="0" fontId="17" fillId="4" borderId="25" xfId="0" applyFont="1" applyFill="1" applyBorder="1" applyAlignment="1" applyProtection="1">
      <alignment horizontal="center" vertical="center" wrapText="1"/>
      <protection locked="0"/>
    </xf>
    <xf numFmtId="0" fontId="19" fillId="2" borderId="19" xfId="0" applyFont="1" applyFill="1" applyBorder="1" applyAlignment="1" applyProtection="1">
      <alignment horizontal="center" vertical="center" wrapText="1"/>
      <protection locked="0"/>
    </xf>
    <xf numFmtId="0" fontId="19" fillId="2" borderId="20" xfId="0" applyFont="1" applyFill="1" applyBorder="1" applyAlignment="1" applyProtection="1">
      <alignment horizontal="center" vertical="center" wrapText="1"/>
      <protection locked="0"/>
    </xf>
    <xf numFmtId="0" fontId="19" fillId="2" borderId="5" xfId="0" applyFont="1" applyFill="1" applyBorder="1" applyAlignment="1" applyProtection="1">
      <alignment horizontal="center" vertical="center" wrapText="1"/>
      <protection locked="0"/>
    </xf>
    <xf numFmtId="0" fontId="19" fillId="2" borderId="1" xfId="0" applyFont="1" applyFill="1" applyBorder="1" applyAlignment="1" applyProtection="1">
      <alignment horizontal="center" vertical="center" wrapText="1"/>
      <protection locked="0"/>
    </xf>
    <xf numFmtId="0" fontId="19" fillId="2" borderId="2" xfId="0" applyFont="1" applyFill="1" applyBorder="1" applyAlignment="1" applyProtection="1">
      <alignment horizontal="center" vertical="center" wrapText="1"/>
      <protection locked="0"/>
    </xf>
    <xf numFmtId="0" fontId="19" fillId="2" borderId="3" xfId="0" applyFont="1" applyFill="1" applyBorder="1" applyAlignment="1" applyProtection="1">
      <alignment horizontal="center" vertical="center" wrapText="1"/>
      <protection locked="0"/>
    </xf>
    <xf numFmtId="0" fontId="7" fillId="2" borderId="19" xfId="0" applyFont="1" applyFill="1" applyBorder="1" applyAlignment="1" applyProtection="1">
      <alignment horizontal="center" vertical="center" wrapText="1"/>
      <protection locked="0"/>
    </xf>
    <xf numFmtId="0" fontId="7" fillId="2" borderId="20"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42" fillId="2" borderId="19" xfId="0" applyFont="1" applyFill="1" applyBorder="1" applyAlignment="1" applyProtection="1">
      <alignment horizontal="center" vertical="center" wrapText="1"/>
      <protection locked="0"/>
    </xf>
    <xf numFmtId="0" fontId="42" fillId="2" borderId="20" xfId="0" applyFont="1" applyFill="1" applyBorder="1" applyAlignment="1" applyProtection="1">
      <alignment horizontal="center" vertical="center" wrapText="1"/>
      <protection locked="0"/>
    </xf>
    <xf numFmtId="0" fontId="42" fillId="2" borderId="5" xfId="0" applyFont="1" applyFill="1" applyBorder="1" applyAlignment="1" applyProtection="1">
      <alignment horizontal="center" vertical="center" wrapText="1"/>
      <protection locked="0"/>
    </xf>
    <xf numFmtId="0" fontId="17" fillId="26" borderId="37" xfId="0" applyFont="1" applyFill="1" applyBorder="1" applyAlignment="1" applyProtection="1">
      <alignment horizontal="center" vertical="center" wrapText="1"/>
      <protection locked="0"/>
    </xf>
    <xf numFmtId="0" fontId="17" fillId="26" borderId="38" xfId="0" applyFont="1" applyFill="1" applyBorder="1" applyAlignment="1" applyProtection="1">
      <alignment horizontal="center" vertical="center" wrapText="1"/>
      <protection locked="0"/>
    </xf>
    <xf numFmtId="0" fontId="17" fillId="26" borderId="39" xfId="0" applyFont="1" applyFill="1" applyBorder="1" applyAlignment="1" applyProtection="1">
      <alignment horizontal="center" vertical="center" wrapText="1"/>
      <protection locked="0"/>
    </xf>
    <xf numFmtId="0" fontId="17" fillId="26" borderId="37" xfId="0" applyFont="1" applyFill="1" applyBorder="1" applyAlignment="1" applyProtection="1">
      <alignment horizontal="center" vertical="center"/>
      <protection locked="0"/>
    </xf>
    <xf numFmtId="0" fontId="17" fillId="26" borderId="38" xfId="0" applyFont="1" applyFill="1" applyBorder="1" applyAlignment="1" applyProtection="1">
      <alignment horizontal="center" vertical="center"/>
      <protection locked="0"/>
    </xf>
    <xf numFmtId="0" fontId="17" fillId="26" borderId="39" xfId="0" applyFont="1" applyFill="1" applyBorder="1" applyAlignment="1" applyProtection="1">
      <alignment horizontal="center" vertical="center"/>
      <protection locked="0"/>
    </xf>
    <xf numFmtId="0" fontId="0" fillId="0" borderId="8" xfId="0" applyBorder="1" applyAlignment="1">
      <alignment horizontal="center" vertical="center"/>
    </xf>
    <xf numFmtId="0" fontId="0" fillId="0" borderId="8" xfId="0" applyBorder="1" applyAlignment="1">
      <alignment horizontal="center" vertical="center" wrapText="1"/>
    </xf>
    <xf numFmtId="0" fontId="0" fillId="0" borderId="47" xfId="0" applyBorder="1" applyAlignment="1">
      <alignment horizontal="center" vertical="center" wrapText="1"/>
    </xf>
    <xf numFmtId="0" fontId="0" fillId="0" borderId="0" xfId="0" applyAlignment="1">
      <alignment horizontal="left" vertical="center" wrapText="1"/>
    </xf>
    <xf numFmtId="0" fontId="2" fillId="9" borderId="26" xfId="0" applyFont="1" applyFill="1" applyBorder="1" applyAlignment="1">
      <alignment horizontal="center" vertical="center" wrapText="1"/>
    </xf>
    <xf numFmtId="0" fontId="2" fillId="9" borderId="26" xfId="0" applyFont="1" applyFill="1" applyBorder="1" applyAlignment="1">
      <alignment horizontal="center" vertical="center"/>
    </xf>
    <xf numFmtId="0" fontId="54" fillId="21" borderId="9" xfId="0" applyFont="1" applyFill="1" applyBorder="1" applyAlignment="1">
      <alignment horizontal="center" vertical="center" textRotation="90" wrapText="1"/>
    </xf>
    <xf numFmtId="0" fontId="53" fillId="21" borderId="9" xfId="0" applyFont="1" applyFill="1" applyBorder="1" applyAlignment="1">
      <alignment horizontal="center" vertical="center" wrapText="1"/>
    </xf>
    <xf numFmtId="0" fontId="52" fillId="0" borderId="23" xfId="0" applyFont="1" applyBorder="1" applyAlignment="1">
      <alignment horizontal="left" vertical="top" wrapText="1"/>
    </xf>
    <xf numFmtId="0" fontId="52" fillId="0" borderId="0" xfId="0" applyFont="1" applyAlignment="1">
      <alignment horizontal="left" vertical="top" wrapText="1"/>
    </xf>
    <xf numFmtId="0" fontId="54" fillId="21" borderId="42" xfId="0" applyFont="1" applyFill="1" applyBorder="1" applyAlignment="1">
      <alignment horizontal="center" vertical="center" textRotation="90" wrapText="1"/>
    </xf>
    <xf numFmtId="0" fontId="54" fillId="21" borderId="41" xfId="0" applyFont="1" applyFill="1" applyBorder="1" applyAlignment="1">
      <alignment horizontal="center" vertical="center" textRotation="90" wrapText="1"/>
    </xf>
    <xf numFmtId="0" fontId="0" fillId="0" borderId="57" xfId="0" applyBorder="1" applyAlignment="1">
      <alignment horizontal="left" vertical="center" wrapText="1"/>
    </xf>
    <xf numFmtId="0" fontId="0" fillId="0" borderId="41" xfId="0" applyBorder="1" applyAlignment="1">
      <alignment horizontal="left" vertical="center" wrapText="1"/>
    </xf>
    <xf numFmtId="0" fontId="19" fillId="2" borderId="19"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0" fillId="0" borderId="19" xfId="0"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20" xfId="0" applyBorder="1" applyAlignment="1">
      <alignment horizontal="justify" vertical="center" wrapText="1"/>
    </xf>
    <xf numFmtId="0" fontId="0" fillId="0" borderId="5" xfId="0" applyBorder="1" applyAlignment="1">
      <alignment horizontal="justify" vertical="center" wrapText="1"/>
    </xf>
    <xf numFmtId="0" fontId="48" fillId="15" borderId="8" xfId="4" applyFont="1" applyFill="1" applyBorder="1" applyAlignment="1">
      <alignment horizontal="center" vertical="center" wrapText="1"/>
    </xf>
    <xf numFmtId="0" fontId="48" fillId="15" borderId="9" xfId="4" applyFont="1" applyFill="1" applyBorder="1" applyAlignment="1">
      <alignment horizontal="center" vertical="center" wrapText="1"/>
    </xf>
    <xf numFmtId="0" fontId="19" fillId="15" borderId="9" xfId="0" applyFont="1" applyFill="1" applyBorder="1" applyAlignment="1">
      <alignment horizontal="center" vertical="center" wrapText="1"/>
    </xf>
    <xf numFmtId="0" fontId="19" fillId="15" borderId="10" xfId="0" applyFont="1" applyFill="1" applyBorder="1" applyAlignment="1">
      <alignment horizontal="center" vertical="center" wrapText="1"/>
    </xf>
    <xf numFmtId="0" fontId="44" fillId="0" borderId="57" xfId="0" applyFont="1" applyBorder="1" applyAlignment="1" applyProtection="1">
      <alignment horizontal="center" vertical="center"/>
      <protection locked="0"/>
    </xf>
    <xf numFmtId="0" fontId="44" fillId="0" borderId="41" xfId="0" applyFont="1" applyBorder="1" applyAlignment="1" applyProtection="1">
      <alignment horizontal="center" vertical="center"/>
      <protection locked="0"/>
    </xf>
    <xf numFmtId="0" fontId="44" fillId="0" borderId="42" xfId="0" applyFont="1" applyBorder="1" applyAlignment="1" applyProtection="1">
      <alignment horizontal="center" vertical="center"/>
      <protection locked="0"/>
    </xf>
    <xf numFmtId="0" fontId="44" fillId="0" borderId="55" xfId="0" applyFont="1" applyBorder="1" applyAlignment="1" applyProtection="1">
      <alignment horizontal="center" vertical="center"/>
      <protection locked="0"/>
    </xf>
    <xf numFmtId="0" fontId="0" fillId="0" borderId="58" xfId="0" applyBorder="1" applyAlignment="1">
      <alignment horizontal="left" vertical="center" wrapText="1"/>
    </xf>
    <xf numFmtId="0" fontId="0" fillId="0" borderId="40" xfId="0" applyBorder="1" applyAlignment="1">
      <alignment horizontal="left" vertical="center" wrapText="1"/>
    </xf>
    <xf numFmtId="0" fontId="66" fillId="3" borderId="6" xfId="0" applyFont="1" applyFill="1" applyBorder="1" applyAlignment="1">
      <alignment horizontal="center" vertical="center" wrapText="1"/>
    </xf>
    <xf numFmtId="0" fontId="66" fillId="3" borderId="7" xfId="0" applyFont="1" applyFill="1" applyBorder="1" applyAlignment="1">
      <alignment horizontal="center" vertical="center" wrapText="1"/>
    </xf>
    <xf numFmtId="0" fontId="66" fillId="3" borderId="53" xfId="0" applyFont="1" applyFill="1" applyBorder="1" applyAlignment="1">
      <alignment horizontal="center" vertical="center" wrapText="1"/>
    </xf>
    <xf numFmtId="0" fontId="8" fillId="0" borderId="60" xfId="0" applyFont="1" applyBorder="1" applyAlignment="1" applyProtection="1">
      <alignment horizontal="left" vertical="top" wrapText="1"/>
      <protection locked="0"/>
    </xf>
    <xf numFmtId="0" fontId="8" fillId="0" borderId="51" xfId="0" applyFont="1" applyBorder="1" applyAlignment="1" applyProtection="1">
      <alignment horizontal="left" vertical="top" wrapText="1"/>
      <protection locked="0"/>
    </xf>
    <xf numFmtId="0" fontId="8" fillId="0" borderId="48" xfId="0" applyFont="1" applyBorder="1" applyAlignment="1" applyProtection="1">
      <alignment horizontal="left" vertical="top" wrapText="1"/>
      <protection locked="0"/>
    </xf>
    <xf numFmtId="0" fontId="8" fillId="0" borderId="14" xfId="0" applyFont="1" applyBorder="1" applyAlignment="1" applyProtection="1">
      <alignment horizontal="left" vertical="top" wrapText="1"/>
      <protection locked="0"/>
    </xf>
    <xf numFmtId="0" fontId="8" fillId="0" borderId="21" xfId="0" applyFont="1" applyBorder="1" applyAlignment="1" applyProtection="1">
      <alignment horizontal="left" vertical="top" wrapText="1"/>
      <protection locked="0"/>
    </xf>
    <xf numFmtId="0" fontId="8" fillId="0" borderId="25" xfId="0" applyFont="1"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56" xfId="0" applyBorder="1" applyAlignment="1" applyProtection="1">
      <alignment horizontal="left" vertical="top" wrapText="1"/>
      <protection locked="0"/>
    </xf>
    <xf numFmtId="0" fontId="12" fillId="0" borderId="9" xfId="0" applyFont="1" applyBorder="1" applyAlignment="1">
      <alignment horizontal="left" vertical="center" wrapText="1"/>
    </xf>
    <xf numFmtId="0" fontId="12" fillId="0" borderId="9" xfId="0" applyFont="1" applyBorder="1" applyAlignment="1" applyProtection="1">
      <alignment horizontal="left" vertical="center" wrapText="1"/>
      <protection locked="0"/>
    </xf>
    <xf numFmtId="0" fontId="45" fillId="32" borderId="58" xfId="0" applyFont="1" applyFill="1" applyBorder="1" applyAlignment="1">
      <alignment horizontal="center" vertical="center"/>
    </xf>
    <xf numFmtId="0" fontId="45" fillId="32" borderId="61" xfId="0" applyFont="1" applyFill="1" applyBorder="1" applyAlignment="1">
      <alignment horizontal="center" vertical="center"/>
    </xf>
    <xf numFmtId="0" fontId="45" fillId="32" borderId="62" xfId="0" applyFont="1" applyFill="1" applyBorder="1" applyAlignment="1">
      <alignment horizontal="center" vertical="center"/>
    </xf>
    <xf numFmtId="0" fontId="45" fillId="33" borderId="57" xfId="0" applyFont="1" applyFill="1" applyBorder="1" applyAlignment="1">
      <alignment horizontal="center" vertical="center"/>
    </xf>
    <xf numFmtId="0" fontId="45" fillId="33" borderId="41" xfId="0" applyFont="1" applyFill="1" applyBorder="1" applyAlignment="1">
      <alignment horizontal="center" vertical="center"/>
    </xf>
    <xf numFmtId="0" fontId="45" fillId="33" borderId="42" xfId="0" applyFont="1" applyFill="1" applyBorder="1" applyAlignment="1">
      <alignment horizontal="center" vertical="center"/>
    </xf>
    <xf numFmtId="0" fontId="45" fillId="33" borderId="55" xfId="0" applyFont="1" applyFill="1" applyBorder="1" applyAlignment="1">
      <alignment horizontal="center" vertical="center"/>
    </xf>
    <xf numFmtId="0" fontId="44" fillId="0" borderId="63" xfId="0" applyFont="1" applyBorder="1" applyAlignment="1" applyProtection="1">
      <alignment horizontal="center" vertical="center"/>
      <protection locked="0"/>
    </xf>
    <xf numFmtId="0" fontId="44" fillId="0" borderId="64" xfId="0" applyFont="1" applyBorder="1" applyAlignment="1" applyProtection="1">
      <alignment horizontal="center" vertical="center"/>
      <protection locked="0"/>
    </xf>
    <xf numFmtId="0" fontId="44" fillId="0" borderId="65" xfId="0" applyFont="1" applyBorder="1" applyAlignment="1" applyProtection="1">
      <alignment horizontal="center" vertical="center"/>
      <protection locked="0"/>
    </xf>
    <xf numFmtId="0" fontId="44" fillId="0" borderId="66" xfId="0" applyFont="1" applyBorder="1" applyAlignment="1" applyProtection="1">
      <alignment horizontal="center" vertical="center"/>
      <protection locked="0"/>
    </xf>
    <xf numFmtId="0" fontId="44" fillId="0" borderId="20" xfId="0" applyFont="1" applyBorder="1" applyAlignment="1">
      <alignment horizontal="center" vertical="center"/>
    </xf>
    <xf numFmtId="0" fontId="45" fillId="32" borderId="27" xfId="0" applyFont="1" applyFill="1" applyBorder="1" applyAlignment="1">
      <alignment horizontal="center" vertical="center"/>
    </xf>
    <xf numFmtId="0" fontId="45" fillId="32" borderId="12" xfId="0" applyFont="1" applyFill="1" applyBorder="1" applyAlignment="1">
      <alignment horizontal="center" vertical="center"/>
    </xf>
    <xf numFmtId="0" fontId="45" fillId="32" borderId="28" xfId="0" applyFont="1" applyFill="1" applyBorder="1" applyAlignment="1">
      <alignment horizontal="center" vertical="center"/>
    </xf>
    <xf numFmtId="0" fontId="0" fillId="44" borderId="0" xfId="0" applyFill="1" applyAlignment="1">
      <alignment horizontal="center" vertical="center"/>
    </xf>
    <xf numFmtId="0" fontId="0" fillId="45" borderId="0" xfId="0" applyFill="1" applyAlignment="1">
      <alignment horizontal="center" vertical="center"/>
    </xf>
    <xf numFmtId="0" fontId="0" fillId="5" borderId="61" xfId="0" applyFill="1" applyBorder="1" applyAlignment="1">
      <alignment horizontal="center" vertical="center"/>
    </xf>
    <xf numFmtId="0" fontId="0" fillId="29" borderId="0" xfId="0" applyFill="1" applyAlignment="1">
      <alignment horizontal="center" vertical="center"/>
    </xf>
    <xf numFmtId="0" fontId="0" fillId="41" borderId="61" xfId="0" applyFill="1" applyBorder="1" applyAlignment="1">
      <alignment horizontal="center" vertical="center"/>
    </xf>
    <xf numFmtId="0" fontId="0" fillId="9" borderId="0" xfId="0" applyFill="1" applyAlignment="1">
      <alignment horizontal="center" vertical="center"/>
    </xf>
    <xf numFmtId="0" fontId="0" fillId="42" borderId="61" xfId="0" applyFill="1" applyBorder="1" applyAlignment="1">
      <alignment horizontal="center" vertical="center"/>
    </xf>
    <xf numFmtId="0" fontId="0" fillId="43" borderId="61" xfId="0" applyFill="1" applyBorder="1" applyAlignment="1">
      <alignment horizontal="center" vertical="center"/>
    </xf>
    <xf numFmtId="0" fontId="68" fillId="34" borderId="42" xfId="0" applyFont="1" applyFill="1" applyBorder="1"/>
    <xf numFmtId="0" fontId="68" fillId="34" borderId="55" xfId="0" applyFont="1" applyFill="1" applyBorder="1"/>
    <xf numFmtId="0" fontId="68" fillId="34" borderId="41" xfId="0" applyFont="1" applyFill="1" applyBorder="1"/>
    <xf numFmtId="0" fontId="68" fillId="32" borderId="42" xfId="0" applyFont="1" applyFill="1" applyBorder="1" applyAlignment="1">
      <alignment horizontal="center" vertical="center"/>
    </xf>
    <xf numFmtId="0" fontId="68" fillId="32" borderId="55" xfId="0" applyFont="1" applyFill="1" applyBorder="1" applyAlignment="1">
      <alignment horizontal="center" vertical="center"/>
    </xf>
    <xf numFmtId="0" fontId="68" fillId="32" borderId="41" xfId="0" applyFont="1" applyFill="1" applyBorder="1" applyAlignment="1">
      <alignment horizontal="center" vertical="center"/>
    </xf>
    <xf numFmtId="0" fontId="45" fillId="36" borderId="44" xfId="0" applyFont="1" applyFill="1" applyBorder="1" applyAlignment="1">
      <alignment horizontal="center" vertical="center"/>
    </xf>
    <xf numFmtId="0" fontId="45" fillId="36" borderId="55" xfId="0" applyFont="1" applyFill="1" applyBorder="1" applyAlignment="1">
      <alignment horizontal="center" vertical="center"/>
    </xf>
    <xf numFmtId="0" fontId="45" fillId="35" borderId="27" xfId="0" applyFont="1" applyFill="1" applyBorder="1" applyAlignment="1">
      <alignment horizontal="center" vertical="center"/>
    </xf>
    <xf numFmtId="0" fontId="45" fillId="35" borderId="12" xfId="0" applyFont="1" applyFill="1" applyBorder="1" applyAlignment="1">
      <alignment horizontal="center" vertical="center"/>
    </xf>
    <xf numFmtId="0" fontId="45" fillId="35" borderId="28" xfId="0" applyFont="1" applyFill="1" applyBorder="1" applyAlignment="1">
      <alignment horizontal="center" vertical="center"/>
    </xf>
    <xf numFmtId="0" fontId="45" fillId="37" borderId="27" xfId="0" applyFont="1" applyFill="1" applyBorder="1" applyAlignment="1">
      <alignment horizontal="center" vertical="center"/>
    </xf>
    <xf numFmtId="0" fontId="45" fillId="37" borderId="12" xfId="0" applyFont="1" applyFill="1" applyBorder="1" applyAlignment="1">
      <alignment horizontal="center" vertical="center"/>
    </xf>
    <xf numFmtId="0" fontId="45" fillId="37" borderId="28" xfId="0" applyFont="1" applyFill="1" applyBorder="1" applyAlignment="1">
      <alignment horizontal="center" vertical="center"/>
    </xf>
  </cellXfs>
  <cellStyles count="5">
    <cellStyle name="Hipervínculo" xfId="2" builtinId="8"/>
    <cellStyle name="Normal" xfId="0" builtinId="0"/>
    <cellStyle name="Normal 2" xfId="4" xr:uid="{E8FAEC73-EA8A-4216-96A0-8F54DA028E81}"/>
    <cellStyle name="Normal 5 2" xfId="3" xr:uid="{0C60D0B1-7A70-42B2-B047-E4E6B1E6835A}"/>
    <cellStyle name="Porcentaje" xfId="1" builtinId="5"/>
  </cellStyles>
  <dxfs count="423">
    <dxf>
      <font>
        <b/>
        <i val="0"/>
        <color theme="9"/>
      </font>
      <fill>
        <patternFill>
          <bgColor theme="9" tint="0.79998168889431442"/>
        </patternFill>
      </fill>
    </dxf>
    <dxf>
      <font>
        <b/>
        <i val="0"/>
        <color rgb="FFC00000"/>
      </font>
      <fill>
        <patternFill>
          <bgColor theme="5" tint="0.79998168889431442"/>
        </patternFill>
      </fill>
    </dxf>
    <dxf>
      <fill>
        <patternFill>
          <bgColor theme="5" tint="0.79998168889431442"/>
        </patternFill>
      </fill>
    </dxf>
    <dxf>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alignment horizontal="center" vertical="center" textRotation="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family val="2"/>
        <scheme val="none"/>
      </font>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alignment horizontal="center" vertical="center" textRotation="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family val="2"/>
        <scheme val="none"/>
      </font>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33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microsoft.com/office/2022/11/relationships/FeaturePropertyBag" Target="featurePropertyBag/featurePropertyBag.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hyperlink" Target="#'9. Dotaci&#243;n'!A1"/><Relationship Id="rId13" Type="http://schemas.openxmlformats.org/officeDocument/2006/relationships/hyperlink" Target="#'Acta_Cierre '!A1"/><Relationship Id="rId3" Type="http://schemas.openxmlformats.org/officeDocument/2006/relationships/hyperlink" Target="#'2.Ambientes Adecuados y Seguros'!A1"/><Relationship Id="rId7" Type="http://schemas.openxmlformats.org/officeDocument/2006/relationships/hyperlink" Target="#'8. Financiero'!A1"/><Relationship Id="rId12" Type="http://schemas.openxmlformats.org/officeDocument/2006/relationships/hyperlink" Target="#'Condiciones NO cumplimiento '!A1"/><Relationship Id="rId17" Type="http://schemas.openxmlformats.org/officeDocument/2006/relationships/hyperlink" Target="#'Tabla 4. Registro Talento Human'!A1"/><Relationship Id="rId2" Type="http://schemas.openxmlformats.org/officeDocument/2006/relationships/hyperlink" Target="#'1. Informaci&#243;n General'!A1"/><Relationship Id="rId16" Type="http://schemas.openxmlformats.org/officeDocument/2006/relationships/hyperlink" Target="#'6. C&#243;digo de &#201;tica'!A1"/><Relationship Id="rId1" Type="http://schemas.openxmlformats.org/officeDocument/2006/relationships/hyperlink" Target="#INSTRUCTIVO!A1"/><Relationship Id="rId6" Type="http://schemas.openxmlformats.org/officeDocument/2006/relationships/hyperlink" Target="#'7. Talento Humano'!A1"/><Relationship Id="rId11" Type="http://schemas.openxmlformats.org/officeDocument/2006/relationships/hyperlink" Target="#'Tabla 2. Talento Humano'!A1"/><Relationship Id="rId5" Type="http://schemas.openxmlformats.org/officeDocument/2006/relationships/hyperlink" Target="#'4. Mod. Atenci&#243;n PSC'!A1"/><Relationship Id="rId15" Type="http://schemas.openxmlformats.org/officeDocument/2006/relationships/hyperlink" Target="#'5. Situaciones especiales '!A1"/><Relationship Id="rId10" Type="http://schemas.openxmlformats.org/officeDocument/2006/relationships/hyperlink" Target="#'Tabla 3. Evid. No_Cumplimiento'!A1"/><Relationship Id="rId4" Type="http://schemas.openxmlformats.org/officeDocument/2006/relationships/hyperlink" Target="#'3. Alimentacion y Nutrici&#243;n'!A1"/><Relationship Id="rId9" Type="http://schemas.openxmlformats.org/officeDocument/2006/relationships/hyperlink" Target="#'Tabla 1 Amb Adec y Seg - &#193;reas'!A1"/><Relationship Id="rId14"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Tabla 2. Talento Humano'!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305858</xdr:colOff>
      <xdr:row>5</xdr:row>
      <xdr:rowOff>117475</xdr:rowOff>
    </xdr:from>
    <xdr:to>
      <xdr:col>2</xdr:col>
      <xdr:colOff>1622424</xdr:colOff>
      <xdr:row>9</xdr:row>
      <xdr:rowOff>28575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4E6A46B-7436-490B-8C4C-AC2EE2358B8D}"/>
            </a:ext>
          </a:extLst>
        </xdr:cNvPr>
        <xdr:cNvSpPr/>
      </xdr:nvSpPr>
      <xdr:spPr>
        <a:xfrm>
          <a:off x="2697691" y="1916642"/>
          <a:ext cx="3909483"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2</xdr:col>
      <xdr:colOff>2020359</xdr:colOff>
      <xdr:row>5</xdr:row>
      <xdr:rowOff>118533</xdr:rowOff>
    </xdr:from>
    <xdr:to>
      <xdr:col>3</xdr:col>
      <xdr:colOff>3432175</xdr:colOff>
      <xdr:row>9</xdr:row>
      <xdr:rowOff>29633</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50648C5B-629C-4AFE-90DA-F7EDD39DB7C6}"/>
            </a:ext>
          </a:extLst>
        </xdr:cNvPr>
        <xdr:cNvSpPr/>
      </xdr:nvSpPr>
      <xdr:spPr>
        <a:xfrm>
          <a:off x="7005109" y="1917700"/>
          <a:ext cx="3909483"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432857</xdr:colOff>
      <xdr:row>11</xdr:row>
      <xdr:rowOff>3174</xdr:rowOff>
    </xdr:from>
    <xdr:to>
      <xdr:col>1</xdr:col>
      <xdr:colOff>1950507</xdr:colOff>
      <xdr:row>15</xdr:row>
      <xdr:rowOff>31749</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6CFF615B-54CE-4C9A-A996-64E4AC5EA85E}"/>
            </a:ext>
          </a:extLst>
        </xdr:cNvPr>
        <xdr:cNvSpPr/>
      </xdr:nvSpPr>
      <xdr:spPr>
        <a:xfrm>
          <a:off x="432857" y="2945341"/>
          <a:ext cx="3909483" cy="790575"/>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700" b="1">
              <a:solidFill>
                <a:sysClr val="windowText" lastClr="000000"/>
              </a:solidFill>
            </a:rPr>
            <a:t>2. AMBIENTES</a:t>
          </a:r>
          <a:r>
            <a:rPr lang="en-US" sz="1700" b="1" baseline="0">
              <a:solidFill>
                <a:sysClr val="windowText" lastClr="000000"/>
              </a:solidFill>
            </a:rPr>
            <a:t> ADECUADOS Y SEGUROS </a:t>
          </a:r>
          <a:endParaRPr lang="en-US" sz="1700" b="1">
            <a:solidFill>
              <a:sysClr val="windowText" lastClr="000000"/>
            </a:solidFill>
          </a:endParaRPr>
        </a:p>
      </xdr:txBody>
    </xdr:sp>
    <xdr:clientData/>
  </xdr:twoCellAnchor>
  <xdr:twoCellAnchor>
    <xdr:from>
      <xdr:col>0</xdr:col>
      <xdr:colOff>485775</xdr:colOff>
      <xdr:row>16</xdr:row>
      <xdr:rowOff>63500</xdr:rowOff>
    </xdr:from>
    <xdr:to>
      <xdr:col>1</xdr:col>
      <xdr:colOff>1947333</xdr:colOff>
      <xdr:row>20</xdr:row>
      <xdr:rowOff>31750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1A00706E-1537-4370-BB79-6000583DC30F}"/>
            </a:ext>
          </a:extLst>
        </xdr:cNvPr>
        <xdr:cNvSpPr/>
      </xdr:nvSpPr>
      <xdr:spPr>
        <a:xfrm>
          <a:off x="485775" y="3958167"/>
          <a:ext cx="3853391" cy="730250"/>
        </a:xfrm>
        <a:prstGeom prst="roundRect">
          <a:avLst/>
        </a:prstGeom>
        <a:solidFill>
          <a:srgbClr val="FF99FF"/>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3. ALIMENTACIÓN Y NUTRICIÓN</a:t>
          </a:r>
        </a:p>
      </xdr:txBody>
    </xdr:sp>
    <xdr:clientData/>
  </xdr:twoCellAnchor>
  <xdr:twoCellAnchor>
    <xdr:from>
      <xdr:col>0</xdr:col>
      <xdr:colOff>443441</xdr:colOff>
      <xdr:row>21</xdr:row>
      <xdr:rowOff>111125</xdr:rowOff>
    </xdr:from>
    <xdr:to>
      <xdr:col>1</xdr:col>
      <xdr:colOff>1961091</xdr:colOff>
      <xdr:row>25</xdr:row>
      <xdr:rowOff>22225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23394D0B-55EC-44D0-8993-F72549E397B6}"/>
            </a:ext>
          </a:extLst>
        </xdr:cNvPr>
        <xdr:cNvSpPr/>
      </xdr:nvSpPr>
      <xdr:spPr>
        <a:xfrm>
          <a:off x="443441" y="4958292"/>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MODELO</a:t>
          </a:r>
          <a:r>
            <a:rPr lang="en-US" sz="1800" b="1" baseline="0">
              <a:solidFill>
                <a:sysClr val="windowText" lastClr="000000"/>
              </a:solidFill>
            </a:rPr>
            <a:t> DE ATENCIÓN</a:t>
          </a:r>
          <a:endParaRPr lang="en-US" sz="1800" b="1">
            <a:solidFill>
              <a:sysClr val="windowText" lastClr="000000"/>
            </a:solidFill>
          </a:endParaRPr>
        </a:p>
      </xdr:txBody>
    </xdr:sp>
    <xdr:clientData/>
  </xdr:twoCellAnchor>
  <xdr:twoCellAnchor>
    <xdr:from>
      <xdr:col>1</xdr:col>
      <xdr:colOff>2347382</xdr:colOff>
      <xdr:row>16</xdr:row>
      <xdr:rowOff>66674</xdr:rowOff>
    </xdr:from>
    <xdr:to>
      <xdr:col>3</xdr:col>
      <xdr:colOff>1047749</xdr:colOff>
      <xdr:row>19</xdr:row>
      <xdr:rowOff>161924</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F3F5947-18D4-4BA3-BA0B-6E96D0E08BF7}"/>
            </a:ext>
          </a:extLst>
        </xdr:cNvPr>
        <xdr:cNvSpPr/>
      </xdr:nvSpPr>
      <xdr:spPr>
        <a:xfrm>
          <a:off x="4739215" y="3961341"/>
          <a:ext cx="3790951" cy="666750"/>
        </a:xfrm>
        <a:prstGeom prst="roundRect">
          <a:avLst/>
        </a:prstGeom>
        <a:solidFill>
          <a:schemeClr val="accent6">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TALENTO HUMANO</a:t>
          </a:r>
        </a:p>
      </xdr:txBody>
    </xdr:sp>
    <xdr:clientData/>
  </xdr:twoCellAnchor>
  <xdr:twoCellAnchor>
    <xdr:from>
      <xdr:col>1</xdr:col>
      <xdr:colOff>2365376</xdr:colOff>
      <xdr:row>21</xdr:row>
      <xdr:rowOff>85726</xdr:rowOff>
    </xdr:from>
    <xdr:to>
      <xdr:col>3</xdr:col>
      <xdr:colOff>1016000</xdr:colOff>
      <xdr:row>24</xdr:row>
      <xdr:rowOff>180976</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398A4176-1802-4C83-9292-2EFE397182EF}"/>
            </a:ext>
          </a:extLst>
        </xdr:cNvPr>
        <xdr:cNvSpPr/>
      </xdr:nvSpPr>
      <xdr:spPr>
        <a:xfrm>
          <a:off x="4757209" y="4932893"/>
          <a:ext cx="3741208" cy="666750"/>
        </a:xfrm>
        <a:prstGeom prst="roundRect">
          <a:avLst/>
        </a:prstGeom>
        <a:solidFill>
          <a:schemeClr val="accent6">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 FINANCIERO</a:t>
          </a:r>
        </a:p>
      </xdr:txBody>
    </xdr:sp>
    <xdr:clientData/>
  </xdr:twoCellAnchor>
  <xdr:twoCellAnchor>
    <xdr:from>
      <xdr:col>1</xdr:col>
      <xdr:colOff>2386542</xdr:colOff>
      <xdr:row>26</xdr:row>
      <xdr:rowOff>76200</xdr:rowOff>
    </xdr:from>
    <xdr:to>
      <xdr:col>3</xdr:col>
      <xdr:colOff>1153583</xdr:colOff>
      <xdr:row>29</xdr:row>
      <xdr:rowOff>134408</xdr:rowOff>
    </xdr:to>
    <xdr:sp macro="" textlink="">
      <xdr:nvSpPr>
        <xdr:cNvPr id="9" name="Rectángulo: esquinas redondeadas 8">
          <a:hlinkClick xmlns:r="http://schemas.openxmlformats.org/officeDocument/2006/relationships" r:id="rId8"/>
          <a:extLst>
            <a:ext uri="{FF2B5EF4-FFF2-40B4-BE49-F238E27FC236}">
              <a16:creationId xmlns:a16="http://schemas.microsoft.com/office/drawing/2014/main" id="{1E49A912-AF27-4DD9-8BF8-98CA9E4BDA28}"/>
            </a:ext>
          </a:extLst>
        </xdr:cNvPr>
        <xdr:cNvSpPr/>
      </xdr:nvSpPr>
      <xdr:spPr>
        <a:xfrm>
          <a:off x="4778375" y="5875867"/>
          <a:ext cx="3857625" cy="629708"/>
        </a:xfrm>
        <a:prstGeom prst="roundRect">
          <a:avLst/>
        </a:prstGeom>
        <a:solidFill>
          <a:schemeClr val="accent4">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9.DOTACIÓN</a:t>
          </a:r>
        </a:p>
      </xdr:txBody>
    </xdr:sp>
    <xdr:clientData/>
  </xdr:twoCellAnchor>
  <xdr:twoCellAnchor>
    <xdr:from>
      <xdr:col>3</xdr:col>
      <xdr:colOff>1529291</xdr:colOff>
      <xdr:row>11</xdr:row>
      <xdr:rowOff>5291</xdr:rowOff>
    </xdr:from>
    <xdr:to>
      <xdr:col>4</xdr:col>
      <xdr:colOff>1015999</xdr:colOff>
      <xdr:row>14</xdr:row>
      <xdr:rowOff>52916</xdr:rowOff>
    </xdr:to>
    <xdr:sp macro="" textlink="">
      <xdr:nvSpPr>
        <xdr:cNvPr id="11" name="Rectángulo: esquinas redondeadas 10">
          <a:hlinkClick xmlns:r="http://schemas.openxmlformats.org/officeDocument/2006/relationships" r:id="rId9"/>
          <a:extLst>
            <a:ext uri="{FF2B5EF4-FFF2-40B4-BE49-F238E27FC236}">
              <a16:creationId xmlns:a16="http://schemas.microsoft.com/office/drawing/2014/main" id="{31E37DAC-892B-4D96-9E26-457505A61DD9}"/>
            </a:ext>
          </a:extLst>
        </xdr:cNvPr>
        <xdr:cNvSpPr/>
      </xdr:nvSpPr>
      <xdr:spPr>
        <a:xfrm>
          <a:off x="9011708" y="2947458"/>
          <a:ext cx="3772958" cy="619125"/>
        </a:xfrm>
        <a:prstGeom prst="roundRect">
          <a:avLst/>
        </a:prstGeom>
        <a:solidFill>
          <a:srgbClr val="FFFF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Tabla</a:t>
          </a:r>
          <a:r>
            <a:rPr lang="en-US" sz="1400" b="1" baseline="0">
              <a:solidFill>
                <a:sysClr val="windowText" lastClr="000000"/>
              </a:solidFill>
            </a:rPr>
            <a:t> 1. AMBIENTES ADECUADOS Y SEGUROS</a:t>
          </a:r>
          <a:endParaRPr lang="en-US" sz="1400" b="1">
            <a:solidFill>
              <a:sysClr val="windowText" lastClr="000000"/>
            </a:solidFill>
          </a:endParaRPr>
        </a:p>
      </xdr:txBody>
    </xdr:sp>
    <xdr:clientData/>
  </xdr:twoCellAnchor>
  <xdr:twoCellAnchor>
    <xdr:from>
      <xdr:col>3</xdr:col>
      <xdr:colOff>1566334</xdr:colOff>
      <xdr:row>21</xdr:row>
      <xdr:rowOff>71967</xdr:rowOff>
    </xdr:from>
    <xdr:to>
      <xdr:col>4</xdr:col>
      <xdr:colOff>998008</xdr:colOff>
      <xdr:row>24</xdr:row>
      <xdr:rowOff>173567</xdr:rowOff>
    </xdr:to>
    <xdr:sp macro="" textlink="">
      <xdr:nvSpPr>
        <xdr:cNvPr id="14" name="Rectángulo: esquinas redondeadas 13">
          <a:hlinkClick xmlns:r="http://schemas.openxmlformats.org/officeDocument/2006/relationships" r:id="rId10"/>
          <a:extLst>
            <a:ext uri="{FF2B5EF4-FFF2-40B4-BE49-F238E27FC236}">
              <a16:creationId xmlns:a16="http://schemas.microsoft.com/office/drawing/2014/main" id="{66D40C74-1292-4C93-AB79-FF14B95011D6}"/>
            </a:ext>
          </a:extLst>
        </xdr:cNvPr>
        <xdr:cNvSpPr/>
      </xdr:nvSpPr>
      <xdr:spPr>
        <a:xfrm>
          <a:off x="9048751" y="4919134"/>
          <a:ext cx="3717924"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Evidencia</a:t>
          </a:r>
          <a:r>
            <a:rPr lang="en-US" sz="1400" b="1" baseline="0">
              <a:solidFill>
                <a:sysClr val="windowText" lastClr="000000"/>
              </a:solidFill>
            </a:rPr>
            <a:t> de </a:t>
          </a:r>
          <a:r>
            <a:rPr lang="en-US" sz="1400" b="1">
              <a:solidFill>
                <a:sysClr val="windowText" lastClr="000000"/>
              </a:solidFill>
            </a:rPr>
            <a:t> NO CUMPLIMIENTO MODELO DE ATENCIÓN</a:t>
          </a:r>
        </a:p>
      </xdr:txBody>
    </xdr:sp>
    <xdr:clientData/>
  </xdr:twoCellAnchor>
  <xdr:twoCellAnchor>
    <xdr:from>
      <xdr:col>3</xdr:col>
      <xdr:colOff>1608665</xdr:colOff>
      <xdr:row>16</xdr:row>
      <xdr:rowOff>52390</xdr:rowOff>
    </xdr:from>
    <xdr:to>
      <xdr:col>4</xdr:col>
      <xdr:colOff>952498</xdr:colOff>
      <xdr:row>19</xdr:row>
      <xdr:rowOff>153990</xdr:rowOff>
    </xdr:to>
    <xdr:sp macro="" textlink="">
      <xdr:nvSpPr>
        <xdr:cNvPr id="15" name="Rectángulo: esquinas redondeadas 14">
          <a:hlinkClick xmlns:r="http://schemas.openxmlformats.org/officeDocument/2006/relationships" r:id="rId11"/>
          <a:extLst>
            <a:ext uri="{FF2B5EF4-FFF2-40B4-BE49-F238E27FC236}">
              <a16:creationId xmlns:a16="http://schemas.microsoft.com/office/drawing/2014/main" id="{80476DD5-34CF-4D90-A5CA-DD09B1769659}"/>
            </a:ext>
          </a:extLst>
        </xdr:cNvPr>
        <xdr:cNvSpPr/>
      </xdr:nvSpPr>
      <xdr:spPr>
        <a:xfrm>
          <a:off x="9091082" y="3947057"/>
          <a:ext cx="3630083" cy="673100"/>
        </a:xfrm>
        <a:prstGeom prst="roundRect">
          <a:avLst/>
        </a:prstGeom>
        <a:solidFill>
          <a:schemeClr val="accent6">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TABLA 2. TALENTO</a:t>
          </a:r>
          <a:r>
            <a:rPr lang="en-US" sz="1600" b="1" baseline="0">
              <a:solidFill>
                <a:sysClr val="windowText" lastClr="000000"/>
              </a:solidFill>
            </a:rPr>
            <a:t> HUMANO</a:t>
          </a:r>
          <a:endParaRPr lang="en-US" sz="1600" b="1">
            <a:solidFill>
              <a:sysClr val="windowText" lastClr="000000"/>
            </a:solidFill>
          </a:endParaRPr>
        </a:p>
      </xdr:txBody>
    </xdr:sp>
    <xdr:clientData/>
  </xdr:twoCellAnchor>
  <xdr:twoCellAnchor>
    <xdr:from>
      <xdr:col>1</xdr:col>
      <xdr:colOff>304800</xdr:colOff>
      <xdr:row>32</xdr:row>
      <xdr:rowOff>91017</xdr:rowOff>
    </xdr:from>
    <xdr:to>
      <xdr:col>2</xdr:col>
      <xdr:colOff>1416050</xdr:colOff>
      <xdr:row>36</xdr:row>
      <xdr:rowOff>2117</xdr:rowOff>
    </xdr:to>
    <xdr:sp macro="" textlink="">
      <xdr:nvSpPr>
        <xdr:cNvPr id="17" name="Rectángulo: esquinas redondeadas 16">
          <a:hlinkClick xmlns:r="http://schemas.openxmlformats.org/officeDocument/2006/relationships" r:id="rId12"/>
          <a:extLst>
            <a:ext uri="{FF2B5EF4-FFF2-40B4-BE49-F238E27FC236}">
              <a16:creationId xmlns:a16="http://schemas.microsoft.com/office/drawing/2014/main" id="{FA07A878-920E-4F20-B0A6-0DB1E163711E}"/>
            </a:ext>
          </a:extLst>
        </xdr:cNvPr>
        <xdr:cNvSpPr/>
      </xdr:nvSpPr>
      <xdr:spPr>
        <a:xfrm>
          <a:off x="2696633" y="7033684"/>
          <a:ext cx="3704167"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3</xdr:col>
      <xdr:colOff>228600</xdr:colOff>
      <xdr:row>32</xdr:row>
      <xdr:rowOff>63500</xdr:rowOff>
    </xdr:from>
    <xdr:to>
      <xdr:col>3</xdr:col>
      <xdr:colOff>4057650</xdr:colOff>
      <xdr:row>35</xdr:row>
      <xdr:rowOff>165100</xdr:rowOff>
    </xdr:to>
    <xdr:sp macro="" textlink="">
      <xdr:nvSpPr>
        <xdr:cNvPr id="18" name="Rectángulo: esquinas redondeadas 17">
          <a:hlinkClick xmlns:r="http://schemas.openxmlformats.org/officeDocument/2006/relationships" r:id="rId13"/>
          <a:extLst>
            <a:ext uri="{FF2B5EF4-FFF2-40B4-BE49-F238E27FC236}">
              <a16:creationId xmlns:a16="http://schemas.microsoft.com/office/drawing/2014/main" id="{B593E669-0BC7-490F-B7DA-0AE9B5EACC61}"/>
            </a:ext>
          </a:extLst>
        </xdr:cNvPr>
        <xdr:cNvSpPr/>
      </xdr:nvSpPr>
      <xdr:spPr>
        <a:xfrm>
          <a:off x="7711017" y="7006167"/>
          <a:ext cx="3829050" cy="6731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3</xdr:row>
      <xdr:rowOff>413357</xdr:rowOff>
    </xdr:to>
    <xdr:pic>
      <xdr:nvPicPr>
        <xdr:cNvPr id="19" name="Imagen 18">
          <a:extLst>
            <a:ext uri="{FF2B5EF4-FFF2-40B4-BE49-F238E27FC236}">
              <a16:creationId xmlns:a16="http://schemas.microsoft.com/office/drawing/2014/main" id="{360FCC6D-E252-437F-9ED9-D4708C2D1343}"/>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82084" y="148166"/>
          <a:ext cx="931333" cy="97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458259</xdr:colOff>
      <xdr:row>26</xdr:row>
      <xdr:rowOff>125941</xdr:rowOff>
    </xdr:from>
    <xdr:to>
      <xdr:col>1</xdr:col>
      <xdr:colOff>1975909</xdr:colOff>
      <xdr:row>30</xdr:row>
      <xdr:rowOff>37041</xdr:rowOff>
    </xdr:to>
    <xdr:sp macro="" textlink="">
      <xdr:nvSpPr>
        <xdr:cNvPr id="22" name="Rectángulo: esquinas redondeadas 21">
          <a:hlinkClick xmlns:r="http://schemas.openxmlformats.org/officeDocument/2006/relationships" r:id="rId15"/>
          <a:extLst>
            <a:ext uri="{FF2B5EF4-FFF2-40B4-BE49-F238E27FC236}">
              <a16:creationId xmlns:a16="http://schemas.microsoft.com/office/drawing/2014/main" id="{2D9C2DD5-E131-4E87-BA94-6F9C43A12931}"/>
            </a:ext>
          </a:extLst>
        </xdr:cNvPr>
        <xdr:cNvSpPr/>
      </xdr:nvSpPr>
      <xdr:spPr>
        <a:xfrm>
          <a:off x="458259" y="5925608"/>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SITUACIONES ESPECIALES</a:t>
          </a:r>
        </a:p>
      </xdr:txBody>
    </xdr:sp>
    <xdr:clientData/>
  </xdr:twoCellAnchor>
  <xdr:twoCellAnchor>
    <xdr:from>
      <xdr:col>1</xdr:col>
      <xdr:colOff>2317749</xdr:colOff>
      <xdr:row>11</xdr:row>
      <xdr:rowOff>42335</xdr:rowOff>
    </xdr:from>
    <xdr:to>
      <xdr:col>3</xdr:col>
      <xdr:colOff>1111249</xdr:colOff>
      <xdr:row>14</xdr:row>
      <xdr:rowOff>143935</xdr:rowOff>
    </xdr:to>
    <xdr:sp macro="" textlink="">
      <xdr:nvSpPr>
        <xdr:cNvPr id="10" name="Rectángulo: esquinas redondeadas 9">
          <a:hlinkClick xmlns:r="http://schemas.openxmlformats.org/officeDocument/2006/relationships" r:id="rId16"/>
          <a:extLst>
            <a:ext uri="{FF2B5EF4-FFF2-40B4-BE49-F238E27FC236}">
              <a16:creationId xmlns:a16="http://schemas.microsoft.com/office/drawing/2014/main" id="{BEE0D5F9-E7B0-4D9B-B24F-80D96860FA89}"/>
            </a:ext>
          </a:extLst>
        </xdr:cNvPr>
        <xdr:cNvSpPr/>
      </xdr:nvSpPr>
      <xdr:spPr>
        <a:xfrm>
          <a:off x="4709582" y="2984502"/>
          <a:ext cx="3884084"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  CODIGO</a:t>
          </a:r>
          <a:r>
            <a:rPr lang="en-US" sz="1800" b="1" baseline="0">
              <a:solidFill>
                <a:sysClr val="windowText" lastClr="000000"/>
              </a:solidFill>
            </a:rPr>
            <a:t> DE ETICA</a:t>
          </a:r>
          <a:endParaRPr lang="en-US" sz="1800" b="1">
            <a:solidFill>
              <a:sysClr val="windowText" lastClr="000000"/>
            </a:solidFill>
          </a:endParaRPr>
        </a:p>
      </xdr:txBody>
    </xdr:sp>
    <xdr:clientData/>
  </xdr:twoCellAnchor>
  <xdr:twoCellAnchor>
    <xdr:from>
      <xdr:col>3</xdr:col>
      <xdr:colOff>1661583</xdr:colOff>
      <xdr:row>26</xdr:row>
      <xdr:rowOff>21166</xdr:rowOff>
    </xdr:from>
    <xdr:to>
      <xdr:col>4</xdr:col>
      <xdr:colOff>1005416</xdr:colOff>
      <xdr:row>29</xdr:row>
      <xdr:rowOff>122766</xdr:rowOff>
    </xdr:to>
    <xdr:sp macro="" textlink="">
      <xdr:nvSpPr>
        <xdr:cNvPr id="12" name="Rectángulo: esquinas redondeadas 11">
          <a:hlinkClick xmlns:r="http://schemas.openxmlformats.org/officeDocument/2006/relationships" r:id="rId17"/>
          <a:extLst>
            <a:ext uri="{FF2B5EF4-FFF2-40B4-BE49-F238E27FC236}">
              <a16:creationId xmlns:a16="http://schemas.microsoft.com/office/drawing/2014/main" id="{E76E9277-248D-40C3-960A-36748F6AB8C3}"/>
            </a:ext>
          </a:extLst>
        </xdr:cNvPr>
        <xdr:cNvSpPr/>
      </xdr:nvSpPr>
      <xdr:spPr>
        <a:xfrm>
          <a:off x="9144000" y="5820833"/>
          <a:ext cx="3630083" cy="673100"/>
        </a:xfrm>
        <a:prstGeom prst="roundRect">
          <a:avLst/>
        </a:prstGeom>
        <a:solidFill>
          <a:schemeClr val="accent6">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TABLA 4. REGISTRO</a:t>
          </a:r>
          <a:r>
            <a:rPr lang="en-US" sz="1600" b="1" baseline="0">
              <a:solidFill>
                <a:sysClr val="windowText" lastClr="000000"/>
              </a:solidFill>
            </a:rPr>
            <a:t> TALENTO HUMANO</a:t>
          </a:r>
          <a:endParaRPr lang="en-US" sz="16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28222</xdr:colOff>
      <xdr:row>2</xdr:row>
      <xdr:rowOff>63500</xdr:rowOff>
    </xdr:from>
    <xdr:to>
      <xdr:col>0</xdr:col>
      <xdr:colOff>417160</xdr:colOff>
      <xdr:row>2</xdr:row>
      <xdr:rowOff>293687</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45D0DA5E-F1B5-4E45-AA79-64049690C229}"/>
            </a:ext>
          </a:extLst>
        </xdr:cNvPr>
        <xdr:cNvSpPr/>
      </xdr:nvSpPr>
      <xdr:spPr>
        <a:xfrm>
          <a:off x="28222" y="1273175"/>
          <a:ext cx="388938" cy="230187"/>
        </a:xfrm>
        <a:prstGeom prst="rect">
          <a:avLst/>
        </a:prstGeom>
        <a:solidFill>
          <a:srgbClr val="FF98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n-US" sz="800">
              <a:solidFill>
                <a:sysClr val="windowText" lastClr="000000"/>
              </a:solidFill>
            </a:rPr>
            <a:t>Click</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carlos_cuervo_icbf_gov_co/Documents/2026/Instrumentos%20IV/INSTRUMENTOS%202026/IN.IVC/Instrumento%20IV%20Centro%20de%20Desarrollo%20Infantil%20CDI.xlsx" TargetMode="External"/><Relationship Id="rId2" Type="http://schemas.openxmlformats.org/officeDocument/2006/relationships/externalLinkPath" Target="https://icbfgob-my.sharepoint.com/personal/carlos_cuervo_icbf_gov_co/Documents/2026/Instrumentos%20IV/INSTRUMENTOS%202026/IN.IVC/Instrumento%20IV%20Centro%20de%20Desarrollo%20Infantil%20CDI.xlsx" TargetMode="External"/><Relationship Id="rId1" Type="http://schemas.openxmlformats.org/officeDocument/2006/relationships/externalLinkPath" Target="/personal/carlos_cuervo_icbf_gov_co/Documents/2026/Instrumentos%20IV/INSTRUMENTOS%202026/IN.IVC/Instrumento%20IV%20Centro%20de%20Desarrollo%20Infantil%20CD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AS"/>
      <sheetName val="PORTADA"/>
      <sheetName val="INSTRUCTIVO"/>
      <sheetName val="1. Información General"/>
      <sheetName val="2.Ambientes Edu. y Protecto"/>
      <sheetName val="3. Salud y Nutrición "/>
      <sheetName val="4. Familia, Comunidades y Redes"/>
      <sheetName val="5. Proceso Pedagógico"/>
      <sheetName val="6. Administrativo y Gestión"/>
      <sheetName val="7. Financiero"/>
      <sheetName val="8. Talento Humano"/>
      <sheetName val="Tabla 1. Áreas y Baños"/>
      <sheetName val="Tabla 2 Evid. no cumpl P.I."/>
      <sheetName val="Tabla 3. Talento Humano "/>
      <sheetName val="Tabla 4 Registro Muestra TH"/>
      <sheetName val="Tabla 5 Perfiles TH"/>
      <sheetName val="Anexo 1. Doc. Inscripcion"/>
      <sheetName val="TEMP"/>
      <sheetName val="Condiciones NO cumplimiento "/>
      <sheetName val="Acta_Cierre "/>
      <sheetName val="Oculto"/>
    </sheetNames>
    <sheetDataSet>
      <sheetData sheetId="0"/>
      <sheetData sheetId="1"/>
      <sheetData sheetId="2"/>
      <sheetData sheetId="3">
        <row r="2">
          <cell r="A2" t="str">
            <v xml:space="preserve">Nombre de la Institución </v>
          </cell>
          <cell r="E2" t="str">
            <v>NIT</v>
          </cell>
        </row>
        <row r="3">
          <cell r="A3" t="str">
            <v>Dirección de la Sede Administrativa</v>
          </cell>
          <cell r="E3" t="str">
            <v>Teléfono o Celular</v>
          </cell>
        </row>
        <row r="4">
          <cell r="A4" t="str">
            <v>Departamento de la sede administrativa</v>
          </cell>
          <cell r="C4" t="str">
            <v>Municipio o Ciudad de la sede administrativa</v>
          </cell>
        </row>
        <row r="5">
          <cell r="A5" t="str">
            <v>Número de Personería Jurídica</v>
          </cell>
          <cell r="C5" t="str">
            <v>Entidad que otorgó la Personería Jurídica</v>
          </cell>
        </row>
        <row r="6">
          <cell r="A6" t="str">
            <v>Nombre y Apellidos del Representante Legal</v>
          </cell>
          <cell r="E6" t="str">
            <v>Celular</v>
          </cell>
        </row>
        <row r="7">
          <cell r="A7" t="str">
            <v>Tipo de Documento</v>
          </cell>
          <cell r="C7" t="str">
            <v>Número</v>
          </cell>
          <cell r="E7" t="str">
            <v>Correo Electrónico de notificación</v>
          </cell>
        </row>
        <row r="10">
          <cell r="A10" t="str">
            <v>Nombre de la Sede de la Unidad de Servicio</v>
          </cell>
          <cell r="E10" t="str">
            <v>zona urbana o rural</v>
          </cell>
        </row>
        <row r="11">
          <cell r="A11" t="str">
            <v>Departamento de la sede de la Unidad de Servicio</v>
          </cell>
          <cell r="C11" t="str">
            <v>Municipio o Ciudad de la sede de la Unidad de Servicio</v>
          </cell>
        </row>
        <row r="12">
          <cell r="A12" t="str">
            <v>Dirección de la Sede / Unidad de Servicio</v>
          </cell>
          <cell r="E12" t="str">
            <v>Teléfono o Celular</v>
          </cell>
        </row>
        <row r="13">
          <cell r="A13" t="str">
            <v>Seleccione el estado de tenencia del inmueble:</v>
          </cell>
          <cell r="C13" t="str">
            <v>Indique las entidades o personas (naturales o jurídicas) que participan en la tenencia del inmueble.</v>
          </cell>
        </row>
        <row r="14">
          <cell r="A14" t="str">
            <v>Cupos asignados a la Sede</v>
          </cell>
          <cell r="C14" t="str">
            <v>Cupos Atendidos en la Visita</v>
          </cell>
        </row>
        <row r="15">
          <cell r="A15" t="str">
            <v>Nombre del Responsable del servicio</v>
          </cell>
          <cell r="E15" t="str">
            <v>Celular</v>
          </cell>
        </row>
        <row r="16">
          <cell r="A16" t="str">
            <v>Tipo de Documento</v>
          </cell>
          <cell r="C16" t="str">
            <v>Número</v>
          </cell>
          <cell r="E16" t="str">
            <v>Correo Electrónico</v>
          </cell>
        </row>
        <row r="17">
          <cell r="A17" t="str">
            <v>Coordenadas Georreferenciadas en Google Maps</v>
          </cell>
          <cell r="C17" t="str">
            <v>Latitud N</v>
          </cell>
          <cell r="E17" t="str">
            <v>Longitud W</v>
          </cell>
        </row>
        <row r="20">
          <cell r="A20" t="str">
            <v>Tipo de Visita</v>
          </cell>
          <cell r="C20" t="str">
            <v>Fecha de Inicio Visita</v>
          </cell>
          <cell r="E20" t="str">
            <v>Fecha de finalización Visita</v>
          </cell>
        </row>
        <row r="21">
          <cell r="A21" t="str">
            <v>Número de auto de la visita</v>
          </cell>
          <cell r="E21" t="str">
            <v>Número de bitácora</v>
          </cell>
        </row>
        <row r="22">
          <cell r="A22" t="str">
            <v>Proceso</v>
          </cell>
          <cell r="C22" t="str">
            <v>Dirección / Subdirección</v>
          </cell>
        </row>
        <row r="31">
          <cell r="A31" t="str">
            <v>Modalidad</v>
          </cell>
          <cell r="D31" t="str">
            <v>Servicio</v>
          </cell>
        </row>
        <row r="34">
          <cell r="A34" t="str">
            <v>Regional 1</v>
          </cell>
          <cell r="C34" t="str">
            <v>Centro Zonal</v>
          </cell>
        </row>
        <row r="35">
          <cell r="A35" t="str">
            <v>Número del Contrato</v>
          </cell>
          <cell r="C35" t="str">
            <v>Fecha de Inicio Contrato</v>
          </cell>
          <cell r="E35" t="str">
            <v>Fecha Final Contrato</v>
          </cell>
        </row>
        <row r="36">
          <cell r="A36" t="str">
            <v>Supervisor del Contrato</v>
          </cell>
          <cell r="E36" t="str">
            <v>Correo Electrónico del supervisor</v>
          </cell>
        </row>
        <row r="37">
          <cell r="A37" t="str">
            <v>Cupos del Contrato</v>
          </cell>
          <cell r="C37" t="str">
            <v>Cupos Activos</v>
          </cell>
          <cell r="E37" t="str">
            <v>Cupos Atendidos en la Visita</v>
          </cell>
        </row>
        <row r="38">
          <cell r="A38" t="str">
            <v>Regional 2</v>
          </cell>
          <cell r="C38" t="str">
            <v>Centro Zonal</v>
          </cell>
        </row>
        <row r="39">
          <cell r="A39" t="str">
            <v>Número del Contrato</v>
          </cell>
          <cell r="C39" t="str">
            <v>Fecha de Inicio Contrato</v>
          </cell>
          <cell r="E39" t="str">
            <v>Fecha Final Contrato</v>
          </cell>
        </row>
        <row r="40">
          <cell r="A40" t="str">
            <v>Supervisor del Contrato</v>
          </cell>
          <cell r="E40" t="str">
            <v>Correo Electrónico del supervisor</v>
          </cell>
        </row>
        <row r="41">
          <cell r="A41" t="str">
            <v>Cupos del Contrato</v>
          </cell>
          <cell r="C41" t="str">
            <v>Cupos Activos</v>
          </cell>
          <cell r="E41" t="str">
            <v>Cupos Atendidos en la Visita</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DBEEB9D-A0F8-40F2-BBAA-3DE487BA70DF}" name="SERVICIOS" displayName="SERVICIOS" ref="B89:B91" totalsRowShown="0" headerRowDxfId="422" dataDxfId="421">
  <autoFilter ref="B89:B91" xr:uid="{00000000-0009-0000-0100-000001000000}"/>
  <tableColumns count="1">
    <tableColumn id="1" xr3:uid="{8853ADF0-6F30-44C7-80BF-A7479AB64709}" name="SERVICIOS" dataDxfId="420"/>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A859E29-B34F-422E-ADC7-EBACD2EB9906}" name="POB_RESTABLECIMIENTO_DE_DERECHOS" displayName="POB_RESTABLECIMIENTO_DE_DERECHOS" ref="F10:F13" totalsRowShown="0" headerRowDxfId="395" dataDxfId="394">
  <autoFilter ref="F10:F13" xr:uid="{00000000-0009-0000-0100-00000A000000}"/>
  <tableColumns count="1">
    <tableColumn id="1" xr3:uid="{FC393E9F-222A-4B2D-B12B-1A615C161F46}" name="POB_RESTABLECIMIENTO_DE_DERECHOS" dataDxfId="393"/>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94527987-8346-47E7-B55C-E145BFA49814}" name="QUINDÍO" displayName="QUINDÍO" ref="AB204:AB216" totalsRowShown="0" headerRowDxfId="140">
  <autoFilter ref="AB204:AB216" xr:uid="{00000000-0009-0000-0100-000064000000}"/>
  <tableColumns count="1">
    <tableColumn id="1" xr3:uid="{5726C77A-2D16-4AD9-BC26-2705B192FB21}"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E55BC984-A3E9-4D12-A9CA-AFAC651E000D}" name="RISARALDA" displayName="RISARALDA" ref="AC204:AC218" totalsRowShown="0" headerRowDxfId="139">
  <autoFilter ref="AC204:AC218" xr:uid="{00000000-0009-0000-0100-000065000000}"/>
  <tableColumns count="1">
    <tableColumn id="1" xr3:uid="{5BB900AA-7167-4CDD-B326-267AC7CAADD2}"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828A38B8-ECD3-4463-B796-E00452B260F4}" name="SAN_ANDRÉS_Y_PROVIDENCIA" displayName="SAN_ANDRÉS_Y_PROVIDENCIA" ref="AD204:AD206" totalsRowShown="0" headerRowDxfId="138">
  <autoFilter ref="AD204:AD206" xr:uid="{00000000-0009-0000-0100-000066000000}"/>
  <tableColumns count="1">
    <tableColumn id="1" xr3:uid="{776CA40E-7024-42F8-87EE-24DA31C6D279}"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17E0274E-7002-4E39-8CCD-D6DBC3A50B02}" name="SANTANDER" displayName="SANTANDER" ref="AE204:AE291" totalsRowShown="0" headerRowDxfId="137">
  <autoFilter ref="AE204:AE291" xr:uid="{00000000-0009-0000-0100-000067000000}"/>
  <tableColumns count="1">
    <tableColumn id="1" xr3:uid="{C16B6842-3B19-48DC-BF49-1555101ED4F7}"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2E5F6148-A7A7-49A4-803B-9088929C6422}" name="SUCRE" displayName="SUCRE" ref="AF204:AF230" totalsRowShown="0" headerRowDxfId="136">
  <autoFilter ref="AF204:AF230" xr:uid="{00000000-0009-0000-0100-000068000000}"/>
  <tableColumns count="1">
    <tableColumn id="1" xr3:uid="{E40DDFA5-CD75-4C16-9BC2-956DFC68CB98}"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1A3149DC-CCC4-40D1-9CBC-B71575F0C784}" name="TOLIMA" displayName="TOLIMA" ref="AG204:AG251" totalsRowShown="0" headerRowDxfId="135">
  <autoFilter ref="AG204:AG251" xr:uid="{00000000-0009-0000-0100-000069000000}"/>
  <tableColumns count="1">
    <tableColumn id="1" xr3:uid="{AC138CA5-22D7-41CA-9F98-9DFE5CD58C64}"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14CD91A9-F5EC-4113-91B3-0A3B863FC045}" name="VALLE_DEL_CAUCA" displayName="VALLE_DEL_CAUCA" ref="AH204:AH246" totalsRowShown="0" headerRowDxfId="134">
  <autoFilter ref="AH204:AH246" xr:uid="{00000000-0009-0000-0100-00006A000000}"/>
  <tableColumns count="1">
    <tableColumn id="1" xr3:uid="{44D9F2FC-ECE4-4815-8F99-7A759A066B10}"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4D57DDED-23AD-47E0-9F1B-20ADDEB68EA7}" name="VAUPÉS" displayName="VAUPÉS" ref="AI204:AI210" totalsRowShown="0" headerRowDxfId="133">
  <autoFilter ref="AI204:AI210" xr:uid="{00000000-0009-0000-0100-00006B000000}"/>
  <tableColumns count="1">
    <tableColumn id="1" xr3:uid="{8121F0C2-9AB6-4E4E-BCF1-F5325953398D}"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CAF83B21-9789-4D84-9F79-1AA2DB00F194}" name="VICHADA" displayName="VICHADA" ref="AJ204:AJ208" totalsRowShown="0" headerRowDxfId="132">
  <autoFilter ref="AJ204:AJ208" xr:uid="{00000000-0009-0000-0100-00006C000000}"/>
  <tableColumns count="1">
    <tableColumn id="1" xr3:uid="{4C5F0ACA-2CAE-4B09-92FD-D587CFD5D12E}"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1CC0A70D-ED23-422B-8D8B-4FD19DD0FBAC}" name="MOD_RESTABLECIMIENTO_DE_DERECHOS113" displayName="MOD_RESTABLECIMIENTO_DE_DERECHOS113" ref="H19:H23" totalsRowShown="0" headerRowDxfId="131" dataDxfId="130">
  <autoFilter ref="H19:H23" xr:uid="{00000000-0009-0000-0100-000070000000}"/>
  <tableColumns count="1">
    <tableColumn id="1" xr3:uid="{863632B2-0FB4-4F92-95D4-A3CEE7BD319C}" name="MOD_RESTABLECIMIENTO_DE_DERECHOS" dataDxfId="129"/>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C7024D4-39EC-4F8D-8BF8-8161BA892913}" name="POB_SISTEMA_DE_RESPONSABILIDAD_PENAL_ADOLESCENTES" displayName="POB_SISTEMA_DE_RESPONSABILIDAD_PENAL_ADOLESCENTES" ref="F34:F35" totalsRowShown="0" headerRowDxfId="392" dataDxfId="391">
  <autoFilter ref="F34:F35" xr:uid="{00000000-0009-0000-0100-00000B000000}"/>
  <tableColumns count="1">
    <tableColumn id="1" xr3:uid="{57E97593-2983-4722-9850-46C26D64CEA8}" name="POB_SISTEMA_DE_RESPONSABILIDAD_PENAL_ADOLESCENTES" dataDxfId="390"/>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A9AB1BCC-B537-4CA9-BD33-9613B1524936}" name="SERV_ESTRATEGIA_UNIDADES_MOVILES114" displayName="SERV_ESTRATEGIA_UNIDADES_MOVILES114" ref="J64:J66" totalsRowShown="0" headerRowDxfId="128" dataDxfId="127">
  <autoFilter ref="J64:J66" xr:uid="{00000000-0009-0000-0100-000071000000}"/>
  <tableColumns count="1">
    <tableColumn id="1" xr3:uid="{163AEE2B-A931-4D67-B881-BBF9A1A98180}" name="SERV_UBICACION INICIAL" dataDxfId="126"/>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DDAEAF5D-B349-4580-932C-9CF5892E4240}" name="SERV_ESTRATEGIA_UNIDADES_MOVILES114115" displayName="SERV_ESTRATEGIA_UNIDADES_MOVILES114115" ref="J68:J72" totalsRowShown="0" headerRowDxfId="125" dataDxfId="124">
  <autoFilter ref="J68:J72" xr:uid="{00000000-0009-0000-0100-000072000000}"/>
  <tableColumns count="1">
    <tableColumn id="1" xr3:uid="{B7E745B4-F17A-47EB-90F8-91F5C7D5822A}" name="SERV_APOYO Y FORTALECIMIENTO A LA FAMILIA Y/O RED VINCULAR" dataDxfId="123"/>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EC81973B-125A-464D-8354-9E6056E658E4}" name="SERV_ESTRATEGIA_UNIDADES_MOVILES116" displayName="SERV_ESTRATEGIA_UNIDADES_MOVILES116" ref="J74:J75" totalsRowShown="0" headerRowDxfId="122" dataDxfId="121">
  <autoFilter ref="J74:J75" xr:uid="{00000000-0009-0000-0100-000073000000}"/>
  <tableColumns count="1">
    <tableColumn id="1" xr3:uid="{D9E7B980-D4B9-43CD-BCF9-2E7C7858E39E}" name="SERV_ACOGIMIENTO FAMILIAR" dataDxfId="120"/>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570CA0E7-7436-4807-ACCB-293BEDE23481}" name="SERV_ESTRATEGIA_UNIDADES_MOVILES114115118" displayName="SERV_ESTRATEGIA_UNIDADES_MOVILES114115118" ref="J77:J81" totalsRowShown="0" headerRowDxfId="119" dataDxfId="118">
  <autoFilter ref="J77:J81" xr:uid="{00000000-0009-0000-0100-000075000000}"/>
  <tableColumns count="1">
    <tableColumn id="1" xr3:uid="{04DDCC58-E04D-4C6C-A8E4-3BBE48F8636D}" name="SERV_ACOGIMIENTO RESIDENCIAL" dataDxfId="117"/>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709068-14A9-4F6B-B914-4C6157600EB5}" name="Tabla_Dormitorios" displayName="Tabla_Dormitorios" ref="A3:H28" totalsRowShown="0" headerRowDxfId="116" dataDxfId="114" headerRowBorderDxfId="115" tableBorderDxfId="113" totalsRowBorderDxfId="112">
  <tableColumns count="8">
    <tableColumn id="1" xr3:uid="{650A74C5-4542-4609-98B0-E483E0C814BF}" name="Ubicación" dataDxfId="111"/>
    <tableColumn id="8" xr3:uid="{A19B9D68-2439-4EEC-BE09-0314490BD037}" name="Denominación del Dormitorio o Alojamiento" dataDxfId="110"/>
    <tableColumn id="2" xr3:uid="{B60D7BD7-5935-4B64-9229-59FD756E744D}" name="Área (m²)" dataDxfId="109"/>
    <tableColumn id="3" xr3:uid="{C4EA3A53-CC06-40A5-8FED-E378D7BF5473}" name="Índice  (m²/persona)" dataDxfId="108"/>
    <tableColumn id="4" xr3:uid="{EAF96A3C-4C86-4C22-9BA0-759F9CDE4964}" name="Capacidad máxima _x000a_(Área / Índice)_x000a_" dataDxfId="107">
      <calculatedColumnFormula>IFERROR(ROUNDDOWN((Tabla_Dormitorios[[#This Row],[Área (m²)]]/Tabla_Dormitorios[[#This Row],[Índice  (m²/persona)]]),0)," ")</calculatedColumnFormula>
    </tableColumn>
    <tableColumn id="5" xr3:uid="{F6EE36EE-7E64-4A3F-8AD8-48BF97E1FF1C}" name="No. Personas ubicadas" dataDxfId="106"/>
    <tableColumn id="10" xr3:uid="{5315243C-D7DE-4DBA-B7B0-9714EBA996C2}" name="Cumple - No cumple - No aplica" dataDxfId="105">
      <calculatedColumnFormula>IF(OR(ISBLANK(Tabla_Dormitorios[[#This Row],[Capacidad máxima 
(Área / Índice)
]]),ISBLANK(Tabla_Dormitorios[[#This Row],[No. Personas ubicadas]])),"No aplica",IF(Tabla_Dormitorios[[#This Row],[No. Personas ubicadas]]&lt;=Tabla_Dormitorios[[#This Row],[Capacidad máxima 
(Área / Índice)
]],"Cumple","No cumple"))</calculatedColumnFormula>
    </tableColumn>
    <tableColumn id="6" xr3:uid="{8739EF71-9E82-4B13-BCBA-0DB2C0452915}" name="observaciones" dataDxfId="104"/>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C203D42-004B-44D6-9B5A-BE3B0FF5A13C}" name="Tabla_Aulas" displayName="Tabla_Aulas" ref="B32:H52" totalsRowShown="0" headerRowDxfId="103" dataDxfId="101" headerRowBorderDxfId="102" tableBorderDxfId="100" totalsRowBorderDxfId="99">
  <tableColumns count="7">
    <tableColumn id="1" xr3:uid="{D2126C1A-7763-43DC-9ECE-4A771EBE512F}" name="Ubicación" dataDxfId="98"/>
    <tableColumn id="2" xr3:uid="{8EC13C35-B24C-48D0-B378-DA67F9856A7D}" name="Aula" dataDxfId="97"/>
    <tableColumn id="3" xr3:uid="{035833D1-CA4C-4AA5-A600-ED88EB23E6FB}" name="Área (m²)" dataDxfId="96"/>
    <tableColumn id="4" xr3:uid="{AEFC496D-EA2F-4EF5-B4B6-9CF82735CE28}" name="Índice_x000a_(m²/persona)" dataDxfId="95"/>
    <tableColumn id="5" xr3:uid="{D9F635DC-438A-4812-A985-B0157A1D526E}" name="Capacidad máxima _x000a_(Área / Índice)" dataDxfId="94">
      <calculatedColumnFormula>IFERROR(ROUNDDOWN((Tabla_Aulas[[#This Row],[Área (m²)]]/Tabla_Aulas[[#This Row],[Índice
(m²/persona)]]),0)," ")</calculatedColumnFormula>
    </tableColumn>
    <tableColumn id="6" xr3:uid="{465C0CED-4EF9-4562-BA3E-1D7F9CBDFD9F}" name="Cumple - No cumple - No aplica" dataDxfId="93"/>
    <tableColumn id="7" xr3:uid="{95C66E61-3CAF-4F47-9902-FD0140BF1D7A}" name="observaciones" dataDxfId="92"/>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54587E5-39FC-4EFC-8ACE-83256C66DD81}" name="Tabla_Talleres" displayName="Tabla_Talleres" ref="B57:H72" totalsRowShown="0" headerRowDxfId="91" dataDxfId="89" headerRowBorderDxfId="90" tableBorderDxfId="88" totalsRowBorderDxfId="87">
  <tableColumns count="7">
    <tableColumn id="1" xr3:uid="{58FED2E8-4007-4856-A6C7-4D8EE3D7E059}" name="Ubicación" dataDxfId="86"/>
    <tableColumn id="2" xr3:uid="{6FD3F1F2-B2FC-4823-B1D2-C8A717CB3CE5}" name="Taller" dataDxfId="85"/>
    <tableColumn id="3" xr3:uid="{1F9D5EF9-59C6-44B2-99EF-2A7F33EAF8E0}" name="Área (m²)" dataDxfId="84"/>
    <tableColumn id="4" xr3:uid="{B3D647C0-AFF1-4D31-8D61-BDC0955AFBD0}" name="Índice_x000a_(m²/persona)" dataDxfId="83"/>
    <tableColumn id="5" xr3:uid="{200F49F5-01A8-4017-ABCB-B0B5C9C13892}" name="Capacidad máxima _x000a_(Área / Índice)" dataDxfId="82">
      <calculatedColumnFormula>IFERROR(ROUNDDOWN((Tabla_Talleres[[#This Row],[Área (m²)]]/Tabla_Talleres[[#This Row],[Índice
(m²/persona)]]),0)," ")</calculatedColumnFormula>
    </tableColumn>
    <tableColumn id="6" xr3:uid="{414F6818-33A5-48BF-BAFA-53C334F84D9D}" name="Cumple - No cumple - No aplica" dataDxfId="81"/>
    <tableColumn id="7" xr3:uid="{30FE4E85-231E-465B-9BA9-363A1A9EBA69}" name="observaciones" dataDxfId="80"/>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CDA1371E-1BA2-49F0-B3FD-7EB442C881BB}" name="POB_ADOPCIONES" displayName="POB_ADOPCIONES" ref="F84:F85" totalsRowShown="0" headerRowDxfId="389" dataDxfId="388">
  <autoFilter ref="F84:F85" xr:uid="{00000000-0009-0000-0100-00000C000000}"/>
  <tableColumns count="1">
    <tableColumn id="1" xr3:uid="{5F717606-2588-4DFA-B58D-D598C540890E}" name="POB_ADOPCIONES" dataDxfId="387"/>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520D3BA-AEAB-488C-91CE-FEC64373104B}" name="MOD_PRIMERA_INFANCIA" displayName="MOD_PRIMERA_INFANCIA" ref="H102:H106" totalsRowShown="0" headerRowDxfId="386" dataDxfId="385">
  <autoFilter ref="H102:H106" xr:uid="{00000000-0009-0000-0100-00000D000000}"/>
  <tableColumns count="1">
    <tableColumn id="1" xr3:uid="{FDEF7993-6E89-4083-AB86-6B45A98B7E7D}" name="MOD_PRIMERA_INFANCIA" dataDxfId="384"/>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DD04EAB-03A6-41FB-8EF6-526E4D4D2805}" name="SERV_INSTITUCIONAL" displayName="SERV_INSTITUCIONAL" ref="J95:J101" totalsRowShown="0" headerRowDxfId="383" dataDxfId="382">
  <autoFilter ref="J95:J101" xr:uid="{00000000-0009-0000-0100-00000E000000}"/>
  <tableColumns count="1">
    <tableColumn id="1" xr3:uid="{29CA80EE-8624-4726-9FCF-DEA9C3A79347}" name="SERV_INSTITUCIONAL" dataDxfId="381"/>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E625C31-B5A2-4245-9391-031F51AF8E00}" name="SERV_COMUNITARIA" displayName="SERV_COMUNITARIA" ref="J103:J106" totalsRowShown="0" headerRowDxfId="380" dataDxfId="379">
  <autoFilter ref="J103:J106" xr:uid="{00000000-0009-0000-0100-00000F000000}"/>
  <tableColumns count="1">
    <tableColumn id="1" xr3:uid="{6063ECCE-158B-4C4E-B2E2-88C4FEFC3391}" name="SERV_COMUNITARIA" dataDxfId="378"/>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ACB9E2F-486B-42BF-B91A-09E88D10CE94}" name="SERV_FAMILIAR" displayName="SERV_FAMILIAR" ref="J108:J111" totalsRowShown="0" headerRowDxfId="377" dataDxfId="376">
  <autoFilter ref="J108:J111" xr:uid="{00000000-0009-0000-0100-000010000000}"/>
  <tableColumns count="1">
    <tableColumn id="1" xr3:uid="{6E1760F6-0794-41BC-97E4-49B538F26A95}" name="SERV_FAMILIAR" dataDxfId="375"/>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95FA815C-D293-47C8-819C-6292295F5EEE}" name="SERV_PROPIA_E_INTERCULTURAL" displayName="SERV_PROPIA_E_INTERCULTURAL" ref="J113:J114" totalsRowShown="0" headerRowDxfId="374" dataDxfId="373">
  <autoFilter ref="J113:J114" xr:uid="{00000000-0009-0000-0100-000011000000}"/>
  <tableColumns count="1">
    <tableColumn id="1" xr3:uid="{0F5E8207-5022-4E74-A78B-ED415EB3443A}" name="SERV_PROPIA_E_INTERCULTURAL" dataDxfId="372"/>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6CF4AF4-82EE-48DB-87E2-7F6FFA24A5D2}" name="MOD_INFANCIA" displayName="MOD_INFANCIA" ref="H116:H117" totalsRowShown="0" headerRowDxfId="371" dataDxfId="370">
  <autoFilter ref="H116:H117" xr:uid="{00000000-0009-0000-0100-000012000000}"/>
  <tableColumns count="1">
    <tableColumn id="1" xr3:uid="{D104C16B-4AAF-4698-9484-780A749D7DB3}" name="MOD_INFANCIA" dataDxfId="369"/>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BAF68543-1212-401C-9A97-EA3E69E742A7}" name="SERV_ATRAPASUEÑOS" displayName="SERV_ATRAPASUEÑOS" ref="J117:J121" totalsRowShown="0" headerRowDxfId="368" dataDxfId="367">
  <autoFilter ref="J117:J121" xr:uid="{00000000-0009-0000-0100-000013000000}"/>
  <tableColumns count="1">
    <tableColumn id="1" xr3:uid="{E5FFC90F-DFF7-489A-B5E2-FDA85E5169AB}" name="SERV_ATRAPASUEÑOS" dataDxfId="36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5CF74FA-495E-49A1-B1D1-7438E392C201}" name="DIR_PROMOCION_Y_PREVENCION" displayName="DIR_PROMOCION_Y_PREVENCION" ref="D117:D123" totalsRowShown="0" headerRowDxfId="419" dataDxfId="418">
  <autoFilter ref="D117:D123" xr:uid="{00000000-0009-0000-0100-000002000000}"/>
  <tableColumns count="1">
    <tableColumn id="1" xr3:uid="{888DFD05-CBF5-4698-90CF-A48C96598A3E}" name="DIR_PROMOCIÓN_Y_PREVENCION" dataDxfId="417"/>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1171FBD4-275F-4EF7-8307-D86CD14A946B}" name="MOD_NUTRICION" displayName="MOD_NUTRICION" ref="H130:H133" totalsRowShown="0" headerRowDxfId="365" dataDxfId="364">
  <autoFilter ref="H130:H133" xr:uid="{00000000-0009-0000-0100-000014000000}"/>
  <tableColumns count="1">
    <tableColumn id="1" xr3:uid="{C10993AC-39FC-46E9-AA04-07B9D003C48D}" name="MOD_NUTRICION" dataDxfId="363"/>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8049A143-D0B8-4291-B912-174AFBD4EF7F}" name="SERV_NUTRICION" displayName="SERV_NUTRICION" ref="J128:J129" totalsRowShown="0" headerRowDxfId="362" dataDxfId="361">
  <autoFilter ref="J128:J129" xr:uid="{00000000-0009-0000-0100-000015000000}"/>
  <tableColumns count="1">
    <tableColumn id="1" xr3:uid="{BBC4F459-6AE7-431B-8776-B0B9C777AFEA}" name="SERV_CENTROS_DE_RECUPERACION_INSTITUCIONAL" dataDxfId="360"/>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80FF5B6F-70DD-484B-9DF6-F96191FDDDDB}" name="MOD_FAMILIAS_Y_COMUNIDADES" displayName="MOD_FAMILIAS_Y_COMUNIDADES" ref="H144:H147" totalsRowShown="0" headerRowDxfId="359" dataDxfId="358">
  <autoFilter ref="H144:H147" xr:uid="{00000000-0009-0000-0100-000016000000}"/>
  <tableColumns count="1">
    <tableColumn id="1" xr3:uid="{D00CA2DF-8C6C-42E4-A350-B0401116A11F}" name="MOD_FAMILIAS_Y_COMUNIDADES" dataDxfId="357"/>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4191763C-B1FA-42DC-BDA7-B9ACDC338406}" name="MOD_RESTABLECIMIENTO_DE_DERECHOS" displayName="MOD_RESTABLECIMIENTO_DE_DERECHOS" ref="H10:H14" totalsRowShown="0" headerRowDxfId="356" dataDxfId="355">
  <autoFilter ref="H10:H14" xr:uid="{00000000-0009-0000-0100-000017000000}"/>
  <tableColumns count="1">
    <tableColumn id="1" xr3:uid="{BC6D9EDF-5EE2-4FA8-9948-3E67D7A00B04}" name="MOD_RESTABLECIMIENTO_DE_DERECHOS" dataDxfId="354"/>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C26DF4A4-208F-42BC-B482-5E392F0182B1}" name="SERV_PRIVATIVAS_DE_LA_LIBERTAD" displayName="SERV_PRIVATIVAS_DE_LA_LIBERTAD" ref="J2:J6" totalsRowShown="0" headerRowDxfId="353" dataDxfId="352">
  <autoFilter ref="J2:J6" xr:uid="{00000000-0009-0000-0100-000018000000}"/>
  <tableColumns count="1">
    <tableColumn id="1" xr3:uid="{94C0C2B4-6980-455D-9F78-1E1907BA2071}" name="SERV_PRIVATIVAS_DE_LA_LIBERTAD" dataDxfId="351"/>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EF07E7B9-6645-4F99-A10B-CC5837AAA9BF}" name="SERV_NO_PRIVATIVAS_DE_LA_LIBERTAD" displayName="SERV_NO_PRIVATIVAS_DE_LA_LIBERTAD" ref="J8:J11" totalsRowShown="0" headerRowDxfId="350" dataDxfId="349">
  <autoFilter ref="J8:J11" xr:uid="{00000000-0009-0000-0100-000019000000}"/>
  <tableColumns count="1">
    <tableColumn id="1" xr3:uid="{8D5F3E6F-DBA7-49FF-B98E-874F85877F97}" name="SERV_NO_PRIVATIVAS_DE_LA_LIBERTAD" dataDxfId="348"/>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E3988BF5-6F42-4A76-B551-88F9898C7155}" name="SERV_COMPLEMENTARIAS_Y_DE_RESTABLECIMIENTO_EN_ADMINISTRACION_DE_JUSTICIA" displayName="SERV_COMPLEMENTARIAS_Y_DE_RESTABLECIMIENTO_EN_ADMINISTRACION_DE_JUSTICIA" ref="J13:J18" totalsRowShown="0" headerRowDxfId="347" dataDxfId="346">
  <autoFilter ref="J13:J18" xr:uid="{00000000-0009-0000-0100-00001A000000}"/>
  <tableColumns count="1">
    <tableColumn id="1" xr3:uid="{CF3838C0-781D-4992-A8D4-3BE25734FBD8}" name="SERV_COMPLEMENTARIAS_Y_DE_RESTABLECIMIENTO_EN_ADMINISTRACION_DE_JUSTICIA" dataDxfId="345"/>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285202AD-3A40-46ED-AFFC-AC14317F459B}" name="SERV_PROGRAMA_DE_INCLUSION_SOCIAL" displayName="SERV_PROGRAMA_DE_INCLUSION_SOCIAL" ref="J20:J22" totalsRowShown="0" headerRowDxfId="344" dataDxfId="343">
  <autoFilter ref="J20:J22" xr:uid="{00000000-0009-0000-0100-00001B000000}"/>
  <tableColumns count="1">
    <tableColumn id="1" xr3:uid="{88480CDA-AF60-4AE2-BCB6-0EE8213BDE5E}" name="SERV_PROGRAMA_DE_INCLUSION_SOCIAL" dataDxfId="342"/>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DCB33F41-E26E-455E-9829-E27038F41699}" name="MOD_SISTEMA_DE_RESPONSABILIDAD_PENAL_ADOLESCENTES" displayName="MOD_SISTEMA_DE_RESPONSABILIDAD_PENAL_ADOLESCENTES" ref="H32:H37" totalsRowShown="0" headerRowDxfId="341" dataDxfId="340">
  <autoFilter ref="H32:H37" xr:uid="{00000000-0009-0000-0100-00001C000000}"/>
  <tableColumns count="1">
    <tableColumn id="1" xr3:uid="{43FF3BBC-47CB-417C-ADCE-11C0623F5A0E}" name="MOD_SISTEMA_DE_RESPONSABILIDAD_PENAL_ADOLESCENTES" dataDxfId="339"/>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5F6BE269-73C4-4025-B454-61053364E328}" name="SERV_CENTRO_DE_EMERGENCIA" displayName="SERV_CENTRO_DE_EMERGENCIA" ref="J25:J26" totalsRowShown="0" headerRowDxfId="338" dataDxfId="337">
  <autoFilter ref="J25:J26" xr:uid="{00000000-0009-0000-0100-00001D000000}"/>
  <tableColumns count="1">
    <tableColumn id="1" xr3:uid="{387FECE2-6391-415D-8B78-4FC53663FC23}" name="SERV_CENTRO_DE_EMERGENCIA" dataDxfId="33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7CBA638-B427-4378-A271-A1A533F66DA6}" name="DIR_PROTECCION" displayName="DIR_PROTECCION" ref="D22:D25" totalsRowShown="0" headerRowDxfId="416" dataDxfId="415">
  <autoFilter ref="D22:D25" xr:uid="{00000000-0009-0000-0100-000003000000}"/>
  <tableColumns count="1">
    <tableColumn id="1" xr3:uid="{38612736-A4A3-4F1B-A76B-9A6CAA9EB525}" name="DIR_PROTECCION" dataDxfId="414"/>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29E598D7-E45A-4605-BE74-68D38CD9574A}" name="SERV_SERVICIO_DE_APOYO_Y_FORTALECIMIENTO_A_LA_FAMILIA" displayName="SERV_SERVICIO_DE_APOYO_Y_FORTALECIMIENTO_A_LA_FAMILIA" ref="J28:J36" totalsRowShown="0" headerRowDxfId="335" dataDxfId="334">
  <autoFilter ref="J28:J36" xr:uid="{00000000-0009-0000-0100-00001E000000}"/>
  <tableColumns count="1">
    <tableColumn id="1" xr3:uid="{B9E68753-4F19-4A0A-AB04-7C9A66BC5327}" name="SERV_SERVICIO_DE_APOYO_Y_FORTALECIMIENTO_A_LA_FAMILIA" dataDxfId="333"/>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E09B7E56-31C3-4C5C-9C26-51A3E5DB2BF7}" name="SERV_ACOGIMIENTO_FAMILIAR" displayName="SERV_ACOGIMIENTO_FAMILIAR" ref="J38:J43" totalsRowShown="0" headerRowDxfId="332" dataDxfId="331">
  <autoFilter ref="J38:J43" xr:uid="{00000000-0009-0000-0100-00001F000000}"/>
  <tableColumns count="1">
    <tableColumn id="1" xr3:uid="{7A414DC7-BB58-4F98-996D-9BE647E5F421}" name="SERV_ACOGIMIENTO_FAMILIAR" dataDxfId="330"/>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FA9D7DCE-5839-48FC-9EB0-E1CA8C9A75C1}" name="SERV_ACOGIMIENTO_RESIDENCIAL" displayName="SERV_ACOGIMIENTO_RESIDENCIAL" ref="J45:J58" totalsRowShown="0" headerRowDxfId="329" dataDxfId="328">
  <autoFilter ref="J45:J58" xr:uid="{00000000-0009-0000-0100-000020000000}"/>
  <tableColumns count="1">
    <tableColumn id="1" xr3:uid="{249CBAB3-3BD2-49B5-8215-1C59D81A459C}" name="SERV_ACOGIMIENTO_RESIDENCIAL" dataDxfId="327"/>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14CEB05-3837-4F1D-B8B4-8BF0F2969FAC}" name="SERV_ESTRATEGIA_UNIDADES_MOVILES" displayName="SERV_ESTRATEGIA_UNIDADES_MOVILES" ref="J60:J61" totalsRowShown="0" headerRowDxfId="326" dataDxfId="325">
  <autoFilter ref="J60:J61" xr:uid="{00000000-0009-0000-0100-000021000000}"/>
  <tableColumns count="1">
    <tableColumn id="1" xr3:uid="{C18976DF-759C-4415-A796-997C3C2F461E}" name="SERV_ESTRATEGIA_UNIDADES_MOVILES" dataDxfId="324"/>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FFB44B1-5868-49AE-80AB-B69E3277F4AB}" name="MOD_ADOLESCENCIA" displayName="MOD_ADOLESCENCIA" ref="H119:H120" totalsRowShown="0" headerRowDxfId="323" dataDxfId="322">
  <autoFilter ref="H119:H120" xr:uid="{00000000-0009-0000-0100-00002B000000}"/>
  <tableColumns count="1">
    <tableColumn id="1" xr3:uid="{8FE2866F-5AA0-488A-A96E-C9F5E7A1116E}" name="MOD_ADOLESCENCIA" dataDxfId="321"/>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29CC6DDE-2C24-4A95-BD23-9577FCB098FC}" name="MOD_JUVENTUD" displayName="MOD_JUVENTUD" ref="H122:H123" totalsRowShown="0" headerRowDxfId="320" dataDxfId="319">
  <autoFilter ref="H122:H123" xr:uid="{00000000-0009-0000-0100-00002C000000}"/>
  <tableColumns count="1">
    <tableColumn id="1" xr3:uid="{043D7FFD-0978-45B7-8B74-BFD979CE8F82}" name="MOD_JUVENTUD" dataDxfId="318"/>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DE8775F-7397-4FA1-86AF-752E6D651405}" name="SERV_SOMOS_FAMILIA_SOMOS_COMUNIDAD" displayName="SERV_SOMOS_FAMILIA_SOMOS_COMUNIDAD" ref="J142:J143" totalsRowShown="0" headerRowDxfId="317" dataDxfId="316">
  <autoFilter ref="J142:J143" xr:uid="{00000000-0009-0000-0100-00002D000000}"/>
  <tableColumns count="1">
    <tableColumn id="1" xr3:uid="{9DD4BBD1-5C21-4933-8491-774617D59C56}" name="SERV_SOMOS_FAMILIA_SOMOS_COMUNIDAD" dataDxfId="315"/>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C9D627B8-6BF4-4CE0-9D8E-D88536D9E7F7}" name="MOD_ADOPCIONES" displayName="MOD_ADOPCIONES" ref="H84:H85" totalsRowShown="0" headerRowDxfId="314" dataDxfId="313">
  <autoFilter ref="H84:H85" xr:uid="{00000000-0009-0000-0100-00002E000000}"/>
  <tableColumns count="1">
    <tableColumn id="1" xr3:uid="{BB61C2D5-B1CD-47A9-B5EA-6C4EE97ED3CF}" name="MOD_ADOPCIONES" dataDxfId="312"/>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14E0CBB2-1850-4187-831A-AF3436D5B342}" name="SERV_ADOPCIONES" displayName="SERV_ADOPCIONES" ref="J84:J85" totalsRowShown="0" headerRowDxfId="311" dataDxfId="310">
  <autoFilter ref="J84:J85" xr:uid="{00000000-0009-0000-0100-00002F000000}"/>
  <tableColumns count="1">
    <tableColumn id="1" xr3:uid="{4A3BC848-122B-47B5-8889-8011C7560F6B}" name="SERV_ADOPCIONES" dataDxfId="309"/>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CF7A5A1A-5C41-4CF3-A6AA-FAC1F3EEDEF9}" name="SERV_1000_DÍAS_PARA_CAMBIAR_EL_MUNDO" displayName="SERV_1000_DÍAS_PARA_CAMBIAR_EL_MUNDO" ref="J131:J132" totalsRowShown="0" headerRowDxfId="308" dataDxfId="307">
  <autoFilter ref="J131:J132" xr:uid="{00000000-0009-0000-0100-000022000000}"/>
  <tableColumns count="1">
    <tableColumn id="1" xr3:uid="{7605B595-CE0A-4C32-9842-9A371CFD97CC}" name="SERV_1000_DÍAS_PARA_CAMBIAR_EL_MUNDO" dataDxfId="30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B2A9727-2C8D-4F4E-BFFB-249FE4954D83}" name="POB_PRIMERA_INFANCIA" displayName="POB_PRIMERA_INFANCIA" ref="F104:F105" totalsRowShown="0" headerRowDxfId="413" dataDxfId="412">
  <autoFilter ref="F104:F105" xr:uid="{00000000-0009-0000-0100-000004000000}"/>
  <tableColumns count="1">
    <tableColumn id="1" xr3:uid="{AF4FCC91-3104-4A4C-8349-0840C6587921}" name="POB_PRIMERA_INFANCIA" dataDxfId="411"/>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B7099307-91C1-4A7E-8DC0-3D7F527AAB1B}" name="SERV_SERVICIOS_DE_UNIDADES_DE_BUSQUEDA_ACTIVA" displayName="SERV_SERVICIOS_DE_UNIDADES_DE_BUSQUEDA_ACTIVA" ref="J134:J135" totalsRowShown="0" headerRowDxfId="305" dataDxfId="304">
  <autoFilter ref="J134:J135" xr:uid="{00000000-0009-0000-0100-000023000000}"/>
  <tableColumns count="1">
    <tableColumn id="1" xr3:uid="{DD81BD66-E1EC-45AB-9424-5C349ECDD53A}" name="SERV_SERVICIOS_DE_UNIDADES_DE_BUSQUEDA_ACTIVA" dataDxfId="303"/>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BC6A3828-4327-4326-9CBC-82755F8647C0}" name="SERV_SOMOS_FAMILIA_CONECTADAS" displayName="SERV_SOMOS_FAMILIA_CONECTADAS" ref="J145:J146" totalsRowShown="0" headerRowDxfId="302" dataDxfId="301">
  <autoFilter ref="J145:J146" xr:uid="{00000000-0009-0000-0100-000024000000}"/>
  <tableColumns count="1">
    <tableColumn id="1" xr3:uid="{CC711B45-4520-45D1-AC89-4AF0A1C537F5}" name="SERV_SOMOS_FAMILIA_CONECTADAS" dataDxfId="300"/>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B85F1BC7-5D38-4946-A69E-42C836557FE9}" name="SERV_ACOMPAÑAMIENTO_INTERCULTURAL_ETNICA_Y_CAMPESINA_TEJIENDO_INTERCULTURALIDAD" displayName="SERV_ACOMPAÑAMIENTO_INTERCULTURAL_ETNICA_Y_CAMPESINA_TEJIENDO_INTERCULTURALIDAD" ref="J148:J149" totalsRowShown="0" headerRowDxfId="299" dataDxfId="298">
  <autoFilter ref="J148:J149" xr:uid="{00000000-0009-0000-0100-000025000000}"/>
  <tableColumns count="1">
    <tableColumn id="1" xr3:uid="{732FAEC3-9B57-4EAD-9A5E-C71579AE2C59}" name="SERV_ACOMPAÑAMIENTO_INTERCULTURAL_ETNICA_Y_CAMPESINA_TEJIENDO_INTERCULTURALIDAD" dataDxfId="297"/>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1F48BEDA-C747-475B-B9EC-9D21A0D686CE}" name="AMAZONAS." displayName="AMAZONAS." ref="D171:D172" totalsRowShown="0" headerRowDxfId="296" dataDxfId="295" tableBorderDxfId="294">
  <autoFilter ref="D171:D172" xr:uid="{00000000-0009-0000-0100-000026000000}"/>
  <tableColumns count="1">
    <tableColumn id="1" xr3:uid="{7E72DF9A-D87C-4D90-A30D-290D405157E0}" name="AMAZONAS." dataDxfId="293"/>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8B5610CC-001D-4C01-B9C8-C1AE1DC08874}" name="ANTIOQUIA." displayName="ANTIOQUIA." ref="E171:E189" totalsRowShown="0" headerRowDxfId="292" dataDxfId="291" tableBorderDxfId="290">
  <autoFilter ref="E171:E189" xr:uid="{00000000-0009-0000-0100-000027000000}"/>
  <tableColumns count="1">
    <tableColumn id="1" xr3:uid="{4CA86C66-89ED-4B8D-86C0-3337672FC655}" name="ANTIOQUIA." dataDxfId="289"/>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A7433B60-0219-459E-865E-5373E14721DE}" name="ARAUCA." displayName="ARAUCA." ref="F171:F174" totalsRowShown="0" headerRowDxfId="288" dataDxfId="287" tableBorderDxfId="286">
  <autoFilter ref="F171:F174" xr:uid="{00000000-0009-0000-0100-000028000000}"/>
  <tableColumns count="1">
    <tableColumn id="1" xr3:uid="{E57201C3-4243-474C-AFC6-669A2DE45143}" name="ARAUCA." dataDxfId="285"/>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B1718299-B8FB-4EC1-836D-3F2820266598}" name="ATLANTICO." displayName="ATLANTICO." ref="G171:G178" totalsRowShown="0" headerRowDxfId="284" dataDxfId="283" tableBorderDxfId="282">
  <autoFilter ref="G171:G178" xr:uid="{00000000-0009-0000-0100-000029000000}"/>
  <tableColumns count="1">
    <tableColumn id="1" xr3:uid="{AC0AFB54-CA41-4B3C-8653-63ECF19D6B6C}" name="ATLANTICO." dataDxfId="281"/>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DB97149-711D-4F45-809A-E34C6BE203E4}" name="BOGOTA." displayName="BOGOTA." ref="H171:H189" totalsRowShown="0" headerRowDxfId="280" dataDxfId="279" tableBorderDxfId="278">
  <autoFilter ref="H171:H189" xr:uid="{00000000-0009-0000-0100-00002A000000}"/>
  <tableColumns count="1">
    <tableColumn id="1" xr3:uid="{911D445E-2961-440D-8A02-8912A87F1A8B}" name="BOGOTA." dataDxfId="277"/>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E7E5AD09-2948-483D-94AE-556482D12EBB}" name="BOLIVAR." displayName="BOLIVAR." ref="I171:I179" totalsRowShown="0" headerRowDxfId="276" dataDxfId="275" tableBorderDxfId="274">
  <autoFilter ref="I171:I179" xr:uid="{00000000-0009-0000-0100-000030000000}"/>
  <tableColumns count="1">
    <tableColumn id="1" xr3:uid="{D63799CF-7F92-47BD-A044-5219B922CBEE}" name="BOLIVAR." dataDxfId="273"/>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AEEFD539-FB94-4E42-8A20-B9DAB6928DE4}" name="BOYACA." displayName="BOYACA." ref="J171:J183" totalsRowShown="0" headerRowDxfId="272" dataDxfId="271" tableBorderDxfId="270">
  <autoFilter ref="J171:J183" xr:uid="{00000000-0009-0000-0100-000031000000}"/>
  <tableColumns count="1">
    <tableColumn id="1" xr3:uid="{E9647350-65F7-4468-A071-121091ECEA09}" name="BOYACA." dataDxfId="269"/>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21331A7-BE93-4A8A-B562-93DB3FE5AB47}" name="POB_INFANCIA" displayName="POB_INFANCIA" ref="F116:F117" totalsRowShown="0" headerRowDxfId="410" dataDxfId="409">
  <autoFilter ref="F116:F117" xr:uid="{00000000-0009-0000-0100-000005000000}"/>
  <tableColumns count="1">
    <tableColumn id="1" xr3:uid="{21DDD01B-72C4-4A02-9F88-E5AC54D78FC2}" name="POB_INFANCIA" dataDxfId="408"/>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7166EDFC-E803-4340-9855-4E8BF18F8415}" name="CALDAS." displayName="CALDAS." ref="K171:K178" totalsRowShown="0" headerRowDxfId="268" dataDxfId="267" tableBorderDxfId="266">
  <autoFilter ref="K171:K178" xr:uid="{00000000-0009-0000-0100-000032000000}"/>
  <tableColumns count="1">
    <tableColumn id="1" xr3:uid="{E4839F84-0475-4BC0-AECF-D36B489FA465}" name="CALDAS." dataDxfId="265"/>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4FEE9466-36A8-4D53-A1D1-18D4DAD60C66}" name="CAQUETA." displayName="CAQUETA." ref="L171:L175" totalsRowShown="0" headerRowDxfId="264" dataDxfId="263" tableBorderDxfId="262">
  <autoFilter ref="L171:L175" xr:uid="{00000000-0009-0000-0100-000033000000}"/>
  <tableColumns count="1">
    <tableColumn id="1" xr3:uid="{AA0A6EE0-FA12-49CA-844F-E1079B959A59}" name="CAQUETA." dataDxfId="261"/>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9108C5AC-0CF6-4E6A-A226-4FE917246152}" name="CASANARE." displayName="CASANARE." ref="M171:M174" totalsRowShown="0" headerRowDxfId="260" dataDxfId="259" tableBorderDxfId="258">
  <autoFilter ref="M171:M174" xr:uid="{00000000-0009-0000-0100-000034000000}"/>
  <tableColumns count="1">
    <tableColumn id="1" xr3:uid="{7DB33951-15BC-4BFF-A9AD-B89E1E8C676D}" name="CASANARE." dataDxfId="257"/>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4B6C0950-3B53-4DAA-86D3-BB45842BBE7D}" name="CAUCA." displayName="CAUCA." ref="N171:N178" totalsRowShown="0" headerRowDxfId="256" dataDxfId="255" tableBorderDxfId="254">
  <autoFilter ref="N171:N178" xr:uid="{00000000-0009-0000-0100-000035000000}"/>
  <tableColumns count="1">
    <tableColumn id="1" xr3:uid="{B4BF63ED-E8F1-4536-A74B-3F13631D51E9}" name="CAUCA." dataDxfId="253"/>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6EE10BF2-AF39-4E21-89E6-66B719E6DF9D}" name="CESAR." displayName="CESAR." ref="O171:O176" totalsRowShown="0" headerRowDxfId="252" dataDxfId="251" tableBorderDxfId="250">
  <autoFilter ref="O171:O176" xr:uid="{00000000-0009-0000-0100-000036000000}"/>
  <tableColumns count="1">
    <tableColumn id="1" xr3:uid="{74BC0B54-0D65-4A8D-B542-4E526D9F7B24}" name="CESAR." dataDxfId="249"/>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6DF73F9A-7669-4701-8ECF-44ACBFA41D30}" name="CHOCO." displayName="CHOCO." ref="P171:P177" totalsRowShown="0" headerRowDxfId="248" dataDxfId="247" tableBorderDxfId="246">
  <autoFilter ref="P171:P177" xr:uid="{00000000-0009-0000-0100-000037000000}"/>
  <tableColumns count="1">
    <tableColumn id="1" xr3:uid="{C88727BD-8BB1-43F5-A48F-353CA2965EA6}" name="CHOCO." dataDxfId="245"/>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77E9F6BB-8957-4A33-8876-FF3585B94346}" name="CORDOBA." displayName="CORDOBA." ref="Q171:Q179" totalsRowShown="0" headerRowDxfId="244" dataDxfId="243" tableBorderDxfId="242">
  <autoFilter ref="Q171:Q179" xr:uid="{00000000-0009-0000-0100-000038000000}"/>
  <tableColumns count="1">
    <tableColumn id="1" xr3:uid="{4B023CAE-FFDF-4AF6-B098-E08CD1D937C2}" name="CORDOBA." dataDxfId="241"/>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1F8199A-6103-4CDE-8522-3A766D18FB5B}" name="CUNDINAMARCA." displayName="CUNDINAMARCA." ref="R171:R185" totalsRowShown="0" headerRowDxfId="240" dataDxfId="239" tableBorderDxfId="238">
  <autoFilter ref="R171:R185" xr:uid="{00000000-0009-0000-0100-000039000000}"/>
  <tableColumns count="1">
    <tableColumn id="1" xr3:uid="{EA0B6F97-E32F-4F39-9461-06CA9205994D}" name="CUNDINAMARCA." dataDxfId="237"/>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7A230099-918E-4DC5-BD54-31B48C6A0A63}" name="GUAINIA." displayName="GUAINIA." ref="S171:S172" totalsRowShown="0" headerRowDxfId="236" dataDxfId="235" tableBorderDxfId="234">
  <autoFilter ref="S171:S172" xr:uid="{00000000-0009-0000-0100-00003A000000}"/>
  <tableColumns count="1">
    <tableColumn id="1" xr3:uid="{BA836086-D4A2-4115-BA84-71F2562BC4F1}" name="GUAINIA." dataDxfId="233"/>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C556D7C-056F-41A9-9B97-D81B711B30A3}" name="LA_GUAJIRA." displayName="LA_GUAJIRA." ref="T171:T178" totalsRowShown="0" headerRowDxfId="232" dataDxfId="231" tableBorderDxfId="230">
  <autoFilter ref="T171:T178" xr:uid="{00000000-0009-0000-0100-00003B000000}"/>
  <tableColumns count="1">
    <tableColumn id="1" xr3:uid="{BE3F4CFD-5E20-47CD-BC5E-94EC79A5DC73}" name="LA_GUAJIRA." dataDxfId="22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E0BBC7E-9845-4C9B-8887-B467BE3A9F52}" name="POB_ADOLESCENCIA" displayName="POB_ADOLESCENCIA" ref="F119:F120" totalsRowShown="0" headerRowDxfId="407" dataDxfId="406">
  <autoFilter ref="F119:F120" xr:uid="{00000000-0009-0000-0100-000006000000}"/>
  <tableColumns count="1">
    <tableColumn id="1" xr3:uid="{D1EE599C-FF2A-4B00-B18D-D915AE5DF3EF}" name="POB_ADOLESCENCIA" dataDxfId="405"/>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BEC58D8D-F29F-4A10-973D-6F3BA9BBCF3E}" name="GUAVIARE." displayName="GUAVIARE." ref="U171:U172" totalsRowShown="0" headerRowDxfId="228" dataDxfId="227" tableBorderDxfId="226">
  <autoFilter ref="U171:U172" xr:uid="{00000000-0009-0000-0100-00003C000000}"/>
  <tableColumns count="1">
    <tableColumn id="1" xr3:uid="{FBEC52B7-8CBD-440C-A90E-677034A26307}" name="GUAVIARE." dataDxfId="225"/>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550C7434-EECB-45A0-B469-A0025BD79BBD}" name="HUILA." displayName="HUILA." ref="V171:V176" totalsRowShown="0" headerRowDxfId="224" dataDxfId="223" tableBorderDxfId="222">
  <autoFilter ref="V171:V176" xr:uid="{00000000-0009-0000-0100-00003D000000}"/>
  <tableColumns count="1">
    <tableColumn id="1" xr3:uid="{7C504621-F129-470B-B706-519DB4EC34F7}" name="HUILA." dataDxfId="221"/>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6DA226EB-09B8-4D13-8347-F71C8CEC8BC0}" name="MAGDALENA." displayName="MAGDALENA." ref="W171:W179" totalsRowShown="0" headerRowDxfId="220" dataDxfId="219" tableBorderDxfId="218">
  <autoFilter ref="W171:W179" xr:uid="{00000000-0009-0000-0100-00003E000000}"/>
  <tableColumns count="1">
    <tableColumn id="1" xr3:uid="{67875762-DD00-4F3C-94C7-8999A8F2D0B9}" name="MAGDALENA." dataDxfId="217"/>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B2282025-D72F-4D8C-8CEA-29AF424B41FC}" name="META." displayName="META." ref="X171:X176" totalsRowShown="0" headerRowDxfId="216" dataDxfId="215" tableBorderDxfId="214">
  <autoFilter ref="X171:X176" xr:uid="{00000000-0009-0000-0100-00003F000000}"/>
  <tableColumns count="1">
    <tableColumn id="1" xr3:uid="{D95672D2-2430-4E0F-AAEC-475EA8502FE9}" name="META." dataDxfId="213"/>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FA39028-A872-4ABA-A722-CDA1AC83166E}" name="NARIÑO." displayName="NARIÑO." ref="Y171:Y179" totalsRowShown="0" headerRowDxfId="212" dataDxfId="211" tableBorderDxfId="210">
  <autoFilter ref="Y171:Y179" xr:uid="{00000000-0009-0000-0100-000040000000}"/>
  <tableColumns count="1">
    <tableColumn id="1" xr3:uid="{4FDB6C58-1E6B-42DC-9158-C4C9BFE8AFBA}" name="NARIÑO." dataDxfId="209"/>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30EE63E5-1570-40F0-A0AC-C0A295BDA3CC}" name="NORTE_DE_SANTANDER." displayName="NORTE_DE_SANTANDER." ref="Z171:Z177" totalsRowShown="0" headerRowDxfId="208" dataDxfId="207" tableBorderDxfId="206">
  <autoFilter ref="Z171:Z177" xr:uid="{00000000-0009-0000-0100-000041000000}"/>
  <tableColumns count="1">
    <tableColumn id="1" xr3:uid="{F87709D6-784C-4B14-A95A-C69DE055F46C}" name="NORTE_DE_SANTANDER." dataDxfId="205"/>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21B4A2E9-9622-4015-B71D-663AF7A93D80}" name="PUTUMAYO." displayName="PUTUMAYO." ref="AA171:AA175" totalsRowShown="0" headerRowDxfId="204" dataDxfId="203" tableBorderDxfId="202">
  <autoFilter ref="AA171:AA175" xr:uid="{00000000-0009-0000-0100-000042000000}"/>
  <tableColumns count="1">
    <tableColumn id="1" xr3:uid="{C68F45CC-019A-42EB-9CCF-DD59E4DDE674}" name="PUTUMAYO." dataDxfId="201"/>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B997DD14-8EB7-40DF-B4E8-01C272187DA6}" name="QUINDIO." displayName="QUINDIO." ref="AB171:AB174" totalsRowShown="0" headerRowDxfId="200" dataDxfId="199" tableBorderDxfId="198">
  <autoFilter ref="AB171:AB174" xr:uid="{00000000-0009-0000-0100-000043000000}"/>
  <tableColumns count="1">
    <tableColumn id="1" xr3:uid="{61C1F533-C7A1-481A-BFF9-50BA7889F3A6}" name="QUINDIO." dataDxfId="197"/>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19F54AD-45FF-4D4A-A060-178E74BF7673}" name="RISARALDA." displayName="RISARALDA." ref="AC171:AC176" totalsRowShown="0" headerRowDxfId="196" dataDxfId="195" tableBorderDxfId="194">
  <autoFilter ref="AC171:AC176" xr:uid="{00000000-0009-0000-0100-000044000000}"/>
  <tableColumns count="1">
    <tableColumn id="1" xr3:uid="{A3A2ABD1-A480-44E7-9FC2-130080E9BEF0}" name="RISARALDA." dataDxfId="193"/>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3E06A969-6C41-47BE-B00F-B6BD6E80C71F}" name="SAN_ANDRES." displayName="SAN_ANDRES." ref="AD171:AD173" totalsRowShown="0" headerRowDxfId="192" dataDxfId="191" tableBorderDxfId="190">
  <autoFilter ref="AD171:AD173" xr:uid="{00000000-0009-0000-0100-000045000000}"/>
  <tableColumns count="1">
    <tableColumn id="1" xr3:uid="{6D97F541-D9D7-4734-904C-6F0C48226614}" name="SAN_ANDRES." dataDxfId="189"/>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7405CC7-E12A-45B4-A1DE-E220B13D3E11}" name="POB_JUVENTUD" displayName="POB_JUVENTUD" ref="F122:F123" totalsRowShown="0" headerRowDxfId="404" dataDxfId="403">
  <autoFilter ref="F122:F123" xr:uid="{00000000-0009-0000-0100-000007000000}"/>
  <tableColumns count="1">
    <tableColumn id="1" xr3:uid="{D360782C-285A-494C-AF0A-834A9A37D6B2}" name="POB_JUVENTUD" dataDxfId="402"/>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F0014E2A-49CB-41B1-894F-63354860E310}" name="SANTANDER." displayName="SANTANDER." ref="AE171:AE182" totalsRowShown="0" headerRowDxfId="188" dataDxfId="187" tableBorderDxfId="186">
  <autoFilter ref="AE171:AE182" xr:uid="{00000000-0009-0000-0100-000046000000}"/>
  <tableColumns count="1">
    <tableColumn id="1" xr3:uid="{E1D4B651-C291-43D5-AEEE-060EFB4C37D6}" name="SANTANDER." dataDxfId="185"/>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714051C7-18B8-4F13-8F9E-E09C96C53FDA}" name="SUCRE." displayName="SUCRE." ref="AF171:AF175" totalsRowShown="0" headerRowDxfId="184" dataDxfId="183" tableBorderDxfId="182">
  <autoFilter ref="AF171:AF175" xr:uid="{00000000-0009-0000-0100-000047000000}"/>
  <tableColumns count="1">
    <tableColumn id="1" xr3:uid="{65E848DC-D6D7-4163-8A33-0787D1224328}" name="SUCRE." dataDxfId="181"/>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94954573-5EE7-4BA1-A611-26D57DCE7EA6}" name="TOLIMA." displayName="TOLIMA." ref="AG171:AG181" totalsRowShown="0" headerRowDxfId="180" dataDxfId="179" tableBorderDxfId="178">
  <autoFilter ref="AG171:AG181" xr:uid="{00000000-0009-0000-0100-000048000000}"/>
  <tableColumns count="1">
    <tableColumn id="1" xr3:uid="{C64075BD-270B-4A4F-A173-E344F36E7FE1}" name="TOLIMA." dataDxfId="177"/>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EF42EA2-0626-4DF2-AC45-F9EA22A81041}" name="VALLE_DEL_CAUCA." displayName="VALLE_DEL_CAUCA." ref="AH171:AH186" totalsRowShown="0" headerRowDxfId="176" dataDxfId="175" tableBorderDxfId="174">
  <autoFilter ref="AH171:AH186" xr:uid="{00000000-0009-0000-0100-000049000000}"/>
  <tableColumns count="1">
    <tableColumn id="1" xr3:uid="{EA87560C-4EAB-410C-A491-BABF041C9E61}" name="VALLE_DEL_CAUCA." dataDxfId="173"/>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788519E4-02FC-4B78-A010-0AAB6AFA63AF}" name="VAUPES." displayName="VAUPES." ref="AI171:AI172" totalsRowShown="0" headerRowDxfId="172" dataDxfId="171" tableBorderDxfId="170">
  <autoFilter ref="AI171:AI172" xr:uid="{00000000-0009-0000-0100-00004A000000}"/>
  <tableColumns count="1">
    <tableColumn id="1" xr3:uid="{186ADAEF-2D48-44FB-A48A-09F23D4C88F6}" name="VAUPES." dataDxfId="169"/>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708E894C-0BD7-4334-A7F7-27B92B0B25DD}" name="VICHADA." displayName="VICHADA." ref="AJ171:AJ172" totalsRowShown="0" headerRowDxfId="168" dataDxfId="167" tableBorderDxfId="166">
  <autoFilter ref="AJ171:AJ172" xr:uid="{00000000-0009-0000-0100-00004B000000}"/>
  <tableColumns count="1">
    <tableColumn id="1" xr3:uid="{DFB8F21A-CEBE-4A41-8A0F-45C13B022F30}" name="VICHADA." dataDxfId="165"/>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8D045736-EA2C-4710-BAD1-ABB6E41070A4}" name="AMAZONAS" displayName="AMAZONAS" ref="D204:D215" totalsRowShown="0" headerRowDxfId="164">
  <autoFilter ref="D204:D215" xr:uid="{00000000-0009-0000-0100-00004C000000}"/>
  <tableColumns count="1">
    <tableColumn id="1" xr3:uid="{70AF7BB4-9CC1-4A26-8EB1-C755D0C353A2}"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FFFB03B7-0CD1-4667-8CC6-591F3B57ABE0}" name="ANTIOQUIA" displayName="ANTIOQUIA" ref="E204:E329" totalsRowShown="0" headerRowDxfId="163">
  <autoFilter ref="E204:E329" xr:uid="{00000000-0009-0000-0100-00004D000000}"/>
  <tableColumns count="1">
    <tableColumn id="1" xr3:uid="{56693C6F-8921-4B7C-9225-DF1B7CCC9BC7}"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844A5C81-894D-49B1-A0CA-529A7A9A2CF8}" name="ARAUCA" displayName="ARAUCA" ref="F204:F211" totalsRowShown="0" headerRowDxfId="162">
  <autoFilter ref="F204:F211" xr:uid="{00000000-0009-0000-0100-00004E000000}"/>
  <tableColumns count="1">
    <tableColumn id="1" xr3:uid="{0EAB1BF2-7330-48F6-8D2C-1CE54AF99CF5}"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168E56AC-F689-459C-B954-72A0C8149617}" name="ATLÁNTICO" displayName="ATLÁNTICO" ref="G204:G227" totalsRowShown="0" headerRowDxfId="161">
  <autoFilter ref="G204:G227" xr:uid="{00000000-0009-0000-0100-00004F000000}"/>
  <tableColumns count="1">
    <tableColumn id="1" xr3:uid="{775555F6-AF33-48F2-BE16-BD72C9FBE5FB}"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D0CC9DF-3E3D-4942-97BE-EABE9BA441D7}" name="POB_NUTRICION" displayName="POB_NUTRICION" ref="F130:F131" totalsRowShown="0" headerRowDxfId="401" dataDxfId="400">
  <autoFilter ref="F130:F131" xr:uid="{00000000-0009-0000-0100-000008000000}"/>
  <tableColumns count="1">
    <tableColumn id="1" xr3:uid="{8E1FA9A8-5AA4-4545-B5F7-F96F89D51393}" name="POB_NUTRICION" dataDxfId="399"/>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F9506029-7486-4FE7-84AE-1D4E8341A08D}" name="BOGOTÁ.D.C." displayName="BOGOTÁ.D.C." ref="H204:H205" totalsRowShown="0" headerRowDxfId="160">
  <autoFilter ref="H204:H205" xr:uid="{00000000-0009-0000-0100-000050000000}"/>
  <tableColumns count="1">
    <tableColumn id="1" xr3:uid="{733A2C90-2452-4A7C-899A-8F96C016E59B}"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C3EB82F1-0044-4C4A-AB3B-C2E66C10A664}" name="BOLÍVAR" displayName="BOLÍVAR" ref="I204:I250" totalsRowShown="0" headerRowDxfId="159">
  <autoFilter ref="I204:I250" xr:uid="{00000000-0009-0000-0100-000051000000}"/>
  <tableColumns count="1">
    <tableColumn id="1" xr3:uid="{1D97550C-2C74-426B-90A7-D994D14410CE}"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B16D294A-29E5-4B34-88D8-780689EE7639}" name="BOYACÁ" displayName="BOYACÁ" ref="J204:J327" totalsRowShown="0" headerRowDxfId="158">
  <autoFilter ref="J204:J327" xr:uid="{00000000-0009-0000-0100-000052000000}"/>
  <tableColumns count="1">
    <tableColumn id="1" xr3:uid="{6ABDE62A-8818-4838-9F5A-4C5AD41725CB}"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8456980B-7252-4E7B-B575-8B7C87EC32B3}" name="CALDAS" displayName="CALDAS" ref="K204:K231" totalsRowShown="0" headerRowDxfId="157">
  <autoFilter ref="K204:K231" xr:uid="{00000000-0009-0000-0100-000053000000}"/>
  <tableColumns count="1">
    <tableColumn id="1" xr3:uid="{D4CCFA86-9B97-4CDE-B821-45C58FA8839E}"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B97CF95D-DCC0-46F3-9FD6-9474DBC8683B}" name="CAQUETÁ" displayName="CAQUETÁ" ref="L204:L220" totalsRowShown="0" headerRowDxfId="156">
  <autoFilter ref="L204:L220" xr:uid="{00000000-0009-0000-0100-000054000000}"/>
  <tableColumns count="1">
    <tableColumn id="1" xr3:uid="{DAD95E02-3151-41D6-B8D7-7575C1BD560B}"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9F6F31BC-83D4-452D-97D2-0C49AE9DF2B3}" name="CASANARE" displayName="CASANARE" ref="M204:M223" totalsRowShown="0" headerRowDxfId="155">
  <autoFilter ref="M204:M223" xr:uid="{00000000-0009-0000-0100-000055000000}"/>
  <tableColumns count="1">
    <tableColumn id="1" xr3:uid="{8E9288B7-4476-4742-9906-A8FFFF0756A9}"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D6D00EEE-3592-4BE0-89A0-7B7DE9C12A47}" name="CAUCA" displayName="CAUCA" ref="N204:N246" totalsRowShown="0" headerRowDxfId="154">
  <autoFilter ref="N204:N246" xr:uid="{00000000-0009-0000-0100-000056000000}"/>
  <tableColumns count="1">
    <tableColumn id="1" xr3:uid="{5613C2C7-3823-4B70-9C0A-1C7CD09D1D49}"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DB4F6543-787A-440F-A989-83A826B5F5A4}" name="CHOCÓ" displayName="CHOCÓ" ref="P204:P234" totalsRowShown="0" headerRowDxfId="153">
  <autoFilter ref="P204:P234" xr:uid="{00000000-0009-0000-0100-000057000000}"/>
  <tableColumns count="1">
    <tableColumn id="1" xr3:uid="{2554B49D-A52F-440C-9D87-A88126FD9235}"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255F3509-FFD4-4A8F-8883-B2A1EBEB7BC2}" name="CESAR" displayName="CESAR" ref="O204:O229" totalsRowShown="0" headerRowDxfId="152">
  <autoFilter ref="O204:O229" xr:uid="{00000000-0009-0000-0100-000058000000}"/>
  <tableColumns count="1">
    <tableColumn id="1" xr3:uid="{E78B33E9-7C3C-4DC3-BB58-ECF20A301565}"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70F0A062-B81E-42A4-ACEB-D07264C43BBB}" name="CÓRDOBA" displayName="CÓRDOBA" ref="Q204:Q234" totalsRowShown="0" headerRowDxfId="151">
  <autoFilter ref="Q204:Q234" xr:uid="{00000000-0009-0000-0100-000059000000}"/>
  <tableColumns count="1">
    <tableColumn id="1" xr3:uid="{DFE0DF37-F3C0-4040-9A1C-12190133B0D5}"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1EECB1D-A62D-4E02-BE8A-D3A5163FF564}" name="POB_FAMILIAS_Y_COMUNIDADES" displayName="POB_FAMILIAS_Y_COMUNIDADES" ref="F145:F146" totalsRowShown="0" headerRowDxfId="398" dataDxfId="397">
  <autoFilter ref="F145:F146" xr:uid="{00000000-0009-0000-0100-000009000000}"/>
  <tableColumns count="1">
    <tableColumn id="1" xr3:uid="{F74285DB-E2D7-41E9-956D-A9CF727D41E3}" name="POB_FAMILIAS_Y_COMUNIDADES" dataDxfId="396"/>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933CEAA5-D6CD-4A0A-8D2B-91CA5669CD05}" name="CUNDINAMARCA" displayName="CUNDINAMARCA" ref="R204:R320" totalsRowShown="0" headerRowDxfId="150">
  <autoFilter ref="R204:R320" xr:uid="{00000000-0009-0000-0100-00005A000000}"/>
  <tableColumns count="1">
    <tableColumn id="1" xr3:uid="{C2DF1A35-EAEC-4680-829E-32549876A433}"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1BFB2F06-8262-4025-98C3-E68F78CBE31D}" name="GUAINÍA" displayName="GUAINÍA" ref="S204:S212" totalsRowShown="0" headerRowDxfId="149">
  <autoFilter ref="S204:S212" xr:uid="{00000000-0009-0000-0100-00005B000000}"/>
  <tableColumns count="1">
    <tableColumn id="1" xr3:uid="{BC509BFF-817B-4BF6-A239-A3CB8B0B85A3}"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6E85ABDB-EAE2-46EC-94D4-E23B52A53EFC}" name="GUAVIARE" displayName="GUAVIARE" ref="T204:T208" totalsRowShown="0" headerRowDxfId="148">
  <autoFilter ref="T204:T208" xr:uid="{00000000-0009-0000-0100-00005C000000}"/>
  <tableColumns count="1">
    <tableColumn id="1" xr3:uid="{B61D667D-FFB5-419D-9119-D41C8A9027CE}"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486D1EC7-AF0B-4B56-96C0-A5C0DA7148D9}" name="HUILA" displayName="HUILA" ref="U204:U241" totalsRowShown="0" headerRowDxfId="147">
  <autoFilter ref="U204:U241" xr:uid="{00000000-0009-0000-0100-00005D000000}"/>
  <tableColumns count="1">
    <tableColumn id="1" xr3:uid="{8694601E-6463-4EE5-A54D-7670FBFE6CF2}"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C0C9B67C-AB63-4C28-9346-FD26D202565C}" name="LA_GUAJIRA" displayName="LA_GUAJIRA" ref="V204:V219" totalsRowShown="0" headerRowDxfId="146">
  <autoFilter ref="V204:V219" xr:uid="{00000000-0009-0000-0100-00005E000000}"/>
  <tableColumns count="1">
    <tableColumn id="1" xr3:uid="{3D2A01F2-C093-45E8-9115-D5DAAD1653D3}"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22815C6A-A6EA-4FA4-9F7D-199E62F5764D}" name="MAGDALENA" displayName="MAGDALENA" ref="W204:W234" totalsRowShown="0" headerRowDxfId="145">
  <autoFilter ref="W204:W234" xr:uid="{00000000-0009-0000-0100-00005F000000}"/>
  <tableColumns count="1">
    <tableColumn id="1" xr3:uid="{86CC8E17-25F3-49D3-8B00-30A2676ACDC6}"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9AA13417-208E-4473-9767-B7F0E877AB13}" name="META" displayName="META" ref="X204:X233" totalsRowShown="0" headerRowDxfId="144">
  <autoFilter ref="X204:X233" xr:uid="{00000000-0009-0000-0100-000060000000}"/>
  <tableColumns count="1">
    <tableColumn id="1" xr3:uid="{5801BE9C-045C-4F2C-97AD-4BA58020E740}"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3B202448-0BBD-4E42-B538-E8313EEDE9E1}" name="NARIÑO" displayName="NARIÑO" ref="Y204:Y268" totalsRowShown="0" headerRowDxfId="143">
  <autoFilter ref="Y204:Y268" xr:uid="{00000000-0009-0000-0100-000061000000}"/>
  <tableColumns count="1">
    <tableColumn id="1" xr3:uid="{84589E9F-4220-4C94-AF89-D88546CCCBFF}"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E9263E74-1EE3-4FAD-BABE-A45824191939}" name="NORTE_DE_SANTANDER" displayName="NORTE_DE_SANTANDER" ref="Z204:Z244" totalsRowShown="0" headerRowDxfId="142">
  <autoFilter ref="Z204:Z244" xr:uid="{00000000-0009-0000-0100-000062000000}"/>
  <tableColumns count="1">
    <tableColumn id="1" xr3:uid="{26A3FC20-CE6D-4E20-90EA-836E1C530A83}"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16A67566-9752-4078-81AE-62C0FC4CE816}" name="PUTUMAYO" displayName="PUTUMAYO" ref="AA204:AA217" totalsRowShown="0" headerRowDxfId="141">
  <autoFilter ref="AA204:AA217" xr:uid="{00000000-0009-0000-0100-000063000000}"/>
  <tableColumns count="1">
    <tableColumn id="1" xr3:uid="{9E3190B5-B7A1-45C1-9E92-FDC2C0D9FB9C}"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1.vml"/><Relationship Id="rId1" Type="http://schemas.openxmlformats.org/officeDocument/2006/relationships/printerSettings" Target="../printerSettings/printerSettings12.bin"/><Relationship Id="rId5" Type="http://schemas.openxmlformats.org/officeDocument/2006/relationships/table" Target="../tables/table116.xml"/><Relationship Id="rId4" Type="http://schemas.openxmlformats.org/officeDocument/2006/relationships/table" Target="../tables/table115.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24E30-E8FF-413E-9FD1-3ABD4F1B39CE}">
  <dimension ref="B2:AJ460"/>
  <sheetViews>
    <sheetView topLeftCell="D193" zoomScale="85" zoomScaleNormal="85" workbookViewId="0">
      <selection activeCell="D204" sqref="D204"/>
    </sheetView>
  </sheetViews>
  <sheetFormatPr baseColWidth="10" defaultColWidth="11.42578125" defaultRowHeight="11.25"/>
  <cols>
    <col min="1" max="1" width="4.140625" style="316" customWidth="1"/>
    <col min="2" max="2" width="29.42578125" style="316" customWidth="1"/>
    <col min="3" max="3" width="4.140625" style="316" customWidth="1"/>
    <col min="4" max="4" width="60.85546875" style="316" bestFit="1" customWidth="1"/>
    <col min="5" max="5" width="22.85546875" style="316" bestFit="1" customWidth="1"/>
    <col min="6" max="6" width="78" style="316" bestFit="1" customWidth="1"/>
    <col min="7" max="7" width="28.85546875" style="316" bestFit="1" customWidth="1"/>
    <col min="8" max="8" width="78.140625" style="316" bestFit="1" customWidth="1"/>
    <col min="9" max="9" width="33.140625" style="316" bestFit="1" customWidth="1"/>
    <col min="10" max="10" width="81.140625" style="316" customWidth="1"/>
    <col min="11" max="11" width="53.140625" style="316" customWidth="1"/>
    <col min="12" max="12" width="16.85546875" style="316" bestFit="1" customWidth="1"/>
    <col min="13" max="13" width="62.85546875" style="316" customWidth="1"/>
    <col min="14" max="14" width="27.85546875" style="316" customWidth="1"/>
    <col min="15" max="15" width="57.42578125" style="316" customWidth="1"/>
    <col min="16" max="16" width="24.42578125" style="316" customWidth="1"/>
    <col min="17" max="17" width="58.85546875" style="316" customWidth="1"/>
    <col min="18" max="18" width="23.85546875" style="316" customWidth="1"/>
    <col min="19" max="19" width="58.85546875" style="316" customWidth="1"/>
    <col min="20" max="20" width="27" style="316" bestFit="1" customWidth="1"/>
    <col min="21" max="21" width="20" style="316" customWidth="1"/>
    <col min="22" max="22" width="15.42578125" style="316" bestFit="1" customWidth="1"/>
    <col min="23" max="23" width="24.140625" style="316" bestFit="1" customWidth="1"/>
    <col min="24" max="24" width="22.140625" style="316" customWidth="1"/>
    <col min="25" max="25" width="21.140625" style="316" customWidth="1"/>
    <col min="26" max="26" width="23.85546875" style="316" customWidth="1"/>
    <col min="27" max="27" width="35.140625" style="316" customWidth="1"/>
    <col min="28" max="28" width="34.85546875" style="316" customWidth="1"/>
    <col min="29" max="29" width="31.140625" style="316" customWidth="1"/>
    <col min="30" max="30" width="27.140625" style="316" customWidth="1"/>
    <col min="31" max="31" width="36.140625" style="316" customWidth="1"/>
    <col min="32" max="32" width="28.140625" style="316" customWidth="1"/>
    <col min="33" max="33" width="25.85546875" style="316" customWidth="1"/>
    <col min="34" max="34" width="31.42578125" style="316" customWidth="1"/>
    <col min="35" max="35" width="11.42578125" style="316"/>
    <col min="36" max="36" width="32.140625" style="316" customWidth="1"/>
    <col min="37" max="16384" width="11.42578125" style="316"/>
  </cols>
  <sheetData>
    <row r="2" spans="6:13">
      <c r="J2" s="359" t="s">
        <v>892</v>
      </c>
    </row>
    <row r="3" spans="6:13">
      <c r="J3" s="360" t="s">
        <v>893</v>
      </c>
    </row>
    <row r="4" spans="6:13">
      <c r="J4" s="360" t="s">
        <v>894</v>
      </c>
    </row>
    <row r="5" spans="6:13">
      <c r="J5" s="360" t="s">
        <v>895</v>
      </c>
    </row>
    <row r="6" spans="6:13">
      <c r="J6" s="360" t="s">
        <v>896</v>
      </c>
    </row>
    <row r="7" spans="6:13">
      <c r="J7" s="360"/>
    </row>
    <row r="8" spans="6:13">
      <c r="J8" s="359" t="s">
        <v>897</v>
      </c>
      <c r="M8" s="360"/>
    </row>
    <row r="9" spans="6:13">
      <c r="J9" s="360" t="s">
        <v>898</v>
      </c>
    </row>
    <row r="10" spans="6:13">
      <c r="F10" s="359" t="s">
        <v>899</v>
      </c>
      <c r="H10" s="359" t="s">
        <v>900</v>
      </c>
      <c r="J10" s="360" t="s">
        <v>175</v>
      </c>
    </row>
    <row r="11" spans="6:13">
      <c r="F11" s="320" t="s">
        <v>901</v>
      </c>
      <c r="H11" s="360" t="s">
        <v>902</v>
      </c>
      <c r="J11" s="360" t="s">
        <v>903</v>
      </c>
      <c r="M11" s="360"/>
    </row>
    <row r="12" spans="6:13">
      <c r="F12" s="320" t="s">
        <v>904</v>
      </c>
      <c r="H12" s="360" t="s">
        <v>905</v>
      </c>
    </row>
    <row r="13" spans="6:13">
      <c r="F13" s="320" t="s">
        <v>906</v>
      </c>
      <c r="H13" s="320" t="s">
        <v>907</v>
      </c>
      <c r="J13" s="359" t="s">
        <v>908</v>
      </c>
    </row>
    <row r="14" spans="6:13">
      <c r="H14" s="360" t="s">
        <v>909</v>
      </c>
      <c r="J14" s="320" t="s">
        <v>910</v>
      </c>
    </row>
    <row r="15" spans="6:13">
      <c r="J15" s="320" t="s">
        <v>911</v>
      </c>
    </row>
    <row r="16" spans="6:13">
      <c r="J16" s="320" t="s">
        <v>912</v>
      </c>
    </row>
    <row r="17" spans="2:20">
      <c r="J17" s="320" t="s">
        <v>913</v>
      </c>
    </row>
    <row r="18" spans="2:20">
      <c r="C18" s="360"/>
      <c r="E18" s="360"/>
      <c r="G18" s="359"/>
      <c r="H18" s="360"/>
      <c r="J18" s="320" t="s">
        <v>914</v>
      </c>
      <c r="T18" s="360"/>
    </row>
    <row r="19" spans="2:20">
      <c r="C19" s="360"/>
      <c r="E19" s="360"/>
      <c r="G19" s="360"/>
      <c r="H19" s="359" t="s">
        <v>900</v>
      </c>
      <c r="J19" s="360"/>
      <c r="T19" s="360"/>
    </row>
    <row r="20" spans="2:20">
      <c r="C20" s="360"/>
      <c r="E20" s="360"/>
      <c r="G20" s="360"/>
      <c r="H20" s="360" t="s">
        <v>915</v>
      </c>
      <c r="J20" s="359" t="s">
        <v>916</v>
      </c>
      <c r="T20" s="360"/>
    </row>
    <row r="21" spans="2:20">
      <c r="B21" s="360"/>
      <c r="C21" s="360"/>
      <c r="E21" s="360"/>
      <c r="G21" s="360"/>
      <c r="H21" s="360" t="s">
        <v>917</v>
      </c>
      <c r="J21" s="360" t="s">
        <v>918</v>
      </c>
      <c r="T21" s="360"/>
    </row>
    <row r="22" spans="2:20">
      <c r="B22" s="360"/>
      <c r="C22" s="360"/>
      <c r="D22" s="359" t="s">
        <v>919</v>
      </c>
      <c r="E22" s="360"/>
      <c r="G22" s="360"/>
      <c r="H22" s="320" t="s">
        <v>920</v>
      </c>
      <c r="J22" s="360" t="s">
        <v>921</v>
      </c>
      <c r="T22" s="360"/>
    </row>
    <row r="23" spans="2:20">
      <c r="B23" s="360"/>
      <c r="C23" s="360"/>
      <c r="D23" s="360" t="s">
        <v>922</v>
      </c>
      <c r="E23" s="360"/>
      <c r="G23" s="360"/>
      <c r="H23" s="360" t="s">
        <v>923</v>
      </c>
      <c r="T23" s="360"/>
    </row>
    <row r="24" spans="2:20">
      <c r="B24" s="360"/>
      <c r="C24" s="360"/>
      <c r="D24" s="360" t="s">
        <v>924</v>
      </c>
      <c r="E24" s="360"/>
      <c r="G24" s="360"/>
      <c r="H24" s="360"/>
      <c r="T24" s="360"/>
    </row>
    <row r="25" spans="2:20">
      <c r="B25" s="360"/>
      <c r="C25" s="360"/>
      <c r="D25" s="360" t="s">
        <v>925</v>
      </c>
      <c r="E25" s="360"/>
      <c r="G25" s="360"/>
      <c r="J25" s="359" t="s">
        <v>926</v>
      </c>
      <c r="T25" s="360"/>
    </row>
    <row r="26" spans="2:20">
      <c r="B26" s="360"/>
      <c r="C26" s="360"/>
      <c r="D26" s="360"/>
      <c r="E26" s="360"/>
      <c r="G26" s="359"/>
      <c r="J26" s="360" t="s">
        <v>927</v>
      </c>
      <c r="T26" s="360"/>
    </row>
    <row r="27" spans="2:20">
      <c r="B27" s="360"/>
      <c r="C27" s="360"/>
      <c r="D27" s="360"/>
      <c r="E27" s="360"/>
      <c r="G27" s="359"/>
      <c r="T27" s="360"/>
    </row>
    <row r="28" spans="2:20">
      <c r="B28" s="360"/>
      <c r="C28" s="360"/>
      <c r="D28" s="360"/>
      <c r="E28" s="360"/>
      <c r="G28" s="359"/>
      <c r="J28" s="359" t="s">
        <v>928</v>
      </c>
      <c r="M28" s="360"/>
      <c r="T28" s="360"/>
    </row>
    <row r="29" spans="2:20">
      <c r="B29" s="360"/>
      <c r="C29" s="360"/>
      <c r="D29" s="360"/>
      <c r="E29" s="360"/>
      <c r="G29" s="359"/>
      <c r="J29" s="360" t="s">
        <v>929</v>
      </c>
      <c r="M29" s="360"/>
      <c r="T29" s="360"/>
    </row>
    <row r="30" spans="2:20">
      <c r="B30" s="360"/>
      <c r="C30" s="360"/>
      <c r="D30" s="360"/>
      <c r="E30" s="360"/>
      <c r="G30" s="359"/>
      <c r="J30" s="360" t="s">
        <v>930</v>
      </c>
      <c r="M30" s="360"/>
      <c r="T30" s="360"/>
    </row>
    <row r="31" spans="2:20">
      <c r="B31" s="360"/>
      <c r="C31" s="360"/>
      <c r="D31" s="360"/>
      <c r="E31" s="360"/>
      <c r="G31" s="359"/>
      <c r="J31" s="360" t="s">
        <v>931</v>
      </c>
      <c r="M31" s="360"/>
      <c r="T31" s="360"/>
    </row>
    <row r="32" spans="2:20">
      <c r="B32" s="360"/>
      <c r="C32" s="360"/>
      <c r="D32" s="360"/>
      <c r="E32" s="360"/>
      <c r="G32" s="359"/>
      <c r="H32" s="359" t="s">
        <v>932</v>
      </c>
      <c r="J32" s="360" t="s">
        <v>933</v>
      </c>
      <c r="M32" s="360"/>
      <c r="T32" s="360"/>
    </row>
    <row r="33" spans="2:20">
      <c r="B33" s="360"/>
      <c r="C33" s="360"/>
      <c r="D33" s="360"/>
      <c r="E33" s="360"/>
      <c r="G33" s="359"/>
      <c r="H33" s="360" t="s">
        <v>934</v>
      </c>
      <c r="J33" s="360" t="s">
        <v>935</v>
      </c>
      <c r="M33" s="360"/>
      <c r="T33" s="360"/>
    </row>
    <row r="34" spans="2:20" ht="22.5">
      <c r="B34" s="360"/>
      <c r="C34" s="360"/>
      <c r="D34" s="360"/>
      <c r="E34" s="360"/>
      <c r="F34" s="359" t="s">
        <v>936</v>
      </c>
      <c r="G34" s="359"/>
      <c r="H34" s="360" t="s">
        <v>937</v>
      </c>
      <c r="J34" s="320" t="s">
        <v>938</v>
      </c>
      <c r="M34" s="360"/>
      <c r="T34" s="360"/>
    </row>
    <row r="35" spans="2:20" ht="22.5">
      <c r="B35" s="360"/>
      <c r="C35" s="360"/>
      <c r="D35" s="360"/>
      <c r="E35" s="360"/>
      <c r="F35" s="320" t="s">
        <v>939</v>
      </c>
      <c r="G35" s="359"/>
      <c r="H35" s="360" t="s">
        <v>940</v>
      </c>
      <c r="J35" s="320" t="s">
        <v>941</v>
      </c>
      <c r="M35" s="360"/>
      <c r="T35" s="360"/>
    </row>
    <row r="36" spans="2:20" ht="22.5">
      <c r="B36" s="360"/>
      <c r="C36" s="360"/>
      <c r="D36" s="360"/>
      <c r="E36" s="360"/>
      <c r="G36" s="359"/>
      <c r="H36" s="360" t="s">
        <v>942</v>
      </c>
      <c r="J36" s="320" t="s">
        <v>943</v>
      </c>
      <c r="M36" s="360"/>
      <c r="T36" s="360"/>
    </row>
    <row r="37" spans="2:20">
      <c r="B37" s="360"/>
      <c r="C37" s="360"/>
      <c r="D37" s="360"/>
      <c r="E37" s="360"/>
      <c r="G37" s="359"/>
      <c r="H37" s="360" t="s">
        <v>944</v>
      </c>
      <c r="M37" s="360"/>
      <c r="T37" s="360"/>
    </row>
    <row r="38" spans="2:20">
      <c r="B38" s="360"/>
      <c r="C38" s="360"/>
      <c r="D38" s="360"/>
      <c r="E38" s="360"/>
      <c r="G38" s="359"/>
      <c r="J38" s="359" t="s">
        <v>945</v>
      </c>
      <c r="M38" s="360"/>
      <c r="T38" s="360"/>
    </row>
    <row r="39" spans="2:20">
      <c r="B39" s="360"/>
      <c r="C39" s="360"/>
      <c r="D39" s="360"/>
      <c r="E39" s="360"/>
      <c r="G39" s="359"/>
      <c r="J39" s="360" t="s">
        <v>946</v>
      </c>
      <c r="M39" s="360"/>
      <c r="T39" s="360"/>
    </row>
    <row r="40" spans="2:20">
      <c r="B40" s="360"/>
      <c r="C40" s="360"/>
      <c r="D40" s="360"/>
      <c r="E40" s="360"/>
      <c r="G40" s="359"/>
      <c r="J40" s="360" t="s">
        <v>947</v>
      </c>
      <c r="M40" s="360"/>
      <c r="T40" s="360"/>
    </row>
    <row r="41" spans="2:20">
      <c r="B41" s="360"/>
      <c r="C41" s="360"/>
      <c r="D41" s="360"/>
      <c r="E41" s="360"/>
      <c r="G41" s="359"/>
      <c r="J41" s="360" t="s">
        <v>948</v>
      </c>
      <c r="M41" s="360"/>
      <c r="T41" s="360"/>
    </row>
    <row r="42" spans="2:20">
      <c r="B42" s="360"/>
      <c r="C42" s="360"/>
      <c r="D42" s="360"/>
      <c r="E42" s="360"/>
      <c r="G42" s="359"/>
      <c r="J42" s="360" t="s">
        <v>949</v>
      </c>
      <c r="M42" s="360"/>
      <c r="T42" s="360"/>
    </row>
    <row r="43" spans="2:20">
      <c r="B43" s="360"/>
      <c r="C43" s="360"/>
      <c r="D43" s="360"/>
      <c r="E43" s="360"/>
      <c r="G43" s="359"/>
      <c r="J43" s="360" t="s">
        <v>950</v>
      </c>
      <c r="M43" s="360"/>
      <c r="T43" s="360"/>
    </row>
    <row r="44" spans="2:20">
      <c r="B44" s="360"/>
      <c r="C44" s="360"/>
      <c r="D44" s="360"/>
      <c r="E44" s="360"/>
      <c r="G44" s="359"/>
      <c r="M44" s="360"/>
      <c r="T44" s="360"/>
    </row>
    <row r="45" spans="2:20">
      <c r="B45" s="360"/>
      <c r="C45" s="360"/>
      <c r="D45" s="360"/>
      <c r="E45" s="360"/>
      <c r="G45" s="359"/>
      <c r="J45" s="359" t="s">
        <v>951</v>
      </c>
      <c r="M45" s="360"/>
      <c r="T45" s="360"/>
    </row>
    <row r="46" spans="2:20">
      <c r="B46" s="360"/>
      <c r="C46" s="360"/>
      <c r="D46" s="360"/>
      <c r="E46" s="360"/>
      <c r="G46" s="359"/>
      <c r="J46" s="360" t="s">
        <v>952</v>
      </c>
      <c r="M46" s="360"/>
      <c r="T46" s="360"/>
    </row>
    <row r="47" spans="2:20">
      <c r="B47" s="360"/>
      <c r="C47" s="360"/>
      <c r="D47" s="360"/>
      <c r="E47" s="360"/>
      <c r="G47" s="359"/>
      <c r="J47" s="360" t="s">
        <v>953</v>
      </c>
      <c r="M47" s="360"/>
      <c r="T47" s="360"/>
    </row>
    <row r="48" spans="2:20">
      <c r="B48" s="360"/>
      <c r="C48" s="360"/>
      <c r="D48" s="361" t="s">
        <v>954</v>
      </c>
      <c r="E48" s="360"/>
      <c r="G48" s="359"/>
      <c r="J48" s="360" t="s">
        <v>955</v>
      </c>
      <c r="T48" s="360"/>
    </row>
    <row r="49" spans="2:20">
      <c r="B49" s="360"/>
      <c r="C49" s="360"/>
      <c r="D49" s="362" t="s">
        <v>956</v>
      </c>
      <c r="E49" s="360"/>
      <c r="F49" s="320"/>
      <c r="G49" s="359"/>
      <c r="J49" s="360" t="s">
        <v>957</v>
      </c>
      <c r="T49" s="360"/>
    </row>
    <row r="50" spans="2:20">
      <c r="B50" s="360"/>
      <c r="C50" s="360"/>
      <c r="D50" s="363" t="s">
        <v>958</v>
      </c>
      <c r="E50" s="360"/>
      <c r="F50" s="320"/>
      <c r="G50" s="359"/>
      <c r="J50" s="360" t="s">
        <v>959</v>
      </c>
      <c r="T50" s="360"/>
    </row>
    <row r="51" spans="2:20">
      <c r="B51" s="360"/>
      <c r="C51" s="360"/>
      <c r="D51" s="362" t="s">
        <v>960</v>
      </c>
      <c r="E51" s="360"/>
      <c r="F51" s="320"/>
      <c r="G51" s="359"/>
      <c r="J51" s="360" t="s">
        <v>961</v>
      </c>
      <c r="T51" s="360"/>
    </row>
    <row r="52" spans="2:20">
      <c r="B52" s="360"/>
      <c r="C52" s="360"/>
      <c r="D52" s="360"/>
      <c r="E52" s="360"/>
      <c r="F52" s="320"/>
      <c r="G52" s="359"/>
      <c r="J52" s="360" t="s">
        <v>962</v>
      </c>
      <c r="T52" s="360"/>
    </row>
    <row r="53" spans="2:20">
      <c r="B53" s="360"/>
      <c r="C53" s="360"/>
      <c r="D53" s="360"/>
      <c r="E53" s="360"/>
      <c r="F53" s="320"/>
      <c r="G53" s="359"/>
      <c r="J53" s="360" t="s">
        <v>963</v>
      </c>
      <c r="T53" s="360"/>
    </row>
    <row r="54" spans="2:20">
      <c r="B54" s="360"/>
      <c r="C54" s="360"/>
      <c r="D54" s="360"/>
      <c r="E54" s="360"/>
      <c r="F54" s="320"/>
      <c r="G54" s="359"/>
      <c r="J54" s="360" t="s">
        <v>964</v>
      </c>
      <c r="T54" s="360"/>
    </row>
    <row r="55" spans="2:20">
      <c r="B55" s="360"/>
      <c r="C55" s="360"/>
      <c r="D55" s="360"/>
      <c r="E55" s="360"/>
      <c r="F55" s="320"/>
      <c r="G55" s="359"/>
      <c r="H55" s="360"/>
      <c r="J55" s="360" t="s">
        <v>965</v>
      </c>
      <c r="T55" s="360"/>
    </row>
    <row r="56" spans="2:20">
      <c r="B56" s="360"/>
      <c r="C56" s="360"/>
      <c r="D56" s="360"/>
      <c r="E56" s="360"/>
      <c r="F56" s="320"/>
      <c r="G56" s="359"/>
      <c r="H56" s="360"/>
      <c r="J56" s="360" t="s">
        <v>966</v>
      </c>
      <c r="T56" s="360"/>
    </row>
    <row r="57" spans="2:20">
      <c r="B57" s="360"/>
      <c r="C57" s="360"/>
      <c r="D57" s="361" t="s">
        <v>967</v>
      </c>
      <c r="E57" s="360"/>
      <c r="F57" s="320"/>
      <c r="G57" s="359"/>
      <c r="H57" s="360"/>
      <c r="J57" s="360" t="s">
        <v>968</v>
      </c>
      <c r="T57" s="360"/>
    </row>
    <row r="58" spans="2:20">
      <c r="B58" s="360"/>
      <c r="C58" s="360"/>
      <c r="E58" s="360"/>
      <c r="G58" s="359"/>
      <c r="H58" s="360"/>
      <c r="J58" s="360" t="s">
        <v>969</v>
      </c>
      <c r="T58" s="360"/>
    </row>
    <row r="59" spans="2:20">
      <c r="B59" s="360"/>
      <c r="C59" s="360"/>
      <c r="D59" s="360" t="s">
        <v>778</v>
      </c>
      <c r="E59" s="360"/>
      <c r="G59" s="359"/>
      <c r="H59" s="360"/>
      <c r="J59" s="360"/>
      <c r="T59" s="360"/>
    </row>
    <row r="60" spans="2:20">
      <c r="B60" s="360"/>
      <c r="C60" s="360"/>
      <c r="E60" s="360"/>
      <c r="F60" s="320"/>
      <c r="G60" s="359"/>
      <c r="H60" s="360"/>
      <c r="J60" s="359" t="s">
        <v>970</v>
      </c>
      <c r="T60" s="360"/>
    </row>
    <row r="61" spans="2:20">
      <c r="B61" s="360"/>
      <c r="C61" s="360"/>
      <c r="E61" s="360"/>
      <c r="F61" s="320"/>
      <c r="G61" s="359"/>
      <c r="H61" s="360"/>
      <c r="J61" s="360" t="s">
        <v>971</v>
      </c>
      <c r="T61" s="360"/>
    </row>
    <row r="62" spans="2:20">
      <c r="B62" s="360"/>
      <c r="C62" s="360"/>
      <c r="D62" s="360"/>
      <c r="E62" s="360"/>
      <c r="F62" s="320"/>
      <c r="G62" s="359"/>
      <c r="H62" s="360"/>
      <c r="J62" s="360"/>
      <c r="T62" s="360"/>
    </row>
    <row r="63" spans="2:20">
      <c r="B63" s="360"/>
      <c r="C63" s="360"/>
      <c r="D63" s="360"/>
      <c r="E63" s="360"/>
      <c r="F63" s="320"/>
      <c r="G63" s="359"/>
      <c r="H63" s="360"/>
      <c r="J63" s="360"/>
      <c r="T63" s="360"/>
    </row>
    <row r="64" spans="2:20">
      <c r="B64" s="360"/>
      <c r="C64" s="360"/>
      <c r="D64" s="360"/>
      <c r="E64" s="360"/>
      <c r="F64" s="320"/>
      <c r="G64" s="359"/>
      <c r="H64" s="360"/>
      <c r="J64" s="359" t="s">
        <v>972</v>
      </c>
      <c r="T64" s="360"/>
    </row>
    <row r="65" spans="2:20">
      <c r="B65" s="360"/>
      <c r="C65" s="360"/>
      <c r="D65" s="360"/>
      <c r="E65" s="360"/>
      <c r="F65" s="320"/>
      <c r="G65" s="359"/>
      <c r="H65" s="360"/>
      <c r="J65" s="360" t="s">
        <v>927</v>
      </c>
      <c r="T65" s="360"/>
    </row>
    <row r="66" spans="2:20">
      <c r="B66" s="360"/>
      <c r="C66" s="360"/>
      <c r="D66" s="360"/>
      <c r="E66" s="360"/>
      <c r="F66" s="320"/>
      <c r="G66" s="359"/>
      <c r="H66" s="360"/>
      <c r="J66" s="360" t="s">
        <v>973</v>
      </c>
      <c r="T66" s="360"/>
    </row>
    <row r="67" spans="2:20">
      <c r="B67" s="360"/>
      <c r="C67" s="360"/>
      <c r="D67" s="360"/>
      <c r="E67" s="360"/>
      <c r="F67" s="320"/>
      <c r="G67" s="359"/>
      <c r="H67" s="360"/>
      <c r="J67" s="360"/>
      <c r="T67" s="360"/>
    </row>
    <row r="68" spans="2:20">
      <c r="B68" s="360"/>
      <c r="C68" s="360"/>
      <c r="D68" s="360"/>
      <c r="E68" s="360"/>
      <c r="F68" s="320"/>
      <c r="G68" s="359"/>
      <c r="H68" s="360"/>
      <c r="J68" s="359" t="s">
        <v>974</v>
      </c>
      <c r="T68" s="360"/>
    </row>
    <row r="69" spans="2:20">
      <c r="B69" s="360"/>
      <c r="C69" s="360"/>
      <c r="D69" s="360"/>
      <c r="E69" s="360"/>
      <c r="F69" s="320"/>
      <c r="G69" s="359"/>
      <c r="H69" s="360"/>
      <c r="J69" s="360" t="s">
        <v>975</v>
      </c>
      <c r="T69" s="360"/>
    </row>
    <row r="70" spans="2:20">
      <c r="B70" s="360"/>
      <c r="C70" s="360"/>
      <c r="D70" s="360"/>
      <c r="E70" s="360"/>
      <c r="F70" s="320"/>
      <c r="G70" s="359"/>
      <c r="H70" s="360"/>
      <c r="J70" s="360" t="s">
        <v>976</v>
      </c>
      <c r="T70" s="360"/>
    </row>
    <row r="71" spans="2:20">
      <c r="B71" s="360"/>
      <c r="C71" s="360"/>
      <c r="D71" s="360"/>
      <c r="E71" s="360"/>
      <c r="F71" s="320"/>
      <c r="G71" s="359"/>
      <c r="H71" s="360"/>
      <c r="J71" s="360" t="s">
        <v>933</v>
      </c>
      <c r="T71" s="360"/>
    </row>
    <row r="72" spans="2:20">
      <c r="B72" s="360"/>
      <c r="C72" s="360"/>
      <c r="D72" s="360"/>
      <c r="E72" s="360"/>
      <c r="F72" s="320"/>
      <c r="G72" s="359"/>
      <c r="H72" s="360"/>
      <c r="J72" s="360" t="s">
        <v>935</v>
      </c>
      <c r="T72" s="360"/>
    </row>
    <row r="73" spans="2:20">
      <c r="B73" s="360"/>
      <c r="C73" s="360"/>
      <c r="D73" s="360"/>
      <c r="E73" s="360"/>
      <c r="F73" s="320"/>
      <c r="G73" s="359"/>
      <c r="H73" s="360"/>
      <c r="J73" s="360"/>
      <c r="T73" s="360"/>
    </row>
    <row r="74" spans="2:20">
      <c r="B74" s="360"/>
      <c r="C74" s="360"/>
      <c r="D74" s="360"/>
      <c r="E74" s="360"/>
      <c r="F74" s="320"/>
      <c r="G74" s="359"/>
      <c r="H74" s="360"/>
      <c r="J74" s="359" t="s">
        <v>977</v>
      </c>
      <c r="T74" s="360"/>
    </row>
    <row r="75" spans="2:20">
      <c r="B75" s="360"/>
      <c r="C75" s="360"/>
      <c r="D75" s="360"/>
      <c r="E75" s="360"/>
      <c r="F75" s="320"/>
      <c r="G75" s="359"/>
      <c r="H75" s="360"/>
      <c r="J75" s="360" t="s">
        <v>978</v>
      </c>
      <c r="T75" s="360"/>
    </row>
    <row r="76" spans="2:20">
      <c r="B76" s="360"/>
      <c r="C76" s="360"/>
      <c r="D76" s="360"/>
      <c r="E76" s="360"/>
      <c r="F76" s="320"/>
      <c r="G76" s="359"/>
      <c r="H76" s="360"/>
      <c r="J76" s="360"/>
      <c r="T76" s="360"/>
    </row>
    <row r="77" spans="2:20">
      <c r="B77" s="360"/>
      <c r="C77" s="360"/>
      <c r="D77" s="360"/>
      <c r="E77" s="360"/>
      <c r="F77" s="320"/>
      <c r="G77" s="359"/>
      <c r="H77" s="360"/>
      <c r="J77" s="359" t="s">
        <v>979</v>
      </c>
      <c r="T77" s="360"/>
    </row>
    <row r="78" spans="2:20">
      <c r="B78" s="360"/>
      <c r="C78" s="360"/>
      <c r="D78" s="360"/>
      <c r="E78" s="360"/>
      <c r="F78" s="320"/>
      <c r="G78" s="359"/>
      <c r="H78" s="360"/>
      <c r="J78" s="360" t="s">
        <v>952</v>
      </c>
      <c r="T78" s="360"/>
    </row>
    <row r="79" spans="2:20">
      <c r="B79" s="360"/>
      <c r="C79" s="360"/>
      <c r="D79" s="360"/>
      <c r="E79" s="360"/>
      <c r="F79" s="320"/>
      <c r="G79" s="359"/>
      <c r="H79" s="360"/>
      <c r="J79" s="360" t="s">
        <v>980</v>
      </c>
      <c r="T79" s="360"/>
    </row>
    <row r="80" spans="2:20">
      <c r="B80" s="360"/>
      <c r="C80" s="360"/>
      <c r="D80" s="360"/>
      <c r="E80" s="360"/>
      <c r="F80" s="320"/>
      <c r="G80" s="359"/>
      <c r="H80" s="360"/>
      <c r="J80" s="360" t="s">
        <v>981</v>
      </c>
      <c r="T80" s="360"/>
    </row>
    <row r="81" spans="2:20">
      <c r="B81" s="360"/>
      <c r="C81" s="360"/>
      <c r="D81" s="360"/>
      <c r="E81" s="360"/>
      <c r="F81" s="320"/>
      <c r="G81" s="359"/>
      <c r="H81" s="360"/>
      <c r="J81" s="360" t="s">
        <v>982</v>
      </c>
      <c r="T81" s="360"/>
    </row>
    <row r="82" spans="2:20">
      <c r="B82" s="360"/>
      <c r="C82" s="360"/>
      <c r="D82" s="360"/>
      <c r="E82" s="360"/>
      <c r="F82" s="320"/>
      <c r="G82" s="359"/>
      <c r="H82" s="360"/>
      <c r="J82" s="360"/>
      <c r="T82" s="360"/>
    </row>
    <row r="83" spans="2:20">
      <c r="B83" s="360"/>
      <c r="C83" s="360"/>
      <c r="D83" s="360"/>
      <c r="E83" s="360"/>
      <c r="F83" s="320"/>
      <c r="G83" s="359"/>
      <c r="H83" s="360"/>
      <c r="T83" s="360"/>
    </row>
    <row r="84" spans="2:20">
      <c r="B84" s="360"/>
      <c r="C84" s="360"/>
      <c r="D84" s="360"/>
      <c r="E84" s="360"/>
      <c r="F84" s="359" t="s">
        <v>983</v>
      </c>
      <c r="G84" s="359"/>
      <c r="H84" s="359" t="s">
        <v>984</v>
      </c>
      <c r="J84" s="359" t="s">
        <v>985</v>
      </c>
      <c r="T84" s="360"/>
    </row>
    <row r="85" spans="2:20" ht="33.75">
      <c r="B85" s="360"/>
      <c r="C85" s="360"/>
      <c r="D85" s="360"/>
      <c r="E85" s="360"/>
      <c r="F85" s="320" t="s">
        <v>986</v>
      </c>
      <c r="G85" s="359"/>
      <c r="H85" s="360" t="s">
        <v>925</v>
      </c>
      <c r="J85" s="360" t="s">
        <v>925</v>
      </c>
      <c r="T85" s="360"/>
    </row>
    <row r="86" spans="2:20">
      <c r="B86" s="360"/>
      <c r="C86" s="360"/>
      <c r="D86" s="360"/>
      <c r="E86" s="360"/>
      <c r="F86" s="320"/>
      <c r="G86" s="359"/>
      <c r="H86" s="360"/>
      <c r="T86" s="360"/>
    </row>
    <row r="87" spans="2:20">
      <c r="B87" s="360"/>
      <c r="C87" s="360"/>
      <c r="D87" s="360"/>
      <c r="E87" s="360"/>
      <c r="F87" s="320"/>
      <c r="G87" s="359"/>
      <c r="H87" s="360"/>
      <c r="T87" s="360"/>
    </row>
    <row r="88" spans="2:20">
      <c r="B88" s="360"/>
      <c r="C88" s="360"/>
      <c r="D88" s="360"/>
      <c r="E88" s="360"/>
      <c r="F88" s="320"/>
      <c r="G88" s="359"/>
      <c r="H88" s="360"/>
      <c r="T88" s="360"/>
    </row>
    <row r="89" spans="2:20" s="367" customFormat="1">
      <c r="B89" s="359" t="s">
        <v>987</v>
      </c>
      <c r="C89" s="364"/>
      <c r="D89" s="364"/>
      <c r="E89" s="364"/>
      <c r="F89" s="365"/>
      <c r="G89" s="366"/>
      <c r="H89" s="364"/>
      <c r="T89" s="364"/>
    </row>
    <row r="90" spans="2:20" s="367" customFormat="1">
      <c r="B90" s="360" t="s">
        <v>988</v>
      </c>
      <c r="C90" s="364"/>
      <c r="D90" s="364"/>
      <c r="E90" s="364"/>
      <c r="F90" s="365"/>
      <c r="G90" s="366"/>
      <c r="H90" s="364"/>
      <c r="T90" s="364"/>
    </row>
    <row r="91" spans="2:20" s="367" customFormat="1">
      <c r="B91" s="360" t="s">
        <v>154</v>
      </c>
      <c r="C91" s="364"/>
      <c r="D91" s="364"/>
      <c r="E91" s="364"/>
      <c r="F91" s="365"/>
      <c r="G91" s="366"/>
      <c r="H91" s="364"/>
      <c r="T91" s="364"/>
    </row>
    <row r="92" spans="2:20">
      <c r="B92" s="360"/>
      <c r="C92" s="360"/>
      <c r="D92" s="360"/>
      <c r="E92" s="360"/>
      <c r="F92" s="320"/>
      <c r="G92" s="359"/>
      <c r="H92" s="360"/>
      <c r="T92" s="360"/>
    </row>
    <row r="93" spans="2:20">
      <c r="B93" s="360"/>
      <c r="C93" s="360"/>
      <c r="D93" s="360"/>
      <c r="E93" s="360"/>
      <c r="F93" s="320"/>
      <c r="G93" s="359"/>
      <c r="H93" s="360"/>
      <c r="T93" s="360"/>
    </row>
    <row r="94" spans="2:20">
      <c r="B94" s="360"/>
      <c r="C94" s="360"/>
      <c r="D94" s="360"/>
      <c r="E94" s="360"/>
      <c r="F94" s="320"/>
      <c r="G94" s="359"/>
      <c r="H94" s="360"/>
      <c r="T94" s="360"/>
    </row>
    <row r="95" spans="2:20">
      <c r="B95" s="360"/>
      <c r="C95" s="360"/>
      <c r="D95" s="360"/>
      <c r="E95" s="360"/>
      <c r="F95" s="320"/>
      <c r="G95" s="359"/>
      <c r="H95" s="360"/>
      <c r="J95" s="359" t="s">
        <v>989</v>
      </c>
      <c r="T95" s="360"/>
    </row>
    <row r="96" spans="2:20">
      <c r="B96" s="360"/>
      <c r="C96" s="360"/>
      <c r="D96" s="360"/>
      <c r="E96" s="360"/>
      <c r="G96" s="359"/>
      <c r="H96" s="360"/>
      <c r="J96" s="360" t="s">
        <v>990</v>
      </c>
      <c r="T96" s="360"/>
    </row>
    <row r="97" spans="2:20">
      <c r="B97" s="360"/>
      <c r="C97" s="360"/>
      <c r="D97" s="360"/>
      <c r="E97" s="360"/>
      <c r="G97" s="359"/>
      <c r="H97" s="360"/>
      <c r="J97" s="360" t="s">
        <v>991</v>
      </c>
      <c r="T97" s="360"/>
    </row>
    <row r="98" spans="2:20">
      <c r="B98" s="360"/>
      <c r="C98" s="360"/>
      <c r="D98" s="360"/>
      <c r="E98" s="360"/>
      <c r="G98" s="359"/>
      <c r="H98" s="360"/>
      <c r="J98" s="360" t="s">
        <v>992</v>
      </c>
      <c r="T98" s="360"/>
    </row>
    <row r="99" spans="2:20">
      <c r="B99" s="360"/>
      <c r="C99" s="360"/>
      <c r="D99" s="360"/>
      <c r="E99" s="360"/>
      <c r="G99" s="359"/>
      <c r="H99" s="360"/>
      <c r="J99" s="360" t="s">
        <v>993</v>
      </c>
      <c r="T99" s="360"/>
    </row>
    <row r="100" spans="2:20">
      <c r="B100" s="360"/>
      <c r="C100" s="360"/>
      <c r="D100" s="360"/>
      <c r="E100" s="360"/>
      <c r="G100" s="315"/>
      <c r="H100" s="360"/>
      <c r="J100" s="360" t="s">
        <v>994</v>
      </c>
      <c r="T100" s="360"/>
    </row>
    <row r="101" spans="2:20">
      <c r="B101" s="360"/>
      <c r="C101" s="360"/>
      <c r="D101" s="360"/>
      <c r="E101" s="360"/>
      <c r="G101" s="360"/>
      <c r="H101" s="360"/>
      <c r="J101" s="360" t="s">
        <v>995</v>
      </c>
      <c r="T101" s="360"/>
    </row>
    <row r="102" spans="2:20">
      <c r="B102" s="360"/>
      <c r="C102" s="360"/>
      <c r="D102" s="360"/>
      <c r="E102" s="360"/>
      <c r="G102" s="359"/>
      <c r="H102" s="359" t="s">
        <v>996</v>
      </c>
      <c r="T102" s="360"/>
    </row>
    <row r="103" spans="2:20">
      <c r="B103" s="360"/>
      <c r="C103" s="360"/>
      <c r="D103" s="360"/>
      <c r="E103" s="360"/>
      <c r="G103" s="315"/>
      <c r="H103" s="316" t="s">
        <v>997</v>
      </c>
      <c r="J103" s="359" t="s">
        <v>998</v>
      </c>
      <c r="T103" s="360"/>
    </row>
    <row r="104" spans="2:20">
      <c r="B104" s="360"/>
      <c r="C104" s="360"/>
      <c r="D104" s="360"/>
      <c r="E104" s="360"/>
      <c r="F104" s="359" t="s">
        <v>999</v>
      </c>
      <c r="G104" s="360"/>
      <c r="H104" s="316" t="s">
        <v>1000</v>
      </c>
      <c r="J104" s="360" t="s">
        <v>1001</v>
      </c>
      <c r="T104" s="360"/>
    </row>
    <row r="105" spans="2:20">
      <c r="F105" s="315" t="s">
        <v>1002</v>
      </c>
      <c r="G105" s="359"/>
      <c r="H105" s="318" t="s">
        <v>1003</v>
      </c>
      <c r="J105" s="360" t="s">
        <v>1004</v>
      </c>
      <c r="T105" s="360"/>
    </row>
    <row r="106" spans="2:20">
      <c r="G106" s="315"/>
      <c r="H106" s="316" t="s">
        <v>1005</v>
      </c>
      <c r="J106" s="360" t="s">
        <v>1006</v>
      </c>
      <c r="T106" s="360"/>
    </row>
    <row r="107" spans="2:20">
      <c r="T107" s="360"/>
    </row>
    <row r="108" spans="2:20">
      <c r="G108" s="359"/>
      <c r="J108" s="359" t="s">
        <v>1007</v>
      </c>
      <c r="T108" s="360"/>
    </row>
    <row r="109" spans="2:20">
      <c r="G109" s="359"/>
      <c r="J109" s="360" t="s">
        <v>1008</v>
      </c>
      <c r="T109" s="360"/>
    </row>
    <row r="110" spans="2:20">
      <c r="B110" s="360"/>
      <c r="G110" s="359"/>
      <c r="J110" s="360" t="s">
        <v>1009</v>
      </c>
      <c r="T110" s="360"/>
    </row>
    <row r="111" spans="2:20">
      <c r="B111" s="360"/>
      <c r="G111" s="359"/>
      <c r="J111" s="360" t="s">
        <v>1010</v>
      </c>
      <c r="T111" s="360"/>
    </row>
    <row r="112" spans="2:20">
      <c r="B112" s="360"/>
      <c r="G112" s="359"/>
      <c r="T112" s="360"/>
    </row>
    <row r="113" spans="2:20">
      <c r="B113" s="360"/>
      <c r="G113" s="315"/>
      <c r="J113" s="359" t="s">
        <v>1011</v>
      </c>
      <c r="T113" s="360"/>
    </row>
    <row r="114" spans="2:20">
      <c r="B114" s="360"/>
      <c r="G114" s="315"/>
      <c r="J114" s="360" t="s">
        <v>1012</v>
      </c>
      <c r="T114" s="360"/>
    </row>
    <row r="115" spans="2:20">
      <c r="G115" s="315"/>
      <c r="T115" s="360"/>
    </row>
    <row r="116" spans="2:20">
      <c r="F116" s="359" t="s">
        <v>1013</v>
      </c>
      <c r="G116" s="315"/>
      <c r="H116" s="359" t="s">
        <v>1014</v>
      </c>
      <c r="T116" s="360"/>
    </row>
    <row r="117" spans="2:20">
      <c r="D117" s="359" t="s">
        <v>1015</v>
      </c>
      <c r="F117" s="315" t="s">
        <v>1016</v>
      </c>
      <c r="H117" s="360" t="s">
        <v>1017</v>
      </c>
      <c r="J117" s="359" t="s">
        <v>1018</v>
      </c>
      <c r="T117" s="360"/>
    </row>
    <row r="118" spans="2:20">
      <c r="D118" s="360" t="s">
        <v>1019</v>
      </c>
      <c r="F118" s="360"/>
      <c r="G118" s="359"/>
      <c r="J118" s="360" t="s">
        <v>1020</v>
      </c>
      <c r="T118" s="360"/>
    </row>
    <row r="119" spans="2:20">
      <c r="D119" s="360" t="s">
        <v>1021</v>
      </c>
      <c r="F119" s="359" t="s">
        <v>1022</v>
      </c>
      <c r="G119" s="320"/>
      <c r="H119" s="359" t="s">
        <v>1023</v>
      </c>
      <c r="J119" s="360" t="s">
        <v>1024</v>
      </c>
      <c r="T119" s="360"/>
    </row>
    <row r="120" spans="2:20" ht="22.5">
      <c r="D120" s="360" t="s">
        <v>1025</v>
      </c>
      <c r="F120" s="315" t="s">
        <v>1026</v>
      </c>
      <c r="G120" s="320"/>
      <c r="H120" s="360" t="s">
        <v>1017</v>
      </c>
      <c r="J120" s="360" t="s">
        <v>1027</v>
      </c>
      <c r="T120" s="360"/>
    </row>
    <row r="121" spans="2:20">
      <c r="D121" s="360" t="s">
        <v>1028</v>
      </c>
      <c r="G121" s="320"/>
      <c r="J121" s="360" t="s">
        <v>1029</v>
      </c>
      <c r="T121" s="360"/>
    </row>
    <row r="122" spans="2:20">
      <c r="D122" s="360" t="s">
        <v>1030</v>
      </c>
      <c r="F122" s="359" t="s">
        <v>1031</v>
      </c>
      <c r="H122" s="359" t="s">
        <v>1032</v>
      </c>
      <c r="T122" s="360"/>
    </row>
    <row r="123" spans="2:20">
      <c r="D123" s="360" t="s">
        <v>1033</v>
      </c>
      <c r="F123" s="315" t="s">
        <v>1034</v>
      </c>
      <c r="G123" s="359"/>
      <c r="H123" s="360" t="s">
        <v>1017</v>
      </c>
      <c r="T123" s="360"/>
    </row>
    <row r="124" spans="2:20">
      <c r="D124" s="360"/>
      <c r="F124" s="315"/>
      <c r="G124" s="359"/>
      <c r="H124" s="360"/>
      <c r="T124" s="360"/>
    </row>
    <row r="125" spans="2:20">
      <c r="G125" s="320"/>
      <c r="T125" s="360"/>
    </row>
    <row r="126" spans="2:20">
      <c r="T126" s="360"/>
    </row>
    <row r="127" spans="2:20">
      <c r="G127" s="359"/>
      <c r="T127" s="360"/>
    </row>
    <row r="128" spans="2:20">
      <c r="F128" s="315"/>
      <c r="G128" s="359"/>
      <c r="J128" s="359" t="s">
        <v>1035</v>
      </c>
      <c r="T128" s="360"/>
    </row>
    <row r="129" spans="6:20">
      <c r="F129" s="315"/>
      <c r="G129" s="359"/>
      <c r="J129" s="360" t="s">
        <v>1036</v>
      </c>
      <c r="T129" s="360"/>
    </row>
    <row r="130" spans="6:20">
      <c r="F130" s="359" t="s">
        <v>1037</v>
      </c>
      <c r="G130" s="359"/>
      <c r="H130" s="359" t="s">
        <v>1038</v>
      </c>
      <c r="T130" s="360"/>
    </row>
    <row r="131" spans="6:20" ht="22.5">
      <c r="F131" s="315" t="s">
        <v>1039</v>
      </c>
      <c r="G131" s="359"/>
      <c r="H131" s="360" t="s">
        <v>1036</v>
      </c>
      <c r="J131" s="359" t="s">
        <v>1040</v>
      </c>
      <c r="T131" s="360"/>
    </row>
    <row r="132" spans="6:20">
      <c r="G132" s="320"/>
      <c r="H132" s="360" t="s">
        <v>1041</v>
      </c>
      <c r="J132" s="360" t="s">
        <v>1041</v>
      </c>
      <c r="T132" s="360"/>
    </row>
    <row r="133" spans="6:20">
      <c r="H133" s="360" t="s">
        <v>1042</v>
      </c>
      <c r="T133" s="360"/>
    </row>
    <row r="134" spans="6:20">
      <c r="J134" s="359" t="s">
        <v>1043</v>
      </c>
      <c r="T134" s="360"/>
    </row>
    <row r="135" spans="6:20">
      <c r="J135" s="360" t="s">
        <v>1044</v>
      </c>
      <c r="T135" s="360"/>
    </row>
    <row r="136" spans="6:20">
      <c r="J136" s="360"/>
      <c r="T136" s="360"/>
    </row>
    <row r="137" spans="6:20">
      <c r="J137" s="360"/>
      <c r="T137" s="360"/>
    </row>
    <row r="138" spans="6:20">
      <c r="J138" s="360"/>
      <c r="T138" s="360"/>
    </row>
    <row r="139" spans="6:20">
      <c r="T139" s="360"/>
    </row>
    <row r="140" spans="6:20">
      <c r="L140" s="360"/>
      <c r="N140" s="360"/>
      <c r="P140" s="360"/>
      <c r="R140" s="360"/>
      <c r="T140" s="360"/>
    </row>
    <row r="141" spans="6:20">
      <c r="L141" s="360"/>
      <c r="N141" s="360"/>
      <c r="P141" s="360"/>
      <c r="R141" s="360"/>
      <c r="T141" s="360"/>
    </row>
    <row r="142" spans="6:20">
      <c r="J142" s="359" t="s">
        <v>1045</v>
      </c>
      <c r="K142" s="360"/>
      <c r="L142" s="360"/>
      <c r="N142" s="360"/>
      <c r="P142" s="360"/>
      <c r="R142" s="360"/>
      <c r="T142" s="360"/>
    </row>
    <row r="143" spans="6:20">
      <c r="J143" s="360" t="s">
        <v>1046</v>
      </c>
      <c r="L143" s="360"/>
      <c r="M143" s="360"/>
      <c r="N143" s="360"/>
      <c r="P143" s="360"/>
      <c r="R143" s="360"/>
      <c r="T143" s="360"/>
    </row>
    <row r="144" spans="6:20">
      <c r="H144" s="359" t="s">
        <v>1047</v>
      </c>
      <c r="J144" s="360"/>
      <c r="L144" s="360"/>
      <c r="N144" s="360"/>
      <c r="O144" s="360"/>
      <c r="P144" s="360"/>
      <c r="R144" s="360"/>
      <c r="T144" s="360"/>
    </row>
    <row r="145" spans="6:20">
      <c r="F145" s="359" t="s">
        <v>1048</v>
      </c>
      <c r="H145" s="360" t="s">
        <v>1046</v>
      </c>
      <c r="J145" s="359" t="s">
        <v>1049</v>
      </c>
      <c r="L145" s="360"/>
      <c r="N145" s="360"/>
      <c r="O145" s="360"/>
      <c r="P145" s="360"/>
      <c r="R145" s="360"/>
      <c r="T145" s="360"/>
    </row>
    <row r="146" spans="6:20" ht="22.5">
      <c r="F146" s="315" t="s">
        <v>1050</v>
      </c>
      <c r="H146" s="360" t="s">
        <v>1051</v>
      </c>
      <c r="I146" s="320"/>
      <c r="J146" s="360" t="s">
        <v>1051</v>
      </c>
      <c r="L146" s="360"/>
      <c r="M146" s="360"/>
      <c r="N146" s="360"/>
      <c r="O146" s="360"/>
      <c r="P146" s="360"/>
      <c r="R146" s="360"/>
      <c r="T146" s="360"/>
    </row>
    <row r="147" spans="6:20">
      <c r="H147" s="320" t="s">
        <v>1052</v>
      </c>
      <c r="L147" s="360"/>
      <c r="M147" s="360"/>
      <c r="N147" s="360"/>
      <c r="O147" s="360"/>
      <c r="P147" s="360"/>
      <c r="R147" s="360"/>
      <c r="T147" s="360"/>
    </row>
    <row r="148" spans="6:20">
      <c r="J148" s="359" t="s">
        <v>1053</v>
      </c>
      <c r="K148" s="360"/>
      <c r="L148" s="360"/>
      <c r="M148" s="360"/>
      <c r="N148" s="360"/>
      <c r="O148" s="360"/>
      <c r="P148" s="360"/>
      <c r="R148" s="360"/>
      <c r="T148" s="360"/>
    </row>
    <row r="149" spans="6:20">
      <c r="J149" s="320" t="s">
        <v>1052</v>
      </c>
      <c r="K149" s="360"/>
      <c r="L149" s="360"/>
      <c r="M149" s="360"/>
      <c r="N149" s="360"/>
      <c r="O149" s="360"/>
      <c r="P149" s="360"/>
      <c r="R149" s="360"/>
      <c r="T149" s="360"/>
    </row>
    <row r="150" spans="6:20">
      <c r="K150" s="360"/>
      <c r="L150" s="360"/>
      <c r="M150" s="360"/>
      <c r="N150" s="360"/>
      <c r="O150" s="360"/>
      <c r="P150" s="360"/>
      <c r="R150" s="360"/>
      <c r="T150" s="360"/>
    </row>
    <row r="151" spans="6:20">
      <c r="K151" s="360"/>
      <c r="L151" s="360"/>
      <c r="M151" s="360"/>
      <c r="N151" s="360"/>
      <c r="O151" s="360"/>
      <c r="P151" s="360"/>
      <c r="R151" s="360"/>
      <c r="T151" s="360"/>
    </row>
    <row r="152" spans="6:20">
      <c r="K152" s="360"/>
      <c r="L152" s="360"/>
      <c r="M152" s="360"/>
      <c r="N152" s="360"/>
      <c r="O152" s="360"/>
      <c r="P152" s="360"/>
      <c r="R152" s="360"/>
      <c r="T152" s="360"/>
    </row>
    <row r="153" spans="6:20">
      <c r="K153" s="360"/>
      <c r="L153" s="360"/>
      <c r="M153" s="360"/>
      <c r="N153" s="360"/>
      <c r="O153" s="360"/>
      <c r="P153" s="360"/>
      <c r="R153" s="360"/>
      <c r="T153" s="360"/>
    </row>
    <row r="154" spans="6:20">
      <c r="O154" s="360"/>
      <c r="P154" s="360"/>
      <c r="R154" s="360"/>
      <c r="T154" s="360"/>
    </row>
    <row r="155" spans="6:20">
      <c r="O155" s="360"/>
      <c r="P155" s="360"/>
      <c r="R155" s="360"/>
      <c r="T155" s="360"/>
    </row>
    <row r="156" spans="6:20">
      <c r="O156" s="360"/>
      <c r="P156" s="360"/>
      <c r="Q156" s="360"/>
      <c r="R156" s="360"/>
      <c r="T156" s="360"/>
    </row>
    <row r="157" spans="6:20">
      <c r="O157" s="360"/>
      <c r="P157" s="360"/>
      <c r="R157" s="360"/>
      <c r="T157" s="360"/>
    </row>
    <row r="158" spans="6:20">
      <c r="O158" s="360"/>
      <c r="P158" s="360"/>
      <c r="R158" s="360"/>
      <c r="T158" s="360"/>
    </row>
    <row r="159" spans="6:20">
      <c r="O159" s="360"/>
      <c r="P159" s="360"/>
      <c r="R159" s="360"/>
      <c r="T159" s="360"/>
    </row>
    <row r="160" spans="6:20">
      <c r="O160" s="360"/>
      <c r="P160" s="360"/>
      <c r="R160" s="360"/>
      <c r="T160" s="360"/>
    </row>
    <row r="161" spans="4:36">
      <c r="O161" s="360"/>
      <c r="P161" s="360"/>
      <c r="R161" s="360"/>
      <c r="T161" s="360"/>
    </row>
    <row r="162" spans="4:36">
      <c r="O162" s="360"/>
      <c r="P162" s="360"/>
      <c r="R162" s="360"/>
      <c r="T162" s="360"/>
    </row>
    <row r="163" spans="4:36">
      <c r="O163" s="360"/>
      <c r="P163" s="360"/>
      <c r="R163" s="360"/>
      <c r="T163" s="360"/>
    </row>
    <row r="164" spans="4:36">
      <c r="O164" s="360"/>
      <c r="P164" s="360"/>
      <c r="R164" s="360"/>
      <c r="T164" s="360"/>
    </row>
    <row r="165" spans="4:36">
      <c r="O165" s="360"/>
      <c r="P165" s="360"/>
      <c r="R165" s="360"/>
      <c r="T165" s="360"/>
    </row>
    <row r="166" spans="4:36">
      <c r="O166" s="360"/>
      <c r="P166" s="360"/>
      <c r="R166" s="360"/>
      <c r="T166" s="360"/>
    </row>
    <row r="167" spans="4:36">
      <c r="D167" s="316" t="str">
        <f t="array" ref="D167:E167">MID(D171:E171,4,LEN(D171:E171))</f>
        <v>ZONAS.</v>
      </c>
      <c r="E167" s="316" t="str">
        <v>IOQUIA.</v>
      </c>
      <c r="O167" s="360"/>
      <c r="P167" s="360"/>
      <c r="Q167" s="360"/>
      <c r="R167" s="360"/>
      <c r="T167" s="360"/>
    </row>
    <row r="168" spans="4:36">
      <c r="O168" s="360"/>
      <c r="P168" s="360"/>
      <c r="Q168" s="360"/>
      <c r="R168" s="360"/>
      <c r="T168" s="360"/>
    </row>
    <row r="169" spans="4:36">
      <c r="O169" s="360"/>
      <c r="P169" s="360"/>
      <c r="Q169" s="360"/>
      <c r="R169" s="360"/>
      <c r="T169" s="360"/>
    </row>
    <row r="170" spans="4:36">
      <c r="O170" s="360"/>
      <c r="P170" s="360"/>
      <c r="Q170" s="360"/>
      <c r="R170" s="360"/>
      <c r="T170" s="360"/>
    </row>
    <row r="171" spans="4:36" ht="15">
      <c r="D171" s="3" t="s">
        <v>1054</v>
      </c>
      <c r="E171" s="3" t="s">
        <v>1055</v>
      </c>
      <c r="F171" s="3" t="s">
        <v>1056</v>
      </c>
      <c r="G171" s="3" t="s">
        <v>1057</v>
      </c>
      <c r="H171" s="3" t="s">
        <v>1058</v>
      </c>
      <c r="I171" s="3" t="s">
        <v>1059</v>
      </c>
      <c r="J171" s="3" t="s">
        <v>1060</v>
      </c>
      <c r="K171" s="3" t="s">
        <v>1061</v>
      </c>
      <c r="L171" s="3" t="s">
        <v>1062</v>
      </c>
      <c r="M171" s="3" t="s">
        <v>1063</v>
      </c>
      <c r="N171" s="3" t="s">
        <v>1064</v>
      </c>
      <c r="O171" s="3" t="s">
        <v>1065</v>
      </c>
      <c r="P171" s="3" t="s">
        <v>1066</v>
      </c>
      <c r="Q171" s="3" t="s">
        <v>1067</v>
      </c>
      <c r="R171" s="3" t="s">
        <v>1068</v>
      </c>
      <c r="S171" s="3" t="s">
        <v>1069</v>
      </c>
      <c r="T171" s="3" t="s">
        <v>1070</v>
      </c>
      <c r="U171" s="3" t="s">
        <v>1071</v>
      </c>
      <c r="V171" s="3" t="s">
        <v>1072</v>
      </c>
      <c r="W171" s="3" t="s">
        <v>1073</v>
      </c>
      <c r="X171" s="3" t="s">
        <v>1074</v>
      </c>
      <c r="Y171" s="3" t="s">
        <v>1075</v>
      </c>
      <c r="Z171" s="3" t="s">
        <v>1076</v>
      </c>
      <c r="AA171" s="3" t="s">
        <v>1077</v>
      </c>
      <c r="AB171" s="3" t="s">
        <v>1078</v>
      </c>
      <c r="AC171" s="3" t="s">
        <v>1079</v>
      </c>
      <c r="AD171" s="3" t="s">
        <v>1080</v>
      </c>
      <c r="AE171" s="3" t="s">
        <v>1081</v>
      </c>
      <c r="AF171" s="3" t="s">
        <v>1082</v>
      </c>
      <c r="AG171" s="3" t="s">
        <v>1083</v>
      </c>
      <c r="AH171" s="3" t="s">
        <v>1084</v>
      </c>
      <c r="AI171" s="3" t="s">
        <v>1085</v>
      </c>
      <c r="AJ171" s="3" t="s">
        <v>1086</v>
      </c>
    </row>
    <row r="172" spans="4:36" ht="30">
      <c r="D172" s="368" t="s">
        <v>1087</v>
      </c>
      <c r="E172" s="369" t="s">
        <v>1088</v>
      </c>
      <c r="F172" s="370" t="s">
        <v>1089</v>
      </c>
      <c r="G172" s="371" t="s">
        <v>1090</v>
      </c>
      <c r="H172" s="372" t="s">
        <v>1091</v>
      </c>
      <c r="I172" s="371" t="s">
        <v>1092</v>
      </c>
      <c r="J172" s="303" t="s">
        <v>1093</v>
      </c>
      <c r="K172" s="373" t="s">
        <v>1094</v>
      </c>
      <c r="L172" s="372" t="s">
        <v>1095</v>
      </c>
      <c r="M172" s="370" t="s">
        <v>1096</v>
      </c>
      <c r="N172" s="372" t="s">
        <v>1097</v>
      </c>
      <c r="O172" s="372" t="s">
        <v>1098</v>
      </c>
      <c r="P172" s="370" t="s">
        <v>1099</v>
      </c>
      <c r="Q172" s="370" t="s">
        <v>1100</v>
      </c>
      <c r="R172" s="372" t="s">
        <v>1101</v>
      </c>
      <c r="S172" s="368" t="s">
        <v>1102</v>
      </c>
      <c r="T172" s="373" t="s">
        <v>1103</v>
      </c>
      <c r="U172" s="368" t="s">
        <v>1104</v>
      </c>
      <c r="V172" s="371" t="s">
        <v>1105</v>
      </c>
      <c r="W172" s="373" t="s">
        <v>1106</v>
      </c>
      <c r="X172" s="370" t="s">
        <v>1107</v>
      </c>
      <c r="Y172" s="372" t="s">
        <v>1108</v>
      </c>
      <c r="Z172" s="372" t="s">
        <v>1109</v>
      </c>
      <c r="AA172" s="372" t="s">
        <v>1110</v>
      </c>
      <c r="AB172" s="370" t="s">
        <v>1111</v>
      </c>
      <c r="AC172" s="372" t="s">
        <v>1112</v>
      </c>
      <c r="AD172" s="370" t="s">
        <v>1113</v>
      </c>
      <c r="AE172" s="372" t="s">
        <v>1114</v>
      </c>
      <c r="AF172" s="370" t="s">
        <v>1115</v>
      </c>
      <c r="AG172" s="370" t="s">
        <v>1116</v>
      </c>
      <c r="AH172" s="372" t="s">
        <v>1117</v>
      </c>
      <c r="AI172" s="374" t="s">
        <v>1118</v>
      </c>
      <c r="AJ172" s="374" t="s">
        <v>1119</v>
      </c>
    </row>
    <row r="173" spans="4:36" ht="15">
      <c r="D173" s="360"/>
      <c r="E173" s="369" t="s">
        <v>1120</v>
      </c>
      <c r="F173" s="370" t="s">
        <v>1121</v>
      </c>
      <c r="G173" s="371" t="s">
        <v>1122</v>
      </c>
      <c r="H173" s="373" t="s">
        <v>1123</v>
      </c>
      <c r="I173" s="371" t="s">
        <v>1124</v>
      </c>
      <c r="J173" s="303" t="s">
        <v>1125</v>
      </c>
      <c r="K173" s="373" t="s">
        <v>1126</v>
      </c>
      <c r="L173" s="372" t="s">
        <v>1127</v>
      </c>
      <c r="M173" s="370" t="s">
        <v>1128</v>
      </c>
      <c r="N173" s="372" t="s">
        <v>1129</v>
      </c>
      <c r="O173" s="372" t="s">
        <v>1130</v>
      </c>
      <c r="P173" s="370" t="s">
        <v>1131</v>
      </c>
      <c r="Q173" s="370" t="s">
        <v>1132</v>
      </c>
      <c r="R173" s="372" t="s">
        <v>1133</v>
      </c>
      <c r="S173" s="360"/>
      <c r="T173" s="373" t="s">
        <v>1134</v>
      </c>
      <c r="U173" s="360"/>
      <c r="V173" s="371" t="s">
        <v>1135</v>
      </c>
      <c r="W173" s="373" t="s">
        <v>1136</v>
      </c>
      <c r="X173" s="370" t="s">
        <v>1137</v>
      </c>
      <c r="Y173" s="372" t="s">
        <v>1138</v>
      </c>
      <c r="Z173" s="372" t="s">
        <v>1139</v>
      </c>
      <c r="AA173" s="372" t="s">
        <v>1140</v>
      </c>
      <c r="AB173" s="370" t="s">
        <v>1141</v>
      </c>
      <c r="AC173" s="372" t="s">
        <v>1142</v>
      </c>
      <c r="AD173" s="368" t="s">
        <v>1143</v>
      </c>
      <c r="AE173" s="372" t="s">
        <v>1144</v>
      </c>
      <c r="AF173" s="370" t="s">
        <v>1145</v>
      </c>
      <c r="AG173" s="370" t="s">
        <v>1146</v>
      </c>
      <c r="AH173" s="372" t="s">
        <v>1088</v>
      </c>
      <c r="AI173" s="360"/>
      <c r="AJ173" s="360"/>
    </row>
    <row r="174" spans="4:36" ht="15">
      <c r="D174" s="360"/>
      <c r="E174" s="369" t="s">
        <v>1147</v>
      </c>
      <c r="F174" s="368" t="s">
        <v>1148</v>
      </c>
      <c r="G174" s="371" t="s">
        <v>1149</v>
      </c>
      <c r="H174" s="372" t="s">
        <v>1150</v>
      </c>
      <c r="I174" s="371" t="s">
        <v>1151</v>
      </c>
      <c r="J174" s="303" t="s">
        <v>1152</v>
      </c>
      <c r="K174" s="373" t="s">
        <v>1153</v>
      </c>
      <c r="L174" s="372" t="s">
        <v>1154</v>
      </c>
      <c r="M174" s="368" t="s">
        <v>1155</v>
      </c>
      <c r="N174" s="372" t="s">
        <v>1156</v>
      </c>
      <c r="O174" s="372" t="s">
        <v>1157</v>
      </c>
      <c r="P174" s="370" t="s">
        <v>1158</v>
      </c>
      <c r="Q174" s="370" t="s">
        <v>1159</v>
      </c>
      <c r="R174" s="372" t="s">
        <v>1160</v>
      </c>
      <c r="S174" s="360"/>
      <c r="T174" s="373" t="s">
        <v>1161</v>
      </c>
      <c r="U174" s="360"/>
      <c r="V174" s="371" t="s">
        <v>1162</v>
      </c>
      <c r="W174" s="373" t="s">
        <v>1163</v>
      </c>
      <c r="X174" s="370" t="s">
        <v>1164</v>
      </c>
      <c r="Y174" s="372" t="s">
        <v>1165</v>
      </c>
      <c r="Z174" s="372" t="s">
        <v>1166</v>
      </c>
      <c r="AA174" s="372" t="s">
        <v>1167</v>
      </c>
      <c r="AB174" s="368" t="s">
        <v>1168</v>
      </c>
      <c r="AC174" s="372" t="s">
        <v>1169</v>
      </c>
      <c r="AD174" s="360"/>
      <c r="AE174" s="372" t="s">
        <v>1170</v>
      </c>
      <c r="AF174" s="370" t="s">
        <v>1171</v>
      </c>
      <c r="AG174" s="370" t="s">
        <v>1172</v>
      </c>
      <c r="AH174" s="372" t="s">
        <v>1173</v>
      </c>
      <c r="AI174" s="360"/>
      <c r="AJ174" s="360"/>
    </row>
    <row r="175" spans="4:36" ht="30">
      <c r="D175" s="360"/>
      <c r="E175" s="369" t="s">
        <v>1174</v>
      </c>
      <c r="F175" s="360"/>
      <c r="G175" s="371" t="s">
        <v>1175</v>
      </c>
      <c r="H175" s="373" t="s">
        <v>1176</v>
      </c>
      <c r="I175" s="371" t="s">
        <v>1177</v>
      </c>
      <c r="J175" s="303" t="s">
        <v>1178</v>
      </c>
      <c r="K175" s="373" t="s">
        <v>1179</v>
      </c>
      <c r="L175" s="374" t="s">
        <v>1180</v>
      </c>
      <c r="M175" s="360"/>
      <c r="N175" s="372" t="s">
        <v>1181</v>
      </c>
      <c r="O175" s="372" t="s">
        <v>1182</v>
      </c>
      <c r="P175" s="370" t="s">
        <v>1183</v>
      </c>
      <c r="Q175" s="370" t="s">
        <v>1184</v>
      </c>
      <c r="R175" s="372" t="s">
        <v>1185</v>
      </c>
      <c r="S175" s="360"/>
      <c r="T175" s="373" t="s">
        <v>1186</v>
      </c>
      <c r="U175" s="360"/>
      <c r="V175" s="371" t="s">
        <v>1187</v>
      </c>
      <c r="W175" s="373" t="s">
        <v>1188</v>
      </c>
      <c r="X175" s="370" t="s">
        <v>1189</v>
      </c>
      <c r="Y175" s="372" t="s">
        <v>1190</v>
      </c>
      <c r="Z175" s="372" t="s">
        <v>1191</v>
      </c>
      <c r="AA175" s="374" t="s">
        <v>1192</v>
      </c>
      <c r="AB175" s="360"/>
      <c r="AC175" s="372" t="s">
        <v>1193</v>
      </c>
      <c r="AD175" s="360"/>
      <c r="AE175" s="372" t="s">
        <v>1194</v>
      </c>
      <c r="AF175" s="368" t="s">
        <v>1195</v>
      </c>
      <c r="AG175" s="370" t="s">
        <v>1196</v>
      </c>
      <c r="AH175" s="372" t="s">
        <v>1129</v>
      </c>
      <c r="AI175" s="360"/>
      <c r="AJ175" s="360"/>
    </row>
    <row r="176" spans="4:36" ht="15">
      <c r="D176" s="360"/>
      <c r="E176" s="369" t="s">
        <v>1197</v>
      </c>
      <c r="F176" s="360"/>
      <c r="G176" s="371" t="s">
        <v>1198</v>
      </c>
      <c r="H176" s="372" t="s">
        <v>1199</v>
      </c>
      <c r="I176" s="371" t="s">
        <v>1200</v>
      </c>
      <c r="J176" s="303" t="s">
        <v>1201</v>
      </c>
      <c r="K176" s="373" t="s">
        <v>1145</v>
      </c>
      <c r="L176" s="360"/>
      <c r="M176" s="360"/>
      <c r="N176" s="372" t="s">
        <v>1145</v>
      </c>
      <c r="O176" s="374" t="s">
        <v>1202</v>
      </c>
      <c r="P176" s="370" t="s">
        <v>1203</v>
      </c>
      <c r="Q176" s="370" t="s">
        <v>1204</v>
      </c>
      <c r="R176" s="372" t="s">
        <v>1205</v>
      </c>
      <c r="S176" s="360"/>
      <c r="T176" s="373" t="s">
        <v>1206</v>
      </c>
      <c r="U176" s="360"/>
      <c r="V176" s="375" t="s">
        <v>1207</v>
      </c>
      <c r="W176" s="373" t="s">
        <v>1208</v>
      </c>
      <c r="X176" s="368" t="s">
        <v>1209</v>
      </c>
      <c r="Y176" s="372" t="s">
        <v>1210</v>
      </c>
      <c r="Z176" s="372" t="s">
        <v>1211</v>
      </c>
      <c r="AA176" s="360"/>
      <c r="AB176" s="360"/>
      <c r="AC176" s="374" t="s">
        <v>1212</v>
      </c>
      <c r="AD176" s="360"/>
      <c r="AE176" s="372" t="s">
        <v>1213</v>
      </c>
      <c r="AF176" s="360"/>
      <c r="AG176" s="370" t="s">
        <v>1214</v>
      </c>
      <c r="AH176" s="372" t="s">
        <v>1181</v>
      </c>
      <c r="AI176" s="360"/>
      <c r="AJ176" s="360"/>
    </row>
    <row r="177" spans="4:36" ht="15">
      <c r="D177" s="360"/>
      <c r="E177" s="369" t="s">
        <v>1215</v>
      </c>
      <c r="F177" s="360"/>
      <c r="G177" s="371" t="s">
        <v>1216</v>
      </c>
      <c r="H177" s="372" t="s">
        <v>1217</v>
      </c>
      <c r="I177" s="371" t="s">
        <v>1218</v>
      </c>
      <c r="J177" s="303" t="s">
        <v>1219</v>
      </c>
      <c r="K177" s="373" t="s">
        <v>1220</v>
      </c>
      <c r="L177" s="360"/>
      <c r="M177" s="360"/>
      <c r="N177" s="372" t="s">
        <v>1221</v>
      </c>
      <c r="O177" s="360"/>
      <c r="P177" s="368" t="s">
        <v>1222</v>
      </c>
      <c r="Q177" s="370" t="s">
        <v>1223</v>
      </c>
      <c r="R177" s="372" t="s">
        <v>1224</v>
      </c>
      <c r="S177" s="360"/>
      <c r="T177" s="373" t="s">
        <v>1225</v>
      </c>
      <c r="U177" s="360"/>
      <c r="V177" s="360"/>
      <c r="W177" s="373" t="s">
        <v>1226</v>
      </c>
      <c r="X177" s="360"/>
      <c r="Y177" s="372" t="s">
        <v>1227</v>
      </c>
      <c r="Z177" s="374" t="s">
        <v>1228</v>
      </c>
      <c r="AA177" s="360"/>
      <c r="AB177" s="360"/>
      <c r="AC177" s="360"/>
      <c r="AD177" s="360"/>
      <c r="AE177" s="372" t="s">
        <v>1229</v>
      </c>
      <c r="AF177" s="360"/>
      <c r="AG177" s="370" t="s">
        <v>1230</v>
      </c>
      <c r="AH177" s="372" t="s">
        <v>1231</v>
      </c>
      <c r="AI177" s="360"/>
      <c r="AJ177" s="360"/>
    </row>
    <row r="178" spans="4:36" ht="15">
      <c r="D178" s="360"/>
      <c r="E178" s="369" t="s">
        <v>1232</v>
      </c>
      <c r="F178" s="360"/>
      <c r="G178" s="375" t="s">
        <v>1147</v>
      </c>
      <c r="H178" s="372" t="s">
        <v>1233</v>
      </c>
      <c r="I178" s="371" t="s">
        <v>1234</v>
      </c>
      <c r="J178" s="303" t="s">
        <v>1235</v>
      </c>
      <c r="K178" s="376" t="s">
        <v>1236</v>
      </c>
      <c r="L178" s="360"/>
      <c r="M178" s="360"/>
      <c r="N178" s="374" t="s">
        <v>1237</v>
      </c>
      <c r="O178" s="360"/>
      <c r="P178" s="360"/>
      <c r="Q178" s="370" t="s">
        <v>1238</v>
      </c>
      <c r="R178" s="372" t="s">
        <v>1239</v>
      </c>
      <c r="S178" s="360"/>
      <c r="T178" s="376" t="s">
        <v>1240</v>
      </c>
      <c r="U178" s="360"/>
      <c r="V178" s="360"/>
      <c r="W178" s="373" t="s">
        <v>1241</v>
      </c>
      <c r="X178" s="360"/>
      <c r="Y178" s="372" t="s">
        <v>1242</v>
      </c>
      <c r="Z178" s="360"/>
      <c r="AA178" s="360"/>
      <c r="AB178" s="360"/>
      <c r="AC178" s="360"/>
      <c r="AD178" s="360"/>
      <c r="AE178" s="372" t="s">
        <v>1243</v>
      </c>
      <c r="AF178" s="360"/>
      <c r="AG178" s="370" t="s">
        <v>1244</v>
      </c>
      <c r="AH178" s="372" t="s">
        <v>1245</v>
      </c>
      <c r="AI178" s="360"/>
      <c r="AJ178" s="360"/>
    </row>
    <row r="179" spans="4:36" ht="15">
      <c r="D179" s="360"/>
      <c r="E179" s="369" t="s">
        <v>1246</v>
      </c>
      <c r="F179" s="360"/>
      <c r="G179" s="360"/>
      <c r="H179" s="372" t="s">
        <v>1247</v>
      </c>
      <c r="I179" s="375" t="s">
        <v>1248</v>
      </c>
      <c r="J179" s="303" t="s">
        <v>1249</v>
      </c>
      <c r="K179" s="360"/>
      <c r="L179" s="360"/>
      <c r="M179" s="360"/>
      <c r="N179" s="360"/>
      <c r="O179" s="360"/>
      <c r="P179" s="360"/>
      <c r="Q179" s="368" t="s">
        <v>1250</v>
      </c>
      <c r="R179" s="372" t="s">
        <v>1251</v>
      </c>
      <c r="S179" s="360"/>
      <c r="T179" s="360"/>
      <c r="U179" s="360"/>
      <c r="V179" s="360"/>
      <c r="W179" s="376" t="s">
        <v>1252</v>
      </c>
      <c r="X179" s="360"/>
      <c r="Y179" s="374" t="s">
        <v>1253</v>
      </c>
      <c r="Z179" s="360"/>
      <c r="AA179" s="360"/>
      <c r="AB179" s="360"/>
      <c r="AC179" s="360"/>
      <c r="AD179" s="360"/>
      <c r="AE179" s="372" t="s">
        <v>1254</v>
      </c>
      <c r="AF179" s="360"/>
      <c r="AG179" s="370" t="s">
        <v>1255</v>
      </c>
      <c r="AH179" s="372" t="s">
        <v>1256</v>
      </c>
      <c r="AI179" s="360"/>
      <c r="AJ179" s="360"/>
    </row>
    <row r="180" spans="4:36" ht="15">
      <c r="D180" s="360"/>
      <c r="E180" s="369" t="s">
        <v>1153</v>
      </c>
      <c r="F180" s="360"/>
      <c r="G180" s="360"/>
      <c r="H180" s="373" t="s">
        <v>1257</v>
      </c>
      <c r="I180" s="360"/>
      <c r="J180" s="303" t="s">
        <v>1258</v>
      </c>
      <c r="K180" s="360"/>
      <c r="L180" s="360"/>
      <c r="M180" s="360"/>
      <c r="N180" s="360"/>
      <c r="O180" s="360"/>
      <c r="P180" s="360"/>
      <c r="Q180" s="360"/>
      <c r="R180" s="372" t="s">
        <v>1259</v>
      </c>
      <c r="S180" s="360"/>
      <c r="T180" s="360"/>
      <c r="U180" s="360"/>
      <c r="V180" s="360"/>
      <c r="W180" s="360"/>
      <c r="X180" s="360"/>
      <c r="Y180" s="360"/>
      <c r="Z180" s="360"/>
      <c r="AA180" s="360"/>
      <c r="AB180" s="360"/>
      <c r="AC180" s="360"/>
      <c r="AD180" s="360"/>
      <c r="AE180" s="372" t="s">
        <v>1260</v>
      </c>
      <c r="AF180" s="360"/>
      <c r="AG180" s="370" t="s">
        <v>1261</v>
      </c>
      <c r="AH180" s="372" t="s">
        <v>1262</v>
      </c>
      <c r="AI180" s="360"/>
      <c r="AJ180" s="360"/>
    </row>
    <row r="181" spans="4:36" ht="15">
      <c r="D181" s="360"/>
      <c r="E181" s="369" t="s">
        <v>1263</v>
      </c>
      <c r="F181" s="360"/>
      <c r="G181" s="360"/>
      <c r="H181" s="372" t="s">
        <v>1264</v>
      </c>
      <c r="I181" s="360"/>
      <c r="J181" s="303" t="s">
        <v>1265</v>
      </c>
      <c r="K181" s="360"/>
      <c r="L181" s="360"/>
      <c r="M181" s="360"/>
      <c r="N181" s="360"/>
      <c r="O181" s="360"/>
      <c r="P181" s="360"/>
      <c r="Q181" s="360"/>
      <c r="R181" s="372" t="s">
        <v>1266</v>
      </c>
      <c r="S181" s="360"/>
      <c r="T181" s="360"/>
      <c r="U181" s="360"/>
      <c r="V181" s="360"/>
      <c r="W181" s="360"/>
      <c r="X181" s="360"/>
      <c r="Y181" s="360"/>
      <c r="Z181" s="360"/>
      <c r="AA181" s="360"/>
      <c r="AB181" s="360"/>
      <c r="AC181" s="360"/>
      <c r="AD181" s="360"/>
      <c r="AE181" s="372" t="s">
        <v>1267</v>
      </c>
      <c r="AF181" s="360"/>
      <c r="AG181" s="368" t="s">
        <v>1268</v>
      </c>
      <c r="AH181" s="372" t="s">
        <v>1269</v>
      </c>
      <c r="AI181" s="360"/>
      <c r="AJ181" s="360"/>
    </row>
    <row r="182" spans="4:36" ht="15">
      <c r="D182" s="360"/>
      <c r="E182" s="369" t="s">
        <v>1179</v>
      </c>
      <c r="F182" s="360"/>
      <c r="G182" s="360"/>
      <c r="H182" s="373" t="s">
        <v>1270</v>
      </c>
      <c r="I182" s="360"/>
      <c r="J182" s="303" t="s">
        <v>1271</v>
      </c>
      <c r="K182" s="360"/>
      <c r="L182" s="360"/>
      <c r="M182" s="360"/>
      <c r="N182" s="360"/>
      <c r="O182" s="360"/>
      <c r="P182" s="360"/>
      <c r="Q182" s="360"/>
      <c r="R182" s="372" t="s">
        <v>1272</v>
      </c>
      <c r="S182" s="360"/>
      <c r="T182" s="360"/>
      <c r="U182" s="360"/>
      <c r="V182" s="360"/>
      <c r="W182" s="360"/>
      <c r="X182" s="360"/>
      <c r="Y182" s="360"/>
      <c r="Z182" s="360"/>
      <c r="AA182" s="360"/>
      <c r="AB182" s="360"/>
      <c r="AC182" s="360"/>
      <c r="AD182" s="360"/>
      <c r="AE182" s="374" t="s">
        <v>1273</v>
      </c>
      <c r="AF182" s="360"/>
      <c r="AG182" s="360"/>
      <c r="AH182" s="372" t="s">
        <v>1274</v>
      </c>
      <c r="AI182" s="360"/>
      <c r="AJ182" s="360"/>
    </row>
    <row r="183" spans="4:36" ht="15">
      <c r="D183" s="360"/>
      <c r="E183" s="369" t="s">
        <v>1275</v>
      </c>
      <c r="F183" s="360"/>
      <c r="G183" s="360"/>
      <c r="H183" s="373" t="s">
        <v>1276</v>
      </c>
      <c r="I183" s="360"/>
      <c r="J183" s="377" t="s">
        <v>1277</v>
      </c>
      <c r="K183" s="360"/>
      <c r="L183" s="360"/>
      <c r="M183" s="360"/>
      <c r="N183" s="360"/>
      <c r="O183" s="360"/>
      <c r="P183" s="360"/>
      <c r="Q183" s="360"/>
      <c r="R183" s="372" t="s">
        <v>1278</v>
      </c>
      <c r="S183" s="360"/>
      <c r="T183" s="360"/>
      <c r="U183" s="360"/>
      <c r="V183" s="360"/>
      <c r="W183" s="360"/>
      <c r="X183" s="360"/>
      <c r="Y183" s="360"/>
      <c r="Z183" s="360"/>
      <c r="AA183" s="360"/>
      <c r="AB183" s="360"/>
      <c r="AC183" s="360"/>
      <c r="AD183" s="360"/>
      <c r="AE183" s="360"/>
      <c r="AF183" s="360"/>
      <c r="AG183" s="360"/>
      <c r="AH183" s="372" t="s">
        <v>1279</v>
      </c>
      <c r="AI183" s="360"/>
      <c r="AJ183" s="360"/>
    </row>
    <row r="184" spans="4:36" ht="30">
      <c r="D184" s="360"/>
      <c r="E184" s="369" t="s">
        <v>1280</v>
      </c>
      <c r="F184" s="360"/>
      <c r="G184" s="360"/>
      <c r="H184" s="372" t="s">
        <v>1281</v>
      </c>
      <c r="I184" s="360"/>
      <c r="J184" s="360"/>
      <c r="K184" s="360"/>
      <c r="L184" s="360"/>
      <c r="M184" s="360"/>
      <c r="N184" s="360"/>
      <c r="O184" s="360"/>
      <c r="P184" s="360"/>
      <c r="Q184" s="360"/>
      <c r="R184" s="372" t="s">
        <v>1282</v>
      </c>
      <c r="S184" s="360"/>
      <c r="T184" s="360"/>
      <c r="U184" s="360"/>
      <c r="V184" s="360"/>
      <c r="W184" s="360"/>
      <c r="X184" s="360"/>
      <c r="Y184" s="360"/>
      <c r="Z184" s="360"/>
      <c r="AA184" s="360"/>
      <c r="AB184" s="360"/>
      <c r="AC184" s="360"/>
      <c r="AD184" s="360"/>
      <c r="AE184" s="360"/>
      <c r="AF184" s="360"/>
      <c r="AG184" s="360"/>
      <c r="AH184" s="372" t="s">
        <v>1283</v>
      </c>
      <c r="AI184" s="360"/>
      <c r="AJ184" s="360"/>
    </row>
    <row r="185" spans="4:36" ht="15">
      <c r="D185" s="360"/>
      <c r="E185" s="369" t="s">
        <v>1284</v>
      </c>
      <c r="F185" s="360"/>
      <c r="G185" s="360"/>
      <c r="H185" s="372" t="s">
        <v>1285</v>
      </c>
      <c r="I185" s="360"/>
      <c r="J185" s="360"/>
      <c r="K185" s="360"/>
      <c r="L185" s="360"/>
      <c r="M185" s="360"/>
      <c r="N185" s="360"/>
      <c r="O185" s="360"/>
      <c r="P185" s="360"/>
      <c r="Q185" s="360"/>
      <c r="R185" s="374" t="s">
        <v>1286</v>
      </c>
      <c r="S185" s="360"/>
      <c r="T185" s="360"/>
      <c r="U185" s="360"/>
      <c r="V185" s="360"/>
      <c r="W185" s="360"/>
      <c r="X185" s="360"/>
      <c r="Y185" s="360"/>
      <c r="Z185" s="360"/>
      <c r="AA185" s="360"/>
      <c r="AB185" s="360"/>
      <c r="AC185" s="360"/>
      <c r="AD185" s="360"/>
      <c r="AE185" s="360"/>
      <c r="AF185" s="360"/>
      <c r="AG185" s="360"/>
      <c r="AH185" s="372" t="s">
        <v>1287</v>
      </c>
      <c r="AI185" s="360"/>
      <c r="AJ185" s="360"/>
    </row>
    <row r="186" spans="4:36" ht="15">
      <c r="D186" s="360"/>
      <c r="E186" s="369" t="s">
        <v>1288</v>
      </c>
      <c r="F186" s="360"/>
      <c r="G186" s="360"/>
      <c r="H186" s="372" t="s">
        <v>1289</v>
      </c>
      <c r="I186" s="360"/>
      <c r="J186" s="360"/>
      <c r="K186" s="360"/>
      <c r="L186" s="360"/>
      <c r="M186" s="360"/>
      <c r="N186" s="360"/>
      <c r="O186" s="360"/>
      <c r="P186" s="360"/>
      <c r="Q186" s="360"/>
      <c r="R186" s="360"/>
      <c r="S186" s="360"/>
      <c r="T186" s="360"/>
      <c r="U186" s="360"/>
      <c r="V186" s="360"/>
      <c r="W186" s="360"/>
      <c r="X186" s="360"/>
      <c r="Y186" s="360"/>
      <c r="Z186" s="360"/>
      <c r="AA186" s="360"/>
      <c r="AB186" s="360"/>
      <c r="AC186" s="360"/>
      <c r="AD186" s="360"/>
      <c r="AE186" s="360"/>
      <c r="AF186" s="360"/>
      <c r="AG186" s="360"/>
      <c r="AH186" s="374" t="s">
        <v>1290</v>
      </c>
      <c r="AI186" s="360"/>
      <c r="AJ186" s="360"/>
    </row>
    <row r="187" spans="4:36" ht="15">
      <c r="D187" s="360"/>
      <c r="E187" s="369" t="s">
        <v>1291</v>
      </c>
      <c r="F187" s="360"/>
      <c r="G187" s="360"/>
      <c r="H187" s="372" t="s">
        <v>1292</v>
      </c>
      <c r="I187" s="360"/>
      <c r="J187" s="360"/>
      <c r="K187" s="360"/>
      <c r="L187" s="360"/>
      <c r="M187" s="360"/>
      <c r="N187" s="360"/>
      <c r="O187" s="360"/>
      <c r="P187" s="360"/>
      <c r="Q187" s="360"/>
      <c r="R187" s="360"/>
      <c r="S187" s="360"/>
      <c r="T187" s="360"/>
      <c r="U187" s="360"/>
      <c r="V187" s="360"/>
      <c r="W187" s="360"/>
      <c r="X187" s="360"/>
      <c r="Y187" s="360"/>
      <c r="Z187" s="360"/>
      <c r="AA187" s="360"/>
      <c r="AB187" s="360"/>
      <c r="AC187" s="360"/>
      <c r="AD187" s="360"/>
      <c r="AE187" s="360"/>
      <c r="AF187" s="360"/>
      <c r="AG187" s="360"/>
      <c r="AH187" s="360"/>
      <c r="AI187" s="360"/>
      <c r="AJ187" s="360"/>
    </row>
    <row r="188" spans="4:36" ht="15">
      <c r="D188" s="360"/>
      <c r="E188" s="369" t="s">
        <v>1229</v>
      </c>
      <c r="F188" s="360"/>
      <c r="G188" s="360"/>
      <c r="H188" s="372" t="s">
        <v>1293</v>
      </c>
      <c r="I188" s="360"/>
      <c r="J188" s="360"/>
      <c r="K188" s="360"/>
      <c r="L188" s="360"/>
      <c r="M188" s="360"/>
      <c r="N188" s="360"/>
      <c r="O188" s="360"/>
      <c r="P188" s="360"/>
      <c r="Q188" s="360"/>
      <c r="R188" s="360"/>
      <c r="S188" s="360"/>
      <c r="T188" s="360"/>
      <c r="U188" s="360"/>
      <c r="V188" s="360"/>
      <c r="W188" s="360"/>
      <c r="X188" s="360"/>
      <c r="Y188" s="360"/>
      <c r="Z188" s="360"/>
      <c r="AA188" s="360"/>
      <c r="AB188" s="360"/>
      <c r="AC188" s="360"/>
      <c r="AD188" s="360"/>
      <c r="AE188" s="360"/>
      <c r="AF188" s="360"/>
      <c r="AG188" s="360"/>
      <c r="AH188" s="360"/>
      <c r="AI188" s="360"/>
      <c r="AJ188" s="360"/>
    </row>
    <row r="189" spans="4:36" ht="15">
      <c r="D189" s="360"/>
      <c r="E189" s="378" t="s">
        <v>1294</v>
      </c>
      <c r="F189" s="360"/>
      <c r="G189" s="360"/>
      <c r="H189" s="374" t="s">
        <v>1295</v>
      </c>
      <c r="I189" s="360"/>
      <c r="J189" s="360"/>
      <c r="K189" s="360"/>
      <c r="L189" s="360"/>
      <c r="M189" s="360"/>
      <c r="N189" s="360"/>
      <c r="O189" s="360"/>
      <c r="P189" s="360"/>
      <c r="Q189" s="360"/>
      <c r="R189" s="360"/>
      <c r="S189" s="360"/>
      <c r="T189" s="360"/>
      <c r="U189" s="360"/>
      <c r="V189" s="360"/>
      <c r="W189" s="360"/>
      <c r="X189" s="360"/>
      <c r="Y189" s="360"/>
      <c r="Z189" s="360"/>
      <c r="AA189" s="360"/>
      <c r="AB189" s="360"/>
      <c r="AC189" s="360"/>
      <c r="AD189" s="360"/>
      <c r="AE189" s="360"/>
      <c r="AF189" s="360"/>
      <c r="AG189" s="360"/>
      <c r="AH189" s="360"/>
      <c r="AI189" s="360"/>
      <c r="AJ189" s="360"/>
    </row>
    <row r="190" spans="4:36">
      <c r="D190" s="360"/>
      <c r="E190" s="360"/>
      <c r="F190" s="360"/>
      <c r="G190" s="360"/>
      <c r="H190" s="360"/>
      <c r="I190" s="360"/>
      <c r="J190" s="360"/>
      <c r="K190" s="360"/>
      <c r="L190" s="360"/>
      <c r="M190" s="360"/>
      <c r="N190" s="360"/>
      <c r="O190" s="360"/>
      <c r="P190" s="360"/>
      <c r="Q190" s="360"/>
      <c r="R190" s="360"/>
      <c r="S190" s="360"/>
      <c r="T190" s="360"/>
      <c r="U190" s="360"/>
      <c r="V190" s="360"/>
      <c r="W190" s="360"/>
      <c r="X190" s="360"/>
      <c r="Y190" s="360"/>
      <c r="Z190" s="360"/>
      <c r="AA190" s="360"/>
      <c r="AB190" s="360"/>
      <c r="AC190" s="360"/>
      <c r="AD190" s="360"/>
      <c r="AE190" s="360"/>
      <c r="AF190" s="360"/>
      <c r="AG190" s="360"/>
      <c r="AH190" s="360"/>
      <c r="AI190" s="360"/>
      <c r="AJ190" s="360"/>
    </row>
    <row r="191" spans="4:36">
      <c r="D191" s="360"/>
      <c r="E191" s="360"/>
      <c r="F191" s="360"/>
      <c r="G191" s="360"/>
      <c r="H191" s="360"/>
      <c r="I191" s="360"/>
      <c r="J191" s="360"/>
      <c r="K191" s="360"/>
      <c r="L191" s="360"/>
      <c r="M191" s="360"/>
      <c r="N191" s="360"/>
      <c r="O191" s="360"/>
      <c r="P191" s="360"/>
      <c r="Q191" s="360"/>
      <c r="R191" s="360"/>
      <c r="S191" s="360"/>
      <c r="T191" s="360"/>
      <c r="U191" s="360"/>
      <c r="V191" s="360"/>
      <c r="W191" s="360"/>
      <c r="X191" s="360"/>
      <c r="Y191" s="360"/>
      <c r="Z191" s="360"/>
      <c r="AA191" s="360"/>
      <c r="AB191" s="360"/>
      <c r="AC191" s="360"/>
      <c r="AD191" s="360"/>
      <c r="AE191" s="360"/>
      <c r="AF191" s="360"/>
      <c r="AG191" s="360"/>
      <c r="AH191" s="360"/>
      <c r="AI191" s="360"/>
      <c r="AJ191" s="360"/>
    </row>
    <row r="192" spans="4:36">
      <c r="D192" s="360"/>
      <c r="E192" s="360"/>
      <c r="F192" s="360"/>
      <c r="G192" s="360"/>
      <c r="H192" s="360"/>
      <c r="I192" s="360"/>
      <c r="J192" s="360"/>
      <c r="K192" s="360"/>
      <c r="L192" s="360"/>
      <c r="M192" s="360"/>
      <c r="N192" s="360"/>
      <c r="O192" s="360"/>
      <c r="P192" s="360"/>
      <c r="Q192" s="360"/>
      <c r="R192" s="360"/>
      <c r="S192" s="360"/>
      <c r="T192" s="360"/>
      <c r="U192" s="360"/>
      <c r="V192" s="360"/>
      <c r="W192" s="360"/>
      <c r="X192" s="360"/>
      <c r="Y192" s="360"/>
      <c r="Z192" s="360"/>
      <c r="AA192" s="360"/>
      <c r="AB192" s="360"/>
      <c r="AC192" s="360"/>
      <c r="AD192" s="360"/>
      <c r="AE192" s="360"/>
      <c r="AF192" s="360"/>
      <c r="AG192" s="360"/>
      <c r="AH192" s="360"/>
      <c r="AI192" s="360"/>
      <c r="AJ192" s="360"/>
    </row>
    <row r="193" spans="4:36">
      <c r="D193" s="360"/>
      <c r="E193" s="360"/>
      <c r="F193" s="360"/>
      <c r="G193" s="360"/>
      <c r="H193" s="360"/>
      <c r="I193" s="360"/>
      <c r="J193" s="360"/>
      <c r="K193" s="360"/>
      <c r="L193" s="360"/>
      <c r="M193" s="360"/>
      <c r="N193" s="360"/>
      <c r="O193" s="360"/>
      <c r="P193" s="360"/>
      <c r="Q193" s="360"/>
      <c r="R193" s="360"/>
      <c r="S193" s="360"/>
      <c r="T193" s="360"/>
      <c r="U193" s="360"/>
      <c r="V193" s="360"/>
      <c r="W193" s="360"/>
      <c r="X193" s="360"/>
      <c r="Y193" s="360"/>
      <c r="Z193" s="360"/>
      <c r="AA193" s="360"/>
      <c r="AB193" s="360"/>
      <c r="AC193" s="360"/>
      <c r="AD193" s="360"/>
      <c r="AE193" s="360"/>
      <c r="AF193" s="360"/>
      <c r="AG193" s="360"/>
      <c r="AH193" s="360"/>
      <c r="AI193" s="360"/>
      <c r="AJ193" s="360"/>
    </row>
    <row r="194" spans="4:36">
      <c r="D194" s="360"/>
      <c r="E194" s="360"/>
      <c r="F194" s="360"/>
      <c r="G194" s="360"/>
      <c r="H194" s="360"/>
      <c r="I194" s="360"/>
      <c r="J194" s="360"/>
      <c r="K194" s="360"/>
      <c r="L194" s="360"/>
      <c r="M194" s="360"/>
      <c r="N194" s="360"/>
      <c r="O194" s="360"/>
      <c r="P194" s="360"/>
      <c r="Q194" s="360"/>
      <c r="R194" s="360"/>
      <c r="S194" s="360"/>
      <c r="T194" s="360"/>
      <c r="U194" s="360"/>
      <c r="V194" s="360"/>
      <c r="W194" s="360"/>
      <c r="X194" s="360"/>
      <c r="Y194" s="360"/>
      <c r="Z194" s="360"/>
      <c r="AA194" s="360"/>
      <c r="AB194" s="360"/>
      <c r="AC194" s="360"/>
      <c r="AD194" s="360"/>
      <c r="AE194" s="360"/>
      <c r="AF194" s="360"/>
      <c r="AG194" s="360"/>
      <c r="AH194" s="360"/>
      <c r="AI194" s="360"/>
      <c r="AJ194" s="360"/>
    </row>
    <row r="195" spans="4:36">
      <c r="D195" s="360"/>
      <c r="E195" s="360"/>
      <c r="F195" s="360"/>
      <c r="G195" s="360"/>
      <c r="H195" s="360"/>
      <c r="I195" s="360"/>
      <c r="J195" s="360"/>
      <c r="K195" s="360"/>
      <c r="L195" s="360"/>
      <c r="M195" s="360"/>
      <c r="N195" s="360"/>
      <c r="O195" s="360"/>
      <c r="P195" s="360"/>
      <c r="Q195" s="360"/>
      <c r="R195" s="360"/>
      <c r="S195" s="360"/>
      <c r="T195" s="360"/>
      <c r="U195" s="360"/>
      <c r="V195" s="360"/>
      <c r="W195" s="360"/>
      <c r="X195" s="360"/>
      <c r="Y195" s="360"/>
      <c r="Z195" s="360"/>
      <c r="AA195" s="360"/>
      <c r="AB195" s="360"/>
      <c r="AC195" s="360"/>
      <c r="AD195" s="360"/>
      <c r="AE195" s="360"/>
      <c r="AF195" s="360"/>
      <c r="AG195" s="360"/>
      <c r="AH195" s="360"/>
      <c r="AI195" s="360"/>
      <c r="AJ195" s="360"/>
    </row>
    <row r="196" spans="4:36">
      <c r="O196" s="360"/>
      <c r="P196" s="360"/>
      <c r="Q196" s="360"/>
      <c r="R196" s="360"/>
      <c r="S196" s="360"/>
      <c r="T196" s="360"/>
    </row>
    <row r="197" spans="4:36">
      <c r="O197" s="360"/>
      <c r="P197" s="360"/>
      <c r="Q197" s="360"/>
      <c r="R197" s="360"/>
      <c r="S197" s="360"/>
      <c r="T197" s="360"/>
    </row>
    <row r="198" spans="4:36">
      <c r="O198" s="360"/>
      <c r="P198" s="360"/>
      <c r="Q198" s="360"/>
      <c r="R198" s="360"/>
      <c r="S198" s="360"/>
      <c r="T198" s="360"/>
    </row>
    <row r="199" spans="4:36">
      <c r="O199" s="360"/>
      <c r="P199" s="360"/>
      <c r="Q199" s="360"/>
      <c r="R199" s="360"/>
      <c r="S199" s="360"/>
      <c r="T199" s="360"/>
    </row>
    <row r="200" spans="4:36">
      <c r="O200" s="360"/>
      <c r="P200" s="360"/>
      <c r="Q200" s="360"/>
      <c r="R200" s="360"/>
      <c r="S200" s="360"/>
      <c r="T200" s="360"/>
    </row>
    <row r="201" spans="4:36">
      <c r="O201" s="360"/>
      <c r="P201" s="360"/>
      <c r="Q201" s="360"/>
      <c r="R201" s="360"/>
      <c r="S201" s="360"/>
      <c r="T201" s="360"/>
    </row>
    <row r="202" spans="4:36">
      <c r="O202" s="360"/>
      <c r="P202" s="360"/>
      <c r="Q202" s="360"/>
      <c r="R202" s="360"/>
      <c r="S202" s="360"/>
      <c r="T202" s="360"/>
    </row>
    <row r="203" spans="4:36">
      <c r="O203" s="360"/>
      <c r="P203" s="360"/>
      <c r="Q203" s="360"/>
      <c r="R203" s="360"/>
      <c r="S203" s="360"/>
      <c r="T203" s="360"/>
    </row>
    <row r="204" spans="4:36" ht="15">
      <c r="D204" s="3" t="s">
        <v>1296</v>
      </c>
      <c r="E204" s="3" t="s">
        <v>1297</v>
      </c>
      <c r="F204" s="3" t="s">
        <v>1298</v>
      </c>
      <c r="G204" s="289" t="s">
        <v>1299</v>
      </c>
      <c r="H204" s="289" t="s">
        <v>1300</v>
      </c>
      <c r="I204" s="3" t="s">
        <v>1301</v>
      </c>
      <c r="J204" s="3" t="s">
        <v>1302</v>
      </c>
      <c r="K204" s="289" t="s">
        <v>1303</v>
      </c>
      <c r="L204" s="3" t="s">
        <v>1304</v>
      </c>
      <c r="M204" s="3" t="s">
        <v>1305</v>
      </c>
      <c r="N204" s="3" t="s">
        <v>1306</v>
      </c>
      <c r="O204" s="3" t="s">
        <v>1307</v>
      </c>
      <c r="P204" s="289" t="s">
        <v>1308</v>
      </c>
      <c r="Q204" s="3" t="s">
        <v>1309</v>
      </c>
      <c r="R204" s="3" t="s">
        <v>1310</v>
      </c>
      <c r="S204" s="3" t="s">
        <v>1311</v>
      </c>
      <c r="T204" s="3" t="s">
        <v>1312</v>
      </c>
      <c r="U204" s="3" t="s">
        <v>1313</v>
      </c>
      <c r="V204" s="3" t="s">
        <v>1314</v>
      </c>
      <c r="W204" s="3" t="s">
        <v>1315</v>
      </c>
      <c r="X204" s="3" t="s">
        <v>1316</v>
      </c>
      <c r="Y204" s="3" t="s">
        <v>1317</v>
      </c>
      <c r="Z204" s="3" t="s">
        <v>1318</v>
      </c>
      <c r="AA204" s="3" t="s">
        <v>1319</v>
      </c>
      <c r="AB204" s="3" t="s">
        <v>1320</v>
      </c>
      <c r="AC204" s="3" t="s">
        <v>1321</v>
      </c>
      <c r="AD204" s="3" t="s">
        <v>1322</v>
      </c>
      <c r="AE204" s="3" t="s">
        <v>1323</v>
      </c>
      <c r="AF204" s="3" t="s">
        <v>1324</v>
      </c>
      <c r="AG204" s="3" t="s">
        <v>1325</v>
      </c>
      <c r="AH204" s="3" t="s">
        <v>1326</v>
      </c>
      <c r="AI204" s="3" t="s">
        <v>1327</v>
      </c>
      <c r="AJ204" s="3" t="s">
        <v>1328</v>
      </c>
    </row>
    <row r="205" spans="4:36" ht="15">
      <c r="D205" t="s">
        <v>1329</v>
      </c>
      <c r="E205" t="s">
        <v>1330</v>
      </c>
      <c r="F205" t="s">
        <v>1298</v>
      </c>
      <c r="G205" t="s">
        <v>1331</v>
      </c>
      <c r="H205" t="s">
        <v>1332</v>
      </c>
      <c r="I205" t="s">
        <v>1333</v>
      </c>
      <c r="J205" t="s">
        <v>1334</v>
      </c>
      <c r="K205" t="s">
        <v>1335</v>
      </c>
      <c r="L205" t="s">
        <v>1336</v>
      </c>
      <c r="M205" t="s">
        <v>1337</v>
      </c>
      <c r="N205" t="s">
        <v>1338</v>
      </c>
      <c r="O205" t="s">
        <v>1339</v>
      </c>
      <c r="P205" t="s">
        <v>1340</v>
      </c>
      <c r="Q205" t="s">
        <v>1341</v>
      </c>
      <c r="R205" t="s">
        <v>1342</v>
      </c>
      <c r="S205" t="s">
        <v>1343</v>
      </c>
      <c r="T205" t="s">
        <v>1344</v>
      </c>
      <c r="U205" t="s">
        <v>1345</v>
      </c>
      <c r="V205" t="s">
        <v>1346</v>
      </c>
      <c r="W205" t="s">
        <v>1347</v>
      </c>
      <c r="X205" t="s">
        <v>1348</v>
      </c>
      <c r="Y205" t="s">
        <v>1349</v>
      </c>
      <c r="Z205" t="s">
        <v>1350</v>
      </c>
      <c r="AA205" t="s">
        <v>1351</v>
      </c>
      <c r="AB205" t="s">
        <v>1352</v>
      </c>
      <c r="AC205" t="s">
        <v>1353</v>
      </c>
      <c r="AD205" t="s">
        <v>1354</v>
      </c>
      <c r="AE205" t="s">
        <v>1355</v>
      </c>
      <c r="AF205" t="s">
        <v>1356</v>
      </c>
      <c r="AG205" t="s">
        <v>1357</v>
      </c>
      <c r="AH205" t="s">
        <v>1358</v>
      </c>
      <c r="AI205" t="s">
        <v>1359</v>
      </c>
      <c r="AJ205" t="s">
        <v>1360</v>
      </c>
    </row>
    <row r="206" spans="4:36" ht="15">
      <c r="D206" t="s">
        <v>1361</v>
      </c>
      <c r="E206" t="s">
        <v>1362</v>
      </c>
      <c r="F206" t="s">
        <v>1363</v>
      </c>
      <c r="G206" t="s">
        <v>1364</v>
      </c>
      <c r="H206"/>
      <c r="I206" t="s">
        <v>1365</v>
      </c>
      <c r="J206" t="s">
        <v>1366</v>
      </c>
      <c r="K206" t="s">
        <v>1367</v>
      </c>
      <c r="L206" t="s">
        <v>1368</v>
      </c>
      <c r="M206" t="s">
        <v>1369</v>
      </c>
      <c r="N206" t="s">
        <v>1370</v>
      </c>
      <c r="O206" t="s">
        <v>1371</v>
      </c>
      <c r="P206" t="s">
        <v>1372</v>
      </c>
      <c r="Q206" t="s">
        <v>1373</v>
      </c>
      <c r="R206" t="s">
        <v>1374</v>
      </c>
      <c r="S206" t="s">
        <v>1375</v>
      </c>
      <c r="T206" t="s">
        <v>1376</v>
      </c>
      <c r="U206" t="s">
        <v>1377</v>
      </c>
      <c r="V206" t="s">
        <v>1368</v>
      </c>
      <c r="W206" t="s">
        <v>1378</v>
      </c>
      <c r="X206" t="s">
        <v>1379</v>
      </c>
      <c r="Y206" t="s">
        <v>1374</v>
      </c>
      <c r="Z206" t="s">
        <v>1380</v>
      </c>
      <c r="AA206" t="s">
        <v>1381</v>
      </c>
      <c r="AB206" t="s">
        <v>1382</v>
      </c>
      <c r="AC206" t="s">
        <v>1383</v>
      </c>
      <c r="AD206" t="s">
        <v>1384</v>
      </c>
      <c r="AE206" t="s">
        <v>1385</v>
      </c>
      <c r="AF206" t="s">
        <v>1382</v>
      </c>
      <c r="AG206" t="s">
        <v>1386</v>
      </c>
      <c r="AH206" t="s">
        <v>1387</v>
      </c>
      <c r="AI206" t="s">
        <v>1388</v>
      </c>
      <c r="AJ206" t="s">
        <v>1389</v>
      </c>
    </row>
    <row r="207" spans="4:36" ht="15">
      <c r="D207" t="s">
        <v>1390</v>
      </c>
      <c r="E207" t="s">
        <v>1391</v>
      </c>
      <c r="F207" t="s">
        <v>1392</v>
      </c>
      <c r="G207" t="s">
        <v>1393</v>
      </c>
      <c r="H207"/>
      <c r="I207" t="s">
        <v>1394</v>
      </c>
      <c r="J207" t="s">
        <v>1395</v>
      </c>
      <c r="K207" t="s">
        <v>1396</v>
      </c>
      <c r="L207" t="s">
        <v>1397</v>
      </c>
      <c r="M207" t="s">
        <v>1398</v>
      </c>
      <c r="N207" t="s">
        <v>1399</v>
      </c>
      <c r="O207" t="s">
        <v>1400</v>
      </c>
      <c r="P207" t="s">
        <v>1401</v>
      </c>
      <c r="Q207" t="s">
        <v>1382</v>
      </c>
      <c r="R207" t="s">
        <v>1402</v>
      </c>
      <c r="S207" t="s">
        <v>1403</v>
      </c>
      <c r="T207" t="s">
        <v>1404</v>
      </c>
      <c r="U207" t="s">
        <v>1405</v>
      </c>
      <c r="V207" t="s">
        <v>1406</v>
      </c>
      <c r="W207" t="s">
        <v>1407</v>
      </c>
      <c r="X207" t="s">
        <v>1408</v>
      </c>
      <c r="Y207" t="s">
        <v>1409</v>
      </c>
      <c r="Z207" t="s">
        <v>1410</v>
      </c>
      <c r="AA207" t="s">
        <v>1411</v>
      </c>
      <c r="AB207" t="s">
        <v>1412</v>
      </c>
      <c r="AC207" t="s">
        <v>1413</v>
      </c>
      <c r="AD207"/>
      <c r="AE207" t="s">
        <v>1368</v>
      </c>
      <c r="AF207" t="s">
        <v>1414</v>
      </c>
      <c r="AG207" t="s">
        <v>1415</v>
      </c>
      <c r="AH207" t="s">
        <v>1416</v>
      </c>
      <c r="AI207" t="s">
        <v>1417</v>
      </c>
      <c r="AJ207" t="s">
        <v>1418</v>
      </c>
    </row>
    <row r="208" spans="4:36" ht="15">
      <c r="D208" t="s">
        <v>1419</v>
      </c>
      <c r="E208" t="s">
        <v>1420</v>
      </c>
      <c r="F208" t="s">
        <v>1421</v>
      </c>
      <c r="G208" t="s">
        <v>1422</v>
      </c>
      <c r="H208"/>
      <c r="I208" t="s">
        <v>1423</v>
      </c>
      <c r="J208" t="s">
        <v>1424</v>
      </c>
      <c r="K208" t="s">
        <v>1425</v>
      </c>
      <c r="L208" t="s">
        <v>1426</v>
      </c>
      <c r="M208" t="s">
        <v>1427</v>
      </c>
      <c r="N208" t="s">
        <v>1413</v>
      </c>
      <c r="O208" t="s">
        <v>1428</v>
      </c>
      <c r="P208" t="s">
        <v>1429</v>
      </c>
      <c r="Q208" t="s">
        <v>1430</v>
      </c>
      <c r="R208" t="s">
        <v>1431</v>
      </c>
      <c r="S208" t="s">
        <v>1432</v>
      </c>
      <c r="T208" t="s">
        <v>1433</v>
      </c>
      <c r="U208" t="s">
        <v>1434</v>
      </c>
      <c r="V208" t="s">
        <v>1435</v>
      </c>
      <c r="W208" t="s">
        <v>1436</v>
      </c>
      <c r="X208" t="s">
        <v>1437</v>
      </c>
      <c r="Y208" t="s">
        <v>1438</v>
      </c>
      <c r="Z208" t="s">
        <v>1439</v>
      </c>
      <c r="AA208" t="s">
        <v>1440</v>
      </c>
      <c r="AB208" t="s">
        <v>1441</v>
      </c>
      <c r="AC208" t="s">
        <v>1442</v>
      </c>
      <c r="AD208"/>
      <c r="AE208" t="s">
        <v>1443</v>
      </c>
      <c r="AF208" t="s">
        <v>1444</v>
      </c>
      <c r="AG208" t="s">
        <v>1445</v>
      </c>
      <c r="AH208" t="s">
        <v>1446</v>
      </c>
      <c r="AI208" t="s">
        <v>1447</v>
      </c>
      <c r="AJ208" t="s">
        <v>1448</v>
      </c>
    </row>
    <row r="209" spans="4:36" ht="15">
      <c r="D209" t="s">
        <v>1449</v>
      </c>
      <c r="E209" t="s">
        <v>1450</v>
      </c>
      <c r="F209" t="s">
        <v>1451</v>
      </c>
      <c r="G209" t="s">
        <v>1452</v>
      </c>
      <c r="H209"/>
      <c r="I209" t="s">
        <v>1453</v>
      </c>
      <c r="J209" t="s">
        <v>1454</v>
      </c>
      <c r="K209" t="s">
        <v>1455</v>
      </c>
      <c r="L209" t="s">
        <v>1456</v>
      </c>
      <c r="M209" t="s">
        <v>1457</v>
      </c>
      <c r="N209" t="s">
        <v>1301</v>
      </c>
      <c r="O209" t="s">
        <v>1458</v>
      </c>
      <c r="P209" t="s">
        <v>1459</v>
      </c>
      <c r="Q209" t="s">
        <v>1460</v>
      </c>
      <c r="R209" t="s">
        <v>1461</v>
      </c>
      <c r="S209" t="s">
        <v>1462</v>
      </c>
      <c r="T209"/>
      <c r="U209" t="s">
        <v>1463</v>
      </c>
      <c r="V209" t="s">
        <v>1464</v>
      </c>
      <c r="W209" t="s">
        <v>1465</v>
      </c>
      <c r="X209" t="s">
        <v>1466</v>
      </c>
      <c r="Y209" t="s">
        <v>1467</v>
      </c>
      <c r="Z209" t="s">
        <v>1468</v>
      </c>
      <c r="AA209" t="s">
        <v>1469</v>
      </c>
      <c r="AB209" t="s">
        <v>1309</v>
      </c>
      <c r="AC209" t="s">
        <v>1470</v>
      </c>
      <c r="AD209"/>
      <c r="AE209" t="s">
        <v>1471</v>
      </c>
      <c r="AF209" t="s">
        <v>1472</v>
      </c>
      <c r="AG209" t="s">
        <v>1473</v>
      </c>
      <c r="AH209" t="s">
        <v>1399</v>
      </c>
      <c r="AI209" t="s">
        <v>1474</v>
      </c>
      <c r="AJ209"/>
    </row>
    <row r="210" spans="4:36" ht="15">
      <c r="D210" t="s">
        <v>1475</v>
      </c>
      <c r="E210" t="s">
        <v>1476</v>
      </c>
      <c r="F210" t="s">
        <v>1477</v>
      </c>
      <c r="G210" t="s">
        <v>1478</v>
      </c>
      <c r="H210"/>
      <c r="I210" t="s">
        <v>1479</v>
      </c>
      <c r="J210" t="s">
        <v>1480</v>
      </c>
      <c r="K210" t="s">
        <v>1481</v>
      </c>
      <c r="L210" t="s">
        <v>1482</v>
      </c>
      <c r="M210" t="s">
        <v>1483</v>
      </c>
      <c r="N210" t="s">
        <v>1484</v>
      </c>
      <c r="O210" t="s">
        <v>1485</v>
      </c>
      <c r="P210" t="s">
        <v>1486</v>
      </c>
      <c r="Q210" t="s">
        <v>1487</v>
      </c>
      <c r="R210" t="s">
        <v>1488</v>
      </c>
      <c r="S210" t="s">
        <v>1489</v>
      </c>
      <c r="T210"/>
      <c r="U210" t="s">
        <v>1490</v>
      </c>
      <c r="V210" t="s">
        <v>1491</v>
      </c>
      <c r="W210" t="s">
        <v>1492</v>
      </c>
      <c r="X210" t="s">
        <v>1493</v>
      </c>
      <c r="Y210" t="s">
        <v>1494</v>
      </c>
      <c r="Z210" t="s">
        <v>1495</v>
      </c>
      <c r="AA210" t="s">
        <v>1496</v>
      </c>
      <c r="AB210" t="s">
        <v>1497</v>
      </c>
      <c r="AC210" t="s">
        <v>1498</v>
      </c>
      <c r="AD210"/>
      <c r="AE210" t="s">
        <v>1499</v>
      </c>
      <c r="AF210" t="s">
        <v>1500</v>
      </c>
      <c r="AG210" t="s">
        <v>1501</v>
      </c>
      <c r="AH210" t="s">
        <v>1301</v>
      </c>
      <c r="AI210" t="s">
        <v>1502</v>
      </c>
      <c r="AJ210"/>
    </row>
    <row r="211" spans="4:36" ht="15">
      <c r="D211" t="s">
        <v>1503</v>
      </c>
      <c r="E211" t="s">
        <v>1504</v>
      </c>
      <c r="F211" t="s">
        <v>1505</v>
      </c>
      <c r="G211" t="s">
        <v>1506</v>
      </c>
      <c r="H211"/>
      <c r="I211" t="s">
        <v>1507</v>
      </c>
      <c r="J211" t="s">
        <v>1508</v>
      </c>
      <c r="K211" t="s">
        <v>1509</v>
      </c>
      <c r="L211" t="s">
        <v>1510</v>
      </c>
      <c r="M211" t="s">
        <v>1511</v>
      </c>
      <c r="N211" t="s">
        <v>1512</v>
      </c>
      <c r="O211" t="s">
        <v>1513</v>
      </c>
      <c r="P211" t="s">
        <v>1514</v>
      </c>
      <c r="Q211" t="s">
        <v>1515</v>
      </c>
      <c r="R211" t="s">
        <v>1516</v>
      </c>
      <c r="S211" t="s">
        <v>1517</v>
      </c>
      <c r="T211"/>
      <c r="U211" t="s">
        <v>1518</v>
      </c>
      <c r="V211" t="s">
        <v>1519</v>
      </c>
      <c r="W211" t="s">
        <v>1520</v>
      </c>
      <c r="X211" t="s">
        <v>1521</v>
      </c>
      <c r="Y211" t="s">
        <v>1454</v>
      </c>
      <c r="Z211" t="s">
        <v>1522</v>
      </c>
      <c r="AA211" t="s">
        <v>1523</v>
      </c>
      <c r="AB211" t="s">
        <v>1524</v>
      </c>
      <c r="AC211" t="s">
        <v>1525</v>
      </c>
      <c r="AD211"/>
      <c r="AE211" t="s">
        <v>1526</v>
      </c>
      <c r="AF211" t="s">
        <v>1527</v>
      </c>
      <c r="AG211" t="s">
        <v>1528</v>
      </c>
      <c r="AH211" t="s">
        <v>1529</v>
      </c>
      <c r="AI211"/>
      <c r="AJ211"/>
    </row>
    <row r="212" spans="4:36" ht="15">
      <c r="D212" t="s">
        <v>1530</v>
      </c>
      <c r="E212" t="s">
        <v>1531</v>
      </c>
      <c r="F212"/>
      <c r="G212" t="s">
        <v>1532</v>
      </c>
      <c r="H212"/>
      <c r="I212" t="s">
        <v>1376</v>
      </c>
      <c r="J212" t="s">
        <v>1533</v>
      </c>
      <c r="K212" t="s">
        <v>1534</v>
      </c>
      <c r="L212" t="s">
        <v>1535</v>
      </c>
      <c r="M212" t="s">
        <v>1536</v>
      </c>
      <c r="N212" t="s">
        <v>1537</v>
      </c>
      <c r="O212" t="s">
        <v>1538</v>
      </c>
      <c r="P212" t="s">
        <v>1539</v>
      </c>
      <c r="Q212" t="s">
        <v>1540</v>
      </c>
      <c r="R212" t="s">
        <v>1541</v>
      </c>
      <c r="S212" t="s">
        <v>1542</v>
      </c>
      <c r="T212"/>
      <c r="U212" t="s">
        <v>1543</v>
      </c>
      <c r="V212" t="s">
        <v>1544</v>
      </c>
      <c r="W212" t="s">
        <v>1545</v>
      </c>
      <c r="X212" t="s">
        <v>1546</v>
      </c>
      <c r="Y212" t="s">
        <v>1547</v>
      </c>
      <c r="Z212" t="s">
        <v>1548</v>
      </c>
      <c r="AA212" t="s">
        <v>1549</v>
      </c>
      <c r="AB212" t="s">
        <v>1550</v>
      </c>
      <c r="AC212" t="s">
        <v>1551</v>
      </c>
      <c r="AD212"/>
      <c r="AE212" t="s">
        <v>1552</v>
      </c>
      <c r="AF212" t="s">
        <v>1553</v>
      </c>
      <c r="AG212" t="s">
        <v>1554</v>
      </c>
      <c r="AH212" t="s">
        <v>1555</v>
      </c>
      <c r="AI212"/>
      <c r="AJ212"/>
    </row>
    <row r="213" spans="4:36" ht="15">
      <c r="D213" t="s">
        <v>1556</v>
      </c>
      <c r="E213" t="s">
        <v>1557</v>
      </c>
      <c r="F213"/>
      <c r="G213" t="s">
        <v>1558</v>
      </c>
      <c r="H213"/>
      <c r="I213" t="s">
        <v>1559</v>
      </c>
      <c r="J213" t="s">
        <v>1302</v>
      </c>
      <c r="K213" t="s">
        <v>1560</v>
      </c>
      <c r="L213" t="s">
        <v>1561</v>
      </c>
      <c r="M213" t="s">
        <v>1562</v>
      </c>
      <c r="N213" t="s">
        <v>1563</v>
      </c>
      <c r="O213" t="s">
        <v>1564</v>
      </c>
      <c r="P213" t="s">
        <v>1565</v>
      </c>
      <c r="Q213" t="s">
        <v>1566</v>
      </c>
      <c r="R213" t="s">
        <v>1567</v>
      </c>
      <c r="S213"/>
      <c r="T213"/>
      <c r="U213" t="s">
        <v>1568</v>
      </c>
      <c r="V213" t="s">
        <v>1569</v>
      </c>
      <c r="W213" t="s">
        <v>1570</v>
      </c>
      <c r="X213" t="s">
        <v>1571</v>
      </c>
      <c r="Y213" t="s">
        <v>1381</v>
      </c>
      <c r="Z213" t="s">
        <v>1572</v>
      </c>
      <c r="AA213" t="s">
        <v>1573</v>
      </c>
      <c r="AB213" t="s">
        <v>1574</v>
      </c>
      <c r="AC213" t="s">
        <v>1575</v>
      </c>
      <c r="AD213"/>
      <c r="AE213" t="s">
        <v>1301</v>
      </c>
      <c r="AF213" t="s">
        <v>1576</v>
      </c>
      <c r="AG213" t="s">
        <v>1577</v>
      </c>
      <c r="AH213" t="s">
        <v>1578</v>
      </c>
      <c r="AI213"/>
      <c r="AJ213"/>
    </row>
    <row r="214" spans="4:36" ht="15">
      <c r="D214" t="s">
        <v>1579</v>
      </c>
      <c r="E214" t="s">
        <v>1580</v>
      </c>
      <c r="F214"/>
      <c r="G214" t="s">
        <v>1581</v>
      </c>
      <c r="H214"/>
      <c r="I214" t="s">
        <v>1582</v>
      </c>
      <c r="J214" t="s">
        <v>1583</v>
      </c>
      <c r="K214" t="s">
        <v>1584</v>
      </c>
      <c r="L214" t="s">
        <v>1585</v>
      </c>
      <c r="M214" t="s">
        <v>1586</v>
      </c>
      <c r="N214" t="s">
        <v>1587</v>
      </c>
      <c r="O214" t="s">
        <v>1588</v>
      </c>
      <c r="P214" t="s">
        <v>1589</v>
      </c>
      <c r="Q214" t="s">
        <v>1590</v>
      </c>
      <c r="R214" t="s">
        <v>1591</v>
      </c>
      <c r="S214"/>
      <c r="T214"/>
      <c r="U214" t="s">
        <v>1592</v>
      </c>
      <c r="V214" t="s">
        <v>1593</v>
      </c>
      <c r="W214" t="s">
        <v>1594</v>
      </c>
      <c r="X214" t="s">
        <v>1595</v>
      </c>
      <c r="Y214" t="s">
        <v>1596</v>
      </c>
      <c r="Z214" t="s">
        <v>1597</v>
      </c>
      <c r="AA214" t="s">
        <v>1598</v>
      </c>
      <c r="AB214" t="s">
        <v>1599</v>
      </c>
      <c r="AC214" t="s">
        <v>1600</v>
      </c>
      <c r="AD214"/>
      <c r="AE214" t="s">
        <v>1567</v>
      </c>
      <c r="AF214" t="s">
        <v>1601</v>
      </c>
      <c r="AG214" t="s">
        <v>1602</v>
      </c>
      <c r="AH214" t="s">
        <v>1603</v>
      </c>
      <c r="AI214"/>
      <c r="AJ214"/>
    </row>
    <row r="215" spans="4:36" ht="15">
      <c r="D215" t="s">
        <v>1604</v>
      </c>
      <c r="E215" t="s">
        <v>1605</v>
      </c>
      <c r="F215"/>
      <c r="G215" t="s">
        <v>1606</v>
      </c>
      <c r="H215"/>
      <c r="I215" t="s">
        <v>1309</v>
      </c>
      <c r="J215" t="s">
        <v>1382</v>
      </c>
      <c r="K215" t="s">
        <v>1607</v>
      </c>
      <c r="L215" t="s">
        <v>1608</v>
      </c>
      <c r="M215" t="s">
        <v>1609</v>
      </c>
      <c r="N215" t="s">
        <v>1610</v>
      </c>
      <c r="O215" t="s">
        <v>1611</v>
      </c>
      <c r="P215" t="s">
        <v>1612</v>
      </c>
      <c r="Q215" t="s">
        <v>1613</v>
      </c>
      <c r="R215" t="s">
        <v>1614</v>
      </c>
      <c r="S215"/>
      <c r="T215"/>
      <c r="U215" t="s">
        <v>1615</v>
      </c>
      <c r="V215" t="s">
        <v>1616</v>
      </c>
      <c r="W215" t="s">
        <v>1617</v>
      </c>
      <c r="X215" t="s">
        <v>1618</v>
      </c>
      <c r="Y215" t="s">
        <v>1619</v>
      </c>
      <c r="Z215" t="s">
        <v>1620</v>
      </c>
      <c r="AA215" t="s">
        <v>1621</v>
      </c>
      <c r="AB215" t="s">
        <v>1622</v>
      </c>
      <c r="AC215" t="s">
        <v>1623</v>
      </c>
      <c r="AD215"/>
      <c r="AE215" t="s">
        <v>1624</v>
      </c>
      <c r="AF215" t="s">
        <v>1625</v>
      </c>
      <c r="AG215" t="s">
        <v>1626</v>
      </c>
      <c r="AH215" t="s">
        <v>1627</v>
      </c>
      <c r="AI215"/>
      <c r="AJ215"/>
    </row>
    <row r="216" spans="4:36" ht="15">
      <c r="D216"/>
      <c r="E216" t="s">
        <v>1628</v>
      </c>
      <c r="F216"/>
      <c r="G216" t="s">
        <v>1629</v>
      </c>
      <c r="H216"/>
      <c r="I216" t="s">
        <v>1630</v>
      </c>
      <c r="J216" t="s">
        <v>1631</v>
      </c>
      <c r="K216" t="s">
        <v>1632</v>
      </c>
      <c r="L216" t="s">
        <v>1633</v>
      </c>
      <c r="M216" t="s">
        <v>1634</v>
      </c>
      <c r="N216" t="s">
        <v>1336</v>
      </c>
      <c r="O216" t="s">
        <v>1635</v>
      </c>
      <c r="P216" t="s">
        <v>1636</v>
      </c>
      <c r="Q216" t="s">
        <v>1637</v>
      </c>
      <c r="R216" t="s">
        <v>1638</v>
      </c>
      <c r="S216"/>
      <c r="T216"/>
      <c r="U216" t="s">
        <v>1639</v>
      </c>
      <c r="V216" t="s">
        <v>1640</v>
      </c>
      <c r="W216" t="s">
        <v>1641</v>
      </c>
      <c r="X216" t="s">
        <v>1642</v>
      </c>
      <c r="Y216" t="s">
        <v>1309</v>
      </c>
      <c r="Z216" t="s">
        <v>1643</v>
      </c>
      <c r="AA216" t="s">
        <v>1644</v>
      </c>
      <c r="AB216" t="s">
        <v>1645</v>
      </c>
      <c r="AC216" t="s">
        <v>1646</v>
      </c>
      <c r="AD216"/>
      <c r="AE216" t="s">
        <v>1647</v>
      </c>
      <c r="AF216" t="s">
        <v>1648</v>
      </c>
      <c r="AG216" t="s">
        <v>1649</v>
      </c>
      <c r="AH216" t="s">
        <v>1422</v>
      </c>
      <c r="AI216"/>
      <c r="AJ216"/>
    </row>
    <row r="217" spans="4:36" ht="15">
      <c r="D217"/>
      <c r="E217" t="s">
        <v>1650</v>
      </c>
      <c r="F217"/>
      <c r="G217" t="s">
        <v>1651</v>
      </c>
      <c r="H217"/>
      <c r="I217" t="s">
        <v>1652</v>
      </c>
      <c r="J217" t="s">
        <v>1303</v>
      </c>
      <c r="K217" t="s">
        <v>1653</v>
      </c>
      <c r="L217" t="s">
        <v>1654</v>
      </c>
      <c r="M217" t="s">
        <v>1655</v>
      </c>
      <c r="N217" t="s">
        <v>1656</v>
      </c>
      <c r="O217" t="s">
        <v>1657</v>
      </c>
      <c r="P217" t="s">
        <v>1658</v>
      </c>
      <c r="Q217" t="s">
        <v>1659</v>
      </c>
      <c r="R217" t="s">
        <v>1660</v>
      </c>
      <c r="S217"/>
      <c r="T217"/>
      <c r="U217" t="s">
        <v>1661</v>
      </c>
      <c r="V217" t="s">
        <v>1662</v>
      </c>
      <c r="W217" t="s">
        <v>1663</v>
      </c>
      <c r="X217" t="s">
        <v>1663</v>
      </c>
      <c r="Y217" t="s">
        <v>1664</v>
      </c>
      <c r="Z217" t="s">
        <v>1665</v>
      </c>
      <c r="AA217" t="s">
        <v>1666</v>
      </c>
      <c r="AB217"/>
      <c r="AC217" t="s">
        <v>1667</v>
      </c>
      <c r="AD217"/>
      <c r="AE217" t="s">
        <v>1668</v>
      </c>
      <c r="AF217" t="s">
        <v>1669</v>
      </c>
      <c r="AG217" t="s">
        <v>1670</v>
      </c>
      <c r="AH217" t="s">
        <v>1671</v>
      </c>
      <c r="AI217"/>
      <c r="AJ217"/>
    </row>
    <row r="218" spans="4:36" ht="15">
      <c r="D218"/>
      <c r="E218" t="s">
        <v>1672</v>
      </c>
      <c r="F218"/>
      <c r="G218" t="s">
        <v>1432</v>
      </c>
      <c r="H218"/>
      <c r="I218" t="s">
        <v>1673</v>
      </c>
      <c r="J218" t="s">
        <v>1674</v>
      </c>
      <c r="K218" t="s">
        <v>1675</v>
      </c>
      <c r="L218" t="s">
        <v>1676</v>
      </c>
      <c r="M218" t="s">
        <v>1677</v>
      </c>
      <c r="N218" t="s">
        <v>1678</v>
      </c>
      <c r="O218" t="s">
        <v>1679</v>
      </c>
      <c r="P218" t="s">
        <v>1680</v>
      </c>
      <c r="Q218" t="s">
        <v>1681</v>
      </c>
      <c r="R218" t="s">
        <v>1682</v>
      </c>
      <c r="S218"/>
      <c r="T218"/>
      <c r="U218" t="s">
        <v>1683</v>
      </c>
      <c r="V218" t="s">
        <v>1684</v>
      </c>
      <c r="W218" t="s">
        <v>1685</v>
      </c>
      <c r="X218" t="s">
        <v>1686</v>
      </c>
      <c r="Y218" t="s">
        <v>1687</v>
      </c>
      <c r="Z218" t="s">
        <v>1688</v>
      </c>
      <c r="AA218"/>
      <c r="AB218"/>
      <c r="AC218" t="s">
        <v>1689</v>
      </c>
      <c r="AD218"/>
      <c r="AE218" t="s">
        <v>1690</v>
      </c>
      <c r="AF218" t="s">
        <v>1691</v>
      </c>
      <c r="AG218" t="s">
        <v>1692</v>
      </c>
      <c r="AH218" t="s">
        <v>1693</v>
      </c>
      <c r="AI218"/>
      <c r="AJ218"/>
    </row>
    <row r="219" spans="4:36" ht="15">
      <c r="D219"/>
      <c r="E219" t="s">
        <v>1399</v>
      </c>
      <c r="F219"/>
      <c r="G219" t="s">
        <v>1694</v>
      </c>
      <c r="H219"/>
      <c r="I219" t="s">
        <v>1695</v>
      </c>
      <c r="J219" t="s">
        <v>1696</v>
      </c>
      <c r="K219" t="s">
        <v>1697</v>
      </c>
      <c r="L219" t="s">
        <v>1698</v>
      </c>
      <c r="M219" t="s">
        <v>1699</v>
      </c>
      <c r="N219" t="s">
        <v>1700</v>
      </c>
      <c r="O219" t="s">
        <v>1701</v>
      </c>
      <c r="P219" t="s">
        <v>1702</v>
      </c>
      <c r="Q219" t="s">
        <v>1703</v>
      </c>
      <c r="R219" t="s">
        <v>1704</v>
      </c>
      <c r="S219"/>
      <c r="T219"/>
      <c r="U219" t="s">
        <v>1705</v>
      </c>
      <c r="V219" t="s">
        <v>1706</v>
      </c>
      <c r="W219" t="s">
        <v>1707</v>
      </c>
      <c r="X219" t="s">
        <v>1708</v>
      </c>
      <c r="Y219" t="s">
        <v>1709</v>
      </c>
      <c r="Z219" t="s">
        <v>1710</v>
      </c>
      <c r="AA219"/>
      <c r="AB219"/>
      <c r="AC219"/>
      <c r="AD219"/>
      <c r="AE219" t="s">
        <v>1711</v>
      </c>
      <c r="AF219" t="s">
        <v>1712</v>
      </c>
      <c r="AG219" t="s">
        <v>1713</v>
      </c>
      <c r="AH219" t="s">
        <v>1714</v>
      </c>
      <c r="AI219"/>
      <c r="AJ219"/>
    </row>
    <row r="220" spans="4:36" ht="15">
      <c r="D220"/>
      <c r="E220" t="s">
        <v>1352</v>
      </c>
      <c r="F220"/>
      <c r="G220" t="s">
        <v>1715</v>
      </c>
      <c r="H220"/>
      <c r="I220" t="s">
        <v>1716</v>
      </c>
      <c r="J220" t="s">
        <v>1717</v>
      </c>
      <c r="K220" t="s">
        <v>1718</v>
      </c>
      <c r="L220" t="s">
        <v>1719</v>
      </c>
      <c r="M220" t="s">
        <v>1720</v>
      </c>
      <c r="N220" t="s">
        <v>1721</v>
      </c>
      <c r="O220" t="s">
        <v>1722</v>
      </c>
      <c r="P220" t="s">
        <v>1723</v>
      </c>
      <c r="Q220" t="s">
        <v>1724</v>
      </c>
      <c r="R220" t="s">
        <v>1725</v>
      </c>
      <c r="S220"/>
      <c r="T220"/>
      <c r="U220" t="s">
        <v>1726</v>
      </c>
      <c r="V220"/>
      <c r="W220" t="s">
        <v>1727</v>
      </c>
      <c r="X220" t="s">
        <v>1728</v>
      </c>
      <c r="Y220" t="s">
        <v>1729</v>
      </c>
      <c r="Z220" t="s">
        <v>1730</v>
      </c>
      <c r="AA220"/>
      <c r="AB220"/>
      <c r="AC220"/>
      <c r="AD220"/>
      <c r="AE220" t="s">
        <v>1731</v>
      </c>
      <c r="AF220" t="s">
        <v>1732</v>
      </c>
      <c r="AG220" t="s">
        <v>1733</v>
      </c>
      <c r="AH220" t="s">
        <v>1734</v>
      </c>
      <c r="AI220"/>
      <c r="AJ220"/>
    </row>
    <row r="221" spans="4:36" ht="15">
      <c r="D221"/>
      <c r="E221" t="s">
        <v>1471</v>
      </c>
      <c r="F221"/>
      <c r="G221" t="s">
        <v>1655</v>
      </c>
      <c r="H221"/>
      <c r="I221" t="s">
        <v>1735</v>
      </c>
      <c r="J221" t="s">
        <v>1736</v>
      </c>
      <c r="K221" t="s">
        <v>1737</v>
      </c>
      <c r="L221"/>
      <c r="M221" t="s">
        <v>1738</v>
      </c>
      <c r="N221" t="s">
        <v>1739</v>
      </c>
      <c r="O221" t="s">
        <v>1740</v>
      </c>
      <c r="P221" t="s">
        <v>1741</v>
      </c>
      <c r="Q221" t="s">
        <v>1742</v>
      </c>
      <c r="R221" t="s">
        <v>1743</v>
      </c>
      <c r="S221"/>
      <c r="T221"/>
      <c r="U221" t="s">
        <v>1744</v>
      </c>
      <c r="V221"/>
      <c r="W221" t="s">
        <v>1745</v>
      </c>
      <c r="X221" t="s">
        <v>1746</v>
      </c>
      <c r="Y221" t="s">
        <v>1747</v>
      </c>
      <c r="Z221" t="s">
        <v>1748</v>
      </c>
      <c r="AA221"/>
      <c r="AB221"/>
      <c r="AC221"/>
      <c r="AD221"/>
      <c r="AE221" t="s">
        <v>1749</v>
      </c>
      <c r="AF221" t="s">
        <v>1750</v>
      </c>
      <c r="AG221" t="s">
        <v>1751</v>
      </c>
      <c r="AH221" t="s">
        <v>1752</v>
      </c>
      <c r="AI221"/>
      <c r="AJ221"/>
    </row>
    <row r="222" spans="4:36" ht="15">
      <c r="D222"/>
      <c r="E222" t="s">
        <v>1753</v>
      </c>
      <c r="F222"/>
      <c r="G222" t="s">
        <v>1754</v>
      </c>
      <c r="H222"/>
      <c r="I222" t="s">
        <v>1755</v>
      </c>
      <c r="J222" t="s">
        <v>1756</v>
      </c>
      <c r="K222" t="s">
        <v>1757</v>
      </c>
      <c r="L222"/>
      <c r="M222" t="s">
        <v>1758</v>
      </c>
      <c r="N222" t="s">
        <v>1759</v>
      </c>
      <c r="O222" t="s">
        <v>1760</v>
      </c>
      <c r="P222" t="s">
        <v>1761</v>
      </c>
      <c r="Q222" t="s">
        <v>1762</v>
      </c>
      <c r="R222" t="s">
        <v>1763</v>
      </c>
      <c r="S222"/>
      <c r="T222"/>
      <c r="U222" t="s">
        <v>1764</v>
      </c>
      <c r="V222"/>
      <c r="W222" t="s">
        <v>1765</v>
      </c>
      <c r="X222" t="s">
        <v>1766</v>
      </c>
      <c r="Y222" t="s">
        <v>1767</v>
      </c>
      <c r="Z222" t="s">
        <v>1768</v>
      </c>
      <c r="AA222"/>
      <c r="AB222"/>
      <c r="AC222"/>
      <c r="AD222"/>
      <c r="AE222" t="s">
        <v>1769</v>
      </c>
      <c r="AF222" t="s">
        <v>1770</v>
      </c>
      <c r="AG222" t="s">
        <v>1771</v>
      </c>
      <c r="AH222" t="s">
        <v>1772</v>
      </c>
      <c r="AI222"/>
      <c r="AJ222"/>
    </row>
    <row r="223" spans="4:36" ht="15">
      <c r="D223"/>
      <c r="E223" t="s">
        <v>1773</v>
      </c>
      <c r="F223"/>
      <c r="G223" t="s">
        <v>1774</v>
      </c>
      <c r="H223"/>
      <c r="I223" t="s">
        <v>1775</v>
      </c>
      <c r="J223" t="s">
        <v>1776</v>
      </c>
      <c r="K223" t="s">
        <v>1777</v>
      </c>
      <c r="L223"/>
      <c r="M223" t="s">
        <v>1706</v>
      </c>
      <c r="N223" t="s">
        <v>1778</v>
      </c>
      <c r="O223" t="s">
        <v>1779</v>
      </c>
      <c r="P223" t="s">
        <v>1780</v>
      </c>
      <c r="Q223" t="s">
        <v>1781</v>
      </c>
      <c r="R223" t="s">
        <v>1782</v>
      </c>
      <c r="S223"/>
      <c r="T223"/>
      <c r="U223" t="s">
        <v>1783</v>
      </c>
      <c r="V223"/>
      <c r="W223" t="s">
        <v>1784</v>
      </c>
      <c r="X223" t="s">
        <v>1785</v>
      </c>
      <c r="Y223" t="s">
        <v>1786</v>
      </c>
      <c r="Z223" t="s">
        <v>1787</v>
      </c>
      <c r="AA223"/>
      <c r="AB223"/>
      <c r="AC223"/>
      <c r="AD223"/>
      <c r="AE223" t="s">
        <v>1788</v>
      </c>
      <c r="AF223" t="s">
        <v>1789</v>
      </c>
      <c r="AG223" t="s">
        <v>1790</v>
      </c>
      <c r="AH223" t="s">
        <v>1791</v>
      </c>
      <c r="AI223"/>
      <c r="AJ223"/>
    </row>
    <row r="224" spans="4:36" ht="15">
      <c r="D224"/>
      <c r="E224" t="s">
        <v>1792</v>
      </c>
      <c r="F224"/>
      <c r="G224" t="s">
        <v>1793</v>
      </c>
      <c r="H224"/>
      <c r="I224" t="s">
        <v>1794</v>
      </c>
      <c r="J224" t="s">
        <v>1795</v>
      </c>
      <c r="K224" t="s">
        <v>1321</v>
      </c>
      <c r="L224"/>
      <c r="M224"/>
      <c r="N224" t="s">
        <v>1796</v>
      </c>
      <c r="O224" t="s">
        <v>1797</v>
      </c>
      <c r="P224" t="s">
        <v>1798</v>
      </c>
      <c r="Q224" t="s">
        <v>1799</v>
      </c>
      <c r="R224" t="s">
        <v>1800</v>
      </c>
      <c r="S224"/>
      <c r="T224"/>
      <c r="U224" t="s">
        <v>1801</v>
      </c>
      <c r="V224"/>
      <c r="W224" t="s">
        <v>1802</v>
      </c>
      <c r="X224" t="s">
        <v>1803</v>
      </c>
      <c r="Y224" t="s">
        <v>1804</v>
      </c>
      <c r="Z224" t="s">
        <v>1805</v>
      </c>
      <c r="AA224"/>
      <c r="AB224"/>
      <c r="AC224"/>
      <c r="AD224"/>
      <c r="AE224" t="s">
        <v>1806</v>
      </c>
      <c r="AF224" t="s">
        <v>1807</v>
      </c>
      <c r="AG224" t="s">
        <v>1808</v>
      </c>
      <c r="AH224" t="s">
        <v>1809</v>
      </c>
      <c r="AI224"/>
      <c r="AJ224"/>
    </row>
    <row r="225" spans="4:36" ht="15">
      <c r="D225"/>
      <c r="E225" t="s">
        <v>1552</v>
      </c>
      <c r="F225"/>
      <c r="G225" t="s">
        <v>1810</v>
      </c>
      <c r="H225"/>
      <c r="I225" t="s">
        <v>1811</v>
      </c>
      <c r="J225" t="s">
        <v>1812</v>
      </c>
      <c r="K225" t="s">
        <v>1813</v>
      </c>
      <c r="L225"/>
      <c r="M225"/>
      <c r="N225" t="s">
        <v>1814</v>
      </c>
      <c r="O225" t="s">
        <v>1815</v>
      </c>
      <c r="P225" t="s">
        <v>1816</v>
      </c>
      <c r="Q225" t="s">
        <v>1817</v>
      </c>
      <c r="R225" t="s">
        <v>1818</v>
      </c>
      <c r="S225"/>
      <c r="T225"/>
      <c r="U225" t="s">
        <v>1819</v>
      </c>
      <c r="V225"/>
      <c r="W225" t="s">
        <v>1820</v>
      </c>
      <c r="X225" t="s">
        <v>1821</v>
      </c>
      <c r="Y225" t="s">
        <v>1610</v>
      </c>
      <c r="Z225" t="s">
        <v>1822</v>
      </c>
      <c r="AA225"/>
      <c r="AB225"/>
      <c r="AC225"/>
      <c r="AD225"/>
      <c r="AE225" t="s">
        <v>1823</v>
      </c>
      <c r="AF225" t="s">
        <v>1824</v>
      </c>
      <c r="AG225" t="s">
        <v>1825</v>
      </c>
      <c r="AH225" t="s">
        <v>1826</v>
      </c>
      <c r="AI225"/>
      <c r="AJ225"/>
    </row>
    <row r="226" spans="4:36" ht="15">
      <c r="D226"/>
      <c r="E226" t="s">
        <v>1827</v>
      </c>
      <c r="F226"/>
      <c r="G226" t="s">
        <v>1828</v>
      </c>
      <c r="H226"/>
      <c r="I226" t="s">
        <v>1829</v>
      </c>
      <c r="J226" t="s">
        <v>1830</v>
      </c>
      <c r="K226" t="s">
        <v>1831</v>
      </c>
      <c r="L226"/>
      <c r="M226"/>
      <c r="N226" t="s">
        <v>1832</v>
      </c>
      <c r="O226" t="s">
        <v>1833</v>
      </c>
      <c r="P226" t="s">
        <v>1834</v>
      </c>
      <c r="Q226" t="s">
        <v>1835</v>
      </c>
      <c r="R226" t="s">
        <v>1836</v>
      </c>
      <c r="S226"/>
      <c r="T226"/>
      <c r="U226" t="s">
        <v>1837</v>
      </c>
      <c r="V226"/>
      <c r="W226" t="s">
        <v>1813</v>
      </c>
      <c r="X226" t="s">
        <v>1838</v>
      </c>
      <c r="Y226" t="s">
        <v>1839</v>
      </c>
      <c r="Z226" t="s">
        <v>1840</v>
      </c>
      <c r="AA226"/>
      <c r="AB226"/>
      <c r="AC226"/>
      <c r="AD226"/>
      <c r="AE226" t="s">
        <v>1841</v>
      </c>
      <c r="AF226" t="s">
        <v>1842</v>
      </c>
      <c r="AG226" t="s">
        <v>1843</v>
      </c>
      <c r="AH226" t="s">
        <v>1844</v>
      </c>
      <c r="AI226"/>
      <c r="AJ226"/>
    </row>
    <row r="227" spans="4:36" ht="15">
      <c r="D227"/>
      <c r="E227" t="s">
        <v>1583</v>
      </c>
      <c r="F227"/>
      <c r="G227" t="s">
        <v>1845</v>
      </c>
      <c r="H227"/>
      <c r="I227" t="s">
        <v>1832</v>
      </c>
      <c r="J227" t="s">
        <v>1846</v>
      </c>
      <c r="K227" t="s">
        <v>1847</v>
      </c>
      <c r="L227"/>
      <c r="M227"/>
      <c r="N227" t="s">
        <v>1848</v>
      </c>
      <c r="O227" t="s">
        <v>1849</v>
      </c>
      <c r="P227" t="s">
        <v>1850</v>
      </c>
      <c r="Q227" t="s">
        <v>1851</v>
      </c>
      <c r="R227" t="s">
        <v>1852</v>
      </c>
      <c r="S227"/>
      <c r="T227"/>
      <c r="U227" t="s">
        <v>1737</v>
      </c>
      <c r="V227"/>
      <c r="W227" t="s">
        <v>1853</v>
      </c>
      <c r="X227" t="s">
        <v>1608</v>
      </c>
      <c r="Y227" t="s">
        <v>1854</v>
      </c>
      <c r="Z227" t="s">
        <v>1855</v>
      </c>
      <c r="AA227"/>
      <c r="AB227"/>
      <c r="AC227"/>
      <c r="AD227"/>
      <c r="AE227" t="s">
        <v>1856</v>
      </c>
      <c r="AF227" t="s">
        <v>1857</v>
      </c>
      <c r="AG227" t="s">
        <v>1858</v>
      </c>
      <c r="AH227" t="s">
        <v>1859</v>
      </c>
      <c r="AI227"/>
      <c r="AJ227"/>
    </row>
    <row r="228" spans="4:36" ht="15">
      <c r="D228"/>
      <c r="E228" t="s">
        <v>1860</v>
      </c>
      <c r="F228"/>
      <c r="G228"/>
      <c r="H228"/>
      <c r="I228" t="s">
        <v>1861</v>
      </c>
      <c r="J228" t="s">
        <v>1862</v>
      </c>
      <c r="K228" t="s">
        <v>1863</v>
      </c>
      <c r="L228"/>
      <c r="M228"/>
      <c r="N228" t="s">
        <v>1864</v>
      </c>
      <c r="O228" t="s">
        <v>1865</v>
      </c>
      <c r="P228" t="s">
        <v>1866</v>
      </c>
      <c r="Q228" t="s">
        <v>1867</v>
      </c>
      <c r="R228" t="s">
        <v>1695</v>
      </c>
      <c r="S228"/>
      <c r="T228"/>
      <c r="U228" t="s">
        <v>1868</v>
      </c>
      <c r="V228"/>
      <c r="W228" t="s">
        <v>1869</v>
      </c>
      <c r="X228" t="s">
        <v>1870</v>
      </c>
      <c r="Y228" t="s">
        <v>1871</v>
      </c>
      <c r="Z228" t="s">
        <v>1872</v>
      </c>
      <c r="AA228"/>
      <c r="AB228"/>
      <c r="AC228"/>
      <c r="AD228"/>
      <c r="AE228" t="s">
        <v>1873</v>
      </c>
      <c r="AF228" t="s">
        <v>1324</v>
      </c>
      <c r="AG228" t="s">
        <v>1874</v>
      </c>
      <c r="AH228" t="s">
        <v>1625</v>
      </c>
      <c r="AI228"/>
      <c r="AJ228"/>
    </row>
    <row r="229" spans="4:36" ht="15">
      <c r="D229"/>
      <c r="E229" t="s">
        <v>1875</v>
      </c>
      <c r="F229"/>
      <c r="G229"/>
      <c r="H229"/>
      <c r="I229" t="s">
        <v>1876</v>
      </c>
      <c r="J229" t="s">
        <v>1877</v>
      </c>
      <c r="K229" t="s">
        <v>1878</v>
      </c>
      <c r="L229"/>
      <c r="M229"/>
      <c r="N229" t="s">
        <v>1879</v>
      </c>
      <c r="O229" t="s">
        <v>1880</v>
      </c>
      <c r="P229" t="s">
        <v>1777</v>
      </c>
      <c r="Q229" t="s">
        <v>1881</v>
      </c>
      <c r="R229" t="s">
        <v>1882</v>
      </c>
      <c r="S229"/>
      <c r="T229"/>
      <c r="U229" t="s">
        <v>1883</v>
      </c>
      <c r="V229"/>
      <c r="W229" t="s">
        <v>1884</v>
      </c>
      <c r="X229" t="s">
        <v>1885</v>
      </c>
      <c r="Y229" t="s">
        <v>1886</v>
      </c>
      <c r="Z229" t="s">
        <v>1887</v>
      </c>
      <c r="AA229"/>
      <c r="AB229"/>
      <c r="AC229"/>
      <c r="AD229"/>
      <c r="AE229" t="s">
        <v>1888</v>
      </c>
      <c r="AF229" t="s">
        <v>1889</v>
      </c>
      <c r="AG229" t="s">
        <v>1890</v>
      </c>
      <c r="AH229" t="s">
        <v>1449</v>
      </c>
      <c r="AI229"/>
      <c r="AJ229"/>
    </row>
    <row r="230" spans="4:36" ht="15">
      <c r="D230"/>
      <c r="E230" t="s">
        <v>1891</v>
      </c>
      <c r="F230"/>
      <c r="G230"/>
      <c r="H230"/>
      <c r="I230" t="s">
        <v>1892</v>
      </c>
      <c r="J230" t="s">
        <v>1893</v>
      </c>
      <c r="K230" t="s">
        <v>1894</v>
      </c>
      <c r="L230"/>
      <c r="M230"/>
      <c r="N230" t="s">
        <v>1895</v>
      </c>
      <c r="O230"/>
      <c r="P230" t="s">
        <v>1896</v>
      </c>
      <c r="Q230" t="s">
        <v>1897</v>
      </c>
      <c r="R230" t="s">
        <v>1898</v>
      </c>
      <c r="S230"/>
      <c r="T230"/>
      <c r="U230" t="s">
        <v>1899</v>
      </c>
      <c r="V230"/>
      <c r="W230" t="s">
        <v>1900</v>
      </c>
      <c r="X230" t="s">
        <v>1901</v>
      </c>
      <c r="Y230" t="s">
        <v>1902</v>
      </c>
      <c r="Z230" t="s">
        <v>1903</v>
      </c>
      <c r="AA230"/>
      <c r="AB230"/>
      <c r="AC230"/>
      <c r="AD230"/>
      <c r="AE230" t="s">
        <v>1904</v>
      </c>
      <c r="AF230" t="s">
        <v>1905</v>
      </c>
      <c r="AG230" t="s">
        <v>1906</v>
      </c>
      <c r="AH230" t="s">
        <v>1907</v>
      </c>
      <c r="AI230"/>
      <c r="AJ230"/>
    </row>
    <row r="231" spans="4:36" ht="15">
      <c r="D231"/>
      <c r="E231" t="s">
        <v>1303</v>
      </c>
      <c r="F231"/>
      <c r="G231"/>
      <c r="H231"/>
      <c r="I231" t="s">
        <v>1908</v>
      </c>
      <c r="J231" t="s">
        <v>1909</v>
      </c>
      <c r="K231" t="s">
        <v>1910</v>
      </c>
      <c r="L231"/>
      <c r="M231"/>
      <c r="N231" t="s">
        <v>1911</v>
      </c>
      <c r="O231"/>
      <c r="P231" t="s">
        <v>1912</v>
      </c>
      <c r="Q231" t="s">
        <v>1913</v>
      </c>
      <c r="R231" t="s">
        <v>1914</v>
      </c>
      <c r="S231"/>
      <c r="T231"/>
      <c r="U231" t="s">
        <v>1915</v>
      </c>
      <c r="V231"/>
      <c r="W231" t="s">
        <v>1916</v>
      </c>
      <c r="X231" t="s">
        <v>1917</v>
      </c>
      <c r="Y231" t="s">
        <v>1918</v>
      </c>
      <c r="Z231" t="s">
        <v>1919</v>
      </c>
      <c r="AA231"/>
      <c r="AB231"/>
      <c r="AC231"/>
      <c r="AD231"/>
      <c r="AE231" t="s">
        <v>1920</v>
      </c>
      <c r="AF231"/>
      <c r="AG231" t="s">
        <v>1921</v>
      </c>
      <c r="AH231" t="s">
        <v>1922</v>
      </c>
      <c r="AI231"/>
      <c r="AJ231"/>
    </row>
    <row r="232" spans="4:36" ht="15">
      <c r="D232"/>
      <c r="E232" t="s">
        <v>1923</v>
      </c>
      <c r="F232"/>
      <c r="G232"/>
      <c r="H232"/>
      <c r="I232" t="s">
        <v>1924</v>
      </c>
      <c r="J232" t="s">
        <v>1925</v>
      </c>
      <c r="K232"/>
      <c r="L232"/>
      <c r="M232"/>
      <c r="N232" t="s">
        <v>1926</v>
      </c>
      <c r="O232"/>
      <c r="P232" t="s">
        <v>1927</v>
      </c>
      <c r="Q232" t="s">
        <v>1928</v>
      </c>
      <c r="R232" t="s">
        <v>1929</v>
      </c>
      <c r="S232"/>
      <c r="T232"/>
      <c r="U232" t="s">
        <v>1930</v>
      </c>
      <c r="V232"/>
      <c r="W232" t="s">
        <v>1931</v>
      </c>
      <c r="X232" t="s">
        <v>1865</v>
      </c>
      <c r="Y232" t="s">
        <v>1932</v>
      </c>
      <c r="Z232" t="s">
        <v>1579</v>
      </c>
      <c r="AA232"/>
      <c r="AB232"/>
      <c r="AC232"/>
      <c r="AD232"/>
      <c r="AE232" t="s">
        <v>1695</v>
      </c>
      <c r="AF232"/>
      <c r="AG232" t="s">
        <v>1933</v>
      </c>
      <c r="AH232" t="s">
        <v>1934</v>
      </c>
      <c r="AI232"/>
      <c r="AJ232"/>
    </row>
    <row r="233" spans="4:36" ht="15">
      <c r="D233"/>
      <c r="E233" t="s">
        <v>1935</v>
      </c>
      <c r="F233"/>
      <c r="G233"/>
      <c r="H233"/>
      <c r="I233" t="s">
        <v>1936</v>
      </c>
      <c r="J233" t="s">
        <v>1937</v>
      </c>
      <c r="K233"/>
      <c r="L233"/>
      <c r="M233"/>
      <c r="N233" t="s">
        <v>1938</v>
      </c>
      <c r="O233"/>
      <c r="P233" t="s">
        <v>1939</v>
      </c>
      <c r="Q233" t="s">
        <v>1940</v>
      </c>
      <c r="R233" t="s">
        <v>1941</v>
      </c>
      <c r="S233"/>
      <c r="T233"/>
      <c r="U233" t="s">
        <v>1942</v>
      </c>
      <c r="V233"/>
      <c r="W233" t="s">
        <v>1943</v>
      </c>
      <c r="X233" t="s">
        <v>1944</v>
      </c>
      <c r="Y233" t="s">
        <v>1945</v>
      </c>
      <c r="Z233" t="s">
        <v>1946</v>
      </c>
      <c r="AA233"/>
      <c r="AB233"/>
      <c r="AC233"/>
      <c r="AD233"/>
      <c r="AE233" t="s">
        <v>1947</v>
      </c>
      <c r="AF233"/>
      <c r="AG233" t="s">
        <v>1948</v>
      </c>
      <c r="AH233" t="s">
        <v>1870</v>
      </c>
      <c r="AI233"/>
      <c r="AJ233"/>
    </row>
    <row r="234" spans="4:36" ht="15">
      <c r="D234"/>
      <c r="E234" t="s">
        <v>1949</v>
      </c>
      <c r="F234"/>
      <c r="G234"/>
      <c r="H234"/>
      <c r="I234" t="s">
        <v>1950</v>
      </c>
      <c r="J234" t="s">
        <v>1951</v>
      </c>
      <c r="K234"/>
      <c r="L234"/>
      <c r="M234"/>
      <c r="N234" t="s">
        <v>1952</v>
      </c>
      <c r="O234"/>
      <c r="P234" t="s">
        <v>1953</v>
      </c>
      <c r="Q234" t="s">
        <v>1954</v>
      </c>
      <c r="R234" t="s">
        <v>1955</v>
      </c>
      <c r="S234"/>
      <c r="T234"/>
      <c r="U234" t="s">
        <v>1956</v>
      </c>
      <c r="V234"/>
      <c r="W234" t="s">
        <v>1957</v>
      </c>
      <c r="X234"/>
      <c r="Y234" t="s">
        <v>1958</v>
      </c>
      <c r="Z234" t="s">
        <v>1959</v>
      </c>
      <c r="AA234"/>
      <c r="AB234"/>
      <c r="AC234"/>
      <c r="AD234"/>
      <c r="AE234" t="s">
        <v>1960</v>
      </c>
      <c r="AF234"/>
      <c r="AG234" t="s">
        <v>1961</v>
      </c>
      <c r="AH234" t="s">
        <v>1962</v>
      </c>
      <c r="AI234"/>
      <c r="AJ234"/>
    </row>
    <row r="235" spans="4:36" ht="15">
      <c r="D235"/>
      <c r="E235" t="s">
        <v>1963</v>
      </c>
      <c r="F235"/>
      <c r="G235"/>
      <c r="H235"/>
      <c r="I235" t="s">
        <v>1964</v>
      </c>
      <c r="J235" t="s">
        <v>1965</v>
      </c>
      <c r="K235"/>
      <c r="L235"/>
      <c r="M235"/>
      <c r="N235" t="s">
        <v>1966</v>
      </c>
      <c r="O235"/>
      <c r="P235"/>
      <c r="Q235"/>
      <c r="R235" t="s">
        <v>1967</v>
      </c>
      <c r="S235"/>
      <c r="T235"/>
      <c r="U235" t="s">
        <v>1968</v>
      </c>
      <c r="V235"/>
      <c r="W235"/>
      <c r="X235"/>
      <c r="Y235" t="s">
        <v>1969</v>
      </c>
      <c r="Z235" t="s">
        <v>1970</v>
      </c>
      <c r="AA235"/>
      <c r="AB235"/>
      <c r="AC235"/>
      <c r="AD235"/>
      <c r="AE235" t="s">
        <v>1971</v>
      </c>
      <c r="AF235"/>
      <c r="AG235" t="s">
        <v>1972</v>
      </c>
      <c r="AH235" t="s">
        <v>1973</v>
      </c>
      <c r="AI235"/>
      <c r="AJ235"/>
    </row>
    <row r="236" spans="4:36" ht="15">
      <c r="D236"/>
      <c r="E236" t="s">
        <v>1974</v>
      </c>
      <c r="F236"/>
      <c r="G236"/>
      <c r="H236"/>
      <c r="I236" t="s">
        <v>1975</v>
      </c>
      <c r="J236" t="s">
        <v>1976</v>
      </c>
      <c r="K236"/>
      <c r="L236"/>
      <c r="M236"/>
      <c r="N236" t="s">
        <v>1977</v>
      </c>
      <c r="O236"/>
      <c r="P236"/>
      <c r="Q236"/>
      <c r="R236" t="s">
        <v>1978</v>
      </c>
      <c r="S236"/>
      <c r="T236"/>
      <c r="U236" t="s">
        <v>1979</v>
      </c>
      <c r="V236"/>
      <c r="W236"/>
      <c r="X236"/>
      <c r="Y236" t="s">
        <v>1980</v>
      </c>
      <c r="Z236" t="s">
        <v>1981</v>
      </c>
      <c r="AA236"/>
      <c r="AB236"/>
      <c r="AC236"/>
      <c r="AD236"/>
      <c r="AE236" t="s">
        <v>1982</v>
      </c>
      <c r="AF236"/>
      <c r="AG236" t="s">
        <v>1983</v>
      </c>
      <c r="AH236" t="s">
        <v>1842</v>
      </c>
      <c r="AI236"/>
      <c r="AJ236"/>
    </row>
    <row r="237" spans="4:36" ht="15">
      <c r="D237"/>
      <c r="E237" t="s">
        <v>1984</v>
      </c>
      <c r="F237"/>
      <c r="G237"/>
      <c r="H237"/>
      <c r="I237" t="s">
        <v>1985</v>
      </c>
      <c r="J237" t="s">
        <v>1986</v>
      </c>
      <c r="K237"/>
      <c r="L237"/>
      <c r="M237"/>
      <c r="N237" t="s">
        <v>1987</v>
      </c>
      <c r="O237"/>
      <c r="P237"/>
      <c r="Q237"/>
      <c r="R237" t="s">
        <v>1988</v>
      </c>
      <c r="S237"/>
      <c r="T237"/>
      <c r="U237" t="s">
        <v>1989</v>
      </c>
      <c r="V237"/>
      <c r="W237"/>
      <c r="X237"/>
      <c r="Y237" t="s">
        <v>1625</v>
      </c>
      <c r="Z237" t="s">
        <v>1621</v>
      </c>
      <c r="AA237"/>
      <c r="AB237"/>
      <c r="AC237"/>
      <c r="AD237"/>
      <c r="AE237" t="s">
        <v>1990</v>
      </c>
      <c r="AF237"/>
      <c r="AG237" t="s">
        <v>1991</v>
      </c>
      <c r="AH237" t="s">
        <v>1992</v>
      </c>
      <c r="AI237"/>
      <c r="AJ237"/>
    </row>
    <row r="238" spans="4:36" ht="15">
      <c r="D238"/>
      <c r="E238" t="s">
        <v>1993</v>
      </c>
      <c r="F238"/>
      <c r="G238"/>
      <c r="H238"/>
      <c r="I238" t="s">
        <v>1994</v>
      </c>
      <c r="J238" t="s">
        <v>1995</v>
      </c>
      <c r="K238"/>
      <c r="L238"/>
      <c r="M238"/>
      <c r="N238" t="s">
        <v>1996</v>
      </c>
      <c r="O238"/>
      <c r="P238"/>
      <c r="Q238"/>
      <c r="R238" t="s">
        <v>1997</v>
      </c>
      <c r="S238"/>
      <c r="T238"/>
      <c r="U238" t="s">
        <v>1998</v>
      </c>
      <c r="V238"/>
      <c r="W238"/>
      <c r="X238"/>
      <c r="Y238" t="s">
        <v>1999</v>
      </c>
      <c r="Z238" t="s">
        <v>2000</v>
      </c>
      <c r="AA238"/>
      <c r="AB238"/>
      <c r="AC238"/>
      <c r="AD238"/>
      <c r="AE238" t="s">
        <v>2001</v>
      </c>
      <c r="AF238"/>
      <c r="AG238" t="s">
        <v>2002</v>
      </c>
      <c r="AH238" t="s">
        <v>2003</v>
      </c>
      <c r="AI238"/>
      <c r="AJ238"/>
    </row>
    <row r="239" spans="4:36" ht="15">
      <c r="D239"/>
      <c r="E239" t="s">
        <v>2004</v>
      </c>
      <c r="F239"/>
      <c r="G239"/>
      <c r="H239"/>
      <c r="I239" t="s">
        <v>2005</v>
      </c>
      <c r="J239" t="s">
        <v>2006</v>
      </c>
      <c r="K239"/>
      <c r="L239"/>
      <c r="M239"/>
      <c r="N239" t="s">
        <v>2007</v>
      </c>
      <c r="O239"/>
      <c r="P239"/>
      <c r="Q239"/>
      <c r="R239" t="s">
        <v>2008</v>
      </c>
      <c r="S239"/>
      <c r="T239"/>
      <c r="U239" t="s">
        <v>2009</v>
      </c>
      <c r="V239"/>
      <c r="W239"/>
      <c r="X239"/>
      <c r="Y239" t="s">
        <v>2010</v>
      </c>
      <c r="Z239" t="s">
        <v>2011</v>
      </c>
      <c r="AA239"/>
      <c r="AB239"/>
      <c r="AC239"/>
      <c r="AD239"/>
      <c r="AE239" t="s">
        <v>2012</v>
      </c>
      <c r="AF239"/>
      <c r="AG239" t="s">
        <v>2013</v>
      </c>
      <c r="AH239" t="s">
        <v>2014</v>
      </c>
      <c r="AI239"/>
      <c r="AJ239"/>
    </row>
    <row r="240" spans="4:36" ht="15">
      <c r="D240"/>
      <c r="E240" t="s">
        <v>2015</v>
      </c>
      <c r="F240"/>
      <c r="G240"/>
      <c r="H240"/>
      <c r="I240" t="s">
        <v>2016</v>
      </c>
      <c r="J240" t="s">
        <v>2017</v>
      </c>
      <c r="K240"/>
      <c r="L240"/>
      <c r="M240"/>
      <c r="N240" t="s">
        <v>2018</v>
      </c>
      <c r="O240"/>
      <c r="P240"/>
      <c r="Q240"/>
      <c r="R240" t="s">
        <v>2019</v>
      </c>
      <c r="S240"/>
      <c r="T240"/>
      <c r="U240" t="s">
        <v>2020</v>
      </c>
      <c r="V240"/>
      <c r="W240"/>
      <c r="X240"/>
      <c r="Y240" t="s">
        <v>2021</v>
      </c>
      <c r="Z240" t="s">
        <v>2022</v>
      </c>
      <c r="AA240"/>
      <c r="AB240"/>
      <c r="AC240"/>
      <c r="AD240"/>
      <c r="AE240" t="s">
        <v>2023</v>
      </c>
      <c r="AF240"/>
      <c r="AG240" t="s">
        <v>2024</v>
      </c>
      <c r="AH240" t="s">
        <v>2025</v>
      </c>
      <c r="AI240"/>
      <c r="AJ240"/>
    </row>
    <row r="241" spans="4:36" ht="15">
      <c r="D241"/>
      <c r="E241" t="s">
        <v>2026</v>
      </c>
      <c r="F241"/>
      <c r="G241"/>
      <c r="H241"/>
      <c r="I241" t="s">
        <v>1987</v>
      </c>
      <c r="J241" t="s">
        <v>2027</v>
      </c>
      <c r="K241"/>
      <c r="L241"/>
      <c r="M241"/>
      <c r="N241" t="s">
        <v>1324</v>
      </c>
      <c r="O241"/>
      <c r="P241"/>
      <c r="Q241"/>
      <c r="R241" t="s">
        <v>1642</v>
      </c>
      <c r="S241"/>
      <c r="T241"/>
      <c r="U241" t="s">
        <v>2028</v>
      </c>
      <c r="V241"/>
      <c r="W241"/>
      <c r="X241"/>
      <c r="Y241" t="s">
        <v>2029</v>
      </c>
      <c r="Z241" t="s">
        <v>2030</v>
      </c>
      <c r="AA241"/>
      <c r="AB241"/>
      <c r="AC241"/>
      <c r="AD241"/>
      <c r="AE241" t="s">
        <v>2031</v>
      </c>
      <c r="AF241"/>
      <c r="AG241" t="s">
        <v>2032</v>
      </c>
      <c r="AH241" t="s">
        <v>2033</v>
      </c>
      <c r="AI241"/>
      <c r="AJ241"/>
    </row>
    <row r="242" spans="4:36" ht="15">
      <c r="D242"/>
      <c r="E242" t="s">
        <v>2034</v>
      </c>
      <c r="F242"/>
      <c r="G242"/>
      <c r="H242"/>
      <c r="I242" t="s">
        <v>2035</v>
      </c>
      <c r="J242" t="s">
        <v>2036</v>
      </c>
      <c r="K242"/>
      <c r="L242"/>
      <c r="M242"/>
      <c r="N242" t="s">
        <v>2037</v>
      </c>
      <c r="O242"/>
      <c r="P242"/>
      <c r="Q242"/>
      <c r="R242" t="s">
        <v>2038</v>
      </c>
      <c r="S242"/>
      <c r="T242"/>
      <c r="U242"/>
      <c r="V242"/>
      <c r="W242"/>
      <c r="X242"/>
      <c r="Y242" t="s">
        <v>2039</v>
      </c>
      <c r="Z242" t="s">
        <v>2040</v>
      </c>
      <c r="AA242"/>
      <c r="AB242"/>
      <c r="AC242"/>
      <c r="AD242"/>
      <c r="AE242" t="s">
        <v>1661</v>
      </c>
      <c r="AF242"/>
      <c r="AG242" t="s">
        <v>2041</v>
      </c>
      <c r="AH242" t="s">
        <v>2042</v>
      </c>
      <c r="AI242"/>
      <c r="AJ242"/>
    </row>
    <row r="243" spans="4:36" ht="15">
      <c r="D243"/>
      <c r="E243" t="s">
        <v>1823</v>
      </c>
      <c r="F243"/>
      <c r="G243"/>
      <c r="H243"/>
      <c r="I243" t="s">
        <v>2043</v>
      </c>
      <c r="J243" t="s">
        <v>2044</v>
      </c>
      <c r="K243"/>
      <c r="L243"/>
      <c r="M243"/>
      <c r="N243" t="s">
        <v>2045</v>
      </c>
      <c r="O243"/>
      <c r="P243"/>
      <c r="Q243"/>
      <c r="R243" t="s">
        <v>2046</v>
      </c>
      <c r="S243"/>
      <c r="T243"/>
      <c r="U243"/>
      <c r="V243"/>
      <c r="W243"/>
      <c r="X243"/>
      <c r="Y243" t="s">
        <v>2047</v>
      </c>
      <c r="Z243" t="s">
        <v>2048</v>
      </c>
      <c r="AA243"/>
      <c r="AB243"/>
      <c r="AC243"/>
      <c r="AD243"/>
      <c r="AE243" t="s">
        <v>2049</v>
      </c>
      <c r="AF243"/>
      <c r="AG243" t="s">
        <v>2050</v>
      </c>
      <c r="AH243" t="s">
        <v>2051</v>
      </c>
      <c r="AI243"/>
      <c r="AJ243"/>
    </row>
    <row r="244" spans="4:36" ht="15">
      <c r="D244"/>
      <c r="E244" t="s">
        <v>1545</v>
      </c>
      <c r="F244"/>
      <c r="G244"/>
      <c r="H244"/>
      <c r="I244" t="s">
        <v>2052</v>
      </c>
      <c r="J244" t="s">
        <v>2053</v>
      </c>
      <c r="K244"/>
      <c r="L244"/>
      <c r="M244"/>
      <c r="N244" t="s">
        <v>2054</v>
      </c>
      <c r="O244"/>
      <c r="P244"/>
      <c r="Q244"/>
      <c r="R244" t="s">
        <v>2055</v>
      </c>
      <c r="S244"/>
      <c r="T244"/>
      <c r="U244"/>
      <c r="V244"/>
      <c r="W244"/>
      <c r="X244"/>
      <c r="Y244" t="s">
        <v>1317</v>
      </c>
      <c r="Z244" t="s">
        <v>2056</v>
      </c>
      <c r="AA244"/>
      <c r="AB244"/>
      <c r="AC244"/>
      <c r="AD244"/>
      <c r="AE244" t="s">
        <v>2057</v>
      </c>
      <c r="AF244"/>
      <c r="AG244" t="s">
        <v>2058</v>
      </c>
      <c r="AH244" t="s">
        <v>2059</v>
      </c>
      <c r="AI244"/>
      <c r="AJ244"/>
    </row>
    <row r="245" spans="4:36" ht="15">
      <c r="D245"/>
      <c r="E245" t="s">
        <v>2060</v>
      </c>
      <c r="F245"/>
      <c r="G245"/>
      <c r="H245"/>
      <c r="I245" t="s">
        <v>2061</v>
      </c>
      <c r="J245" t="s">
        <v>2062</v>
      </c>
      <c r="K245"/>
      <c r="L245"/>
      <c r="M245"/>
      <c r="N245" t="s">
        <v>2063</v>
      </c>
      <c r="O245"/>
      <c r="P245"/>
      <c r="Q245"/>
      <c r="R245" t="s">
        <v>2064</v>
      </c>
      <c r="S245"/>
      <c r="T245"/>
      <c r="U245"/>
      <c r="V245"/>
      <c r="W245"/>
      <c r="X245"/>
      <c r="Y245" t="s">
        <v>2065</v>
      </c>
      <c r="Z245"/>
      <c r="AA245"/>
      <c r="AB245"/>
      <c r="AC245"/>
      <c r="AD245"/>
      <c r="AE245" t="s">
        <v>2066</v>
      </c>
      <c r="AF245"/>
      <c r="AG245" t="s">
        <v>2067</v>
      </c>
      <c r="AH245" t="s">
        <v>2068</v>
      </c>
      <c r="AI245"/>
      <c r="AJ245"/>
    </row>
    <row r="246" spans="4:36" ht="15">
      <c r="D246"/>
      <c r="E246" t="s">
        <v>2069</v>
      </c>
      <c r="F246"/>
      <c r="G246"/>
      <c r="H246"/>
      <c r="I246" t="s">
        <v>2070</v>
      </c>
      <c r="J246" t="s">
        <v>2071</v>
      </c>
      <c r="K246"/>
      <c r="L246"/>
      <c r="M246"/>
      <c r="N246" t="s">
        <v>2072</v>
      </c>
      <c r="O246"/>
      <c r="P246"/>
      <c r="Q246"/>
      <c r="R246" t="s">
        <v>2073</v>
      </c>
      <c r="S246"/>
      <c r="T246"/>
      <c r="U246"/>
      <c r="V246"/>
      <c r="W246"/>
      <c r="X246"/>
      <c r="Y246" t="s">
        <v>2074</v>
      </c>
      <c r="Z246"/>
      <c r="AA246"/>
      <c r="AB246"/>
      <c r="AC246"/>
      <c r="AD246"/>
      <c r="AE246" t="s">
        <v>2075</v>
      </c>
      <c r="AF246"/>
      <c r="AG246" t="s">
        <v>2076</v>
      </c>
      <c r="AH246" t="s">
        <v>2077</v>
      </c>
      <c r="AI246"/>
      <c r="AJ246"/>
    </row>
    <row r="247" spans="4:36" ht="15">
      <c r="D247"/>
      <c r="E247" t="s">
        <v>2078</v>
      </c>
      <c r="F247"/>
      <c r="G247"/>
      <c r="H247"/>
      <c r="I247" t="s">
        <v>2079</v>
      </c>
      <c r="J247" t="s">
        <v>2080</v>
      </c>
      <c r="K247"/>
      <c r="L247"/>
      <c r="M247"/>
      <c r="N247"/>
      <c r="O247"/>
      <c r="P247"/>
      <c r="Q247"/>
      <c r="R247" t="s">
        <v>2081</v>
      </c>
      <c r="S247"/>
      <c r="T247"/>
      <c r="U247"/>
      <c r="V247"/>
      <c r="W247"/>
      <c r="X247"/>
      <c r="Y247" t="s">
        <v>2082</v>
      </c>
      <c r="Z247"/>
      <c r="AA247"/>
      <c r="AB247"/>
      <c r="AC247"/>
      <c r="AD247"/>
      <c r="AE247" t="s">
        <v>2083</v>
      </c>
      <c r="AF247"/>
      <c r="AG247" t="s">
        <v>2018</v>
      </c>
      <c r="AH247"/>
      <c r="AI247"/>
      <c r="AJ247"/>
    </row>
    <row r="248" spans="4:36" ht="15">
      <c r="D248"/>
      <c r="E248" t="s">
        <v>2084</v>
      </c>
      <c r="F248"/>
      <c r="G248"/>
      <c r="H248"/>
      <c r="I248" t="s">
        <v>2085</v>
      </c>
      <c r="J248" t="s">
        <v>2086</v>
      </c>
      <c r="K248"/>
      <c r="L248"/>
      <c r="M248"/>
      <c r="N248"/>
      <c r="O248"/>
      <c r="P248"/>
      <c r="Q248"/>
      <c r="R248" t="s">
        <v>2087</v>
      </c>
      <c r="S248"/>
      <c r="T248"/>
      <c r="U248"/>
      <c r="V248"/>
      <c r="W248"/>
      <c r="X248"/>
      <c r="Y248" t="s">
        <v>2088</v>
      </c>
      <c r="Z248"/>
      <c r="AA248"/>
      <c r="AB248"/>
      <c r="AC248"/>
      <c r="AD248"/>
      <c r="AE248" t="s">
        <v>2089</v>
      </c>
      <c r="AF248"/>
      <c r="AG248" t="s">
        <v>2090</v>
      </c>
      <c r="AH248"/>
      <c r="AI248"/>
      <c r="AJ248"/>
    </row>
    <row r="249" spans="4:36" ht="15">
      <c r="D249"/>
      <c r="E249" t="s">
        <v>2091</v>
      </c>
      <c r="F249"/>
      <c r="G249"/>
      <c r="H249"/>
      <c r="I249" t="s">
        <v>1706</v>
      </c>
      <c r="J249" t="s">
        <v>2092</v>
      </c>
      <c r="K249"/>
      <c r="L249"/>
      <c r="M249"/>
      <c r="N249"/>
      <c r="O249"/>
      <c r="P249"/>
      <c r="Q249"/>
      <c r="R249" t="s">
        <v>2093</v>
      </c>
      <c r="S249"/>
      <c r="T249"/>
      <c r="U249"/>
      <c r="V249"/>
      <c r="W249"/>
      <c r="X249"/>
      <c r="Y249" t="s">
        <v>2094</v>
      </c>
      <c r="Z249"/>
      <c r="AA249"/>
      <c r="AB249"/>
      <c r="AC249"/>
      <c r="AD249"/>
      <c r="AE249" t="s">
        <v>2095</v>
      </c>
      <c r="AF249"/>
      <c r="AG249" t="s">
        <v>2096</v>
      </c>
      <c r="AH249"/>
      <c r="AI249"/>
      <c r="AJ249"/>
    </row>
    <row r="250" spans="4:36" ht="15">
      <c r="D250"/>
      <c r="E250" t="s">
        <v>2097</v>
      </c>
      <c r="F250"/>
      <c r="G250"/>
      <c r="H250"/>
      <c r="I250" t="s">
        <v>2098</v>
      </c>
      <c r="J250" t="s">
        <v>2099</v>
      </c>
      <c r="K250"/>
      <c r="L250"/>
      <c r="M250"/>
      <c r="N250"/>
      <c r="O250"/>
      <c r="P250"/>
      <c r="Q250"/>
      <c r="R250" t="s">
        <v>2100</v>
      </c>
      <c r="S250"/>
      <c r="T250"/>
      <c r="U250"/>
      <c r="V250"/>
      <c r="W250"/>
      <c r="X250"/>
      <c r="Y250" t="s">
        <v>1384</v>
      </c>
      <c r="Z250"/>
      <c r="AA250"/>
      <c r="AB250"/>
      <c r="AC250"/>
      <c r="AD250"/>
      <c r="AE250" t="s">
        <v>2101</v>
      </c>
      <c r="AF250"/>
      <c r="AG250" t="s">
        <v>2102</v>
      </c>
      <c r="AH250"/>
      <c r="AI250"/>
      <c r="AJ250"/>
    </row>
    <row r="251" spans="4:36" ht="15">
      <c r="D251"/>
      <c r="E251" t="s">
        <v>2103</v>
      </c>
      <c r="F251"/>
      <c r="G251"/>
      <c r="H251"/>
      <c r="I251"/>
      <c r="J251" t="s">
        <v>2104</v>
      </c>
      <c r="K251"/>
      <c r="L251"/>
      <c r="M251"/>
      <c r="N251"/>
      <c r="O251"/>
      <c r="P251"/>
      <c r="Q251"/>
      <c r="R251" t="s">
        <v>2105</v>
      </c>
      <c r="S251"/>
      <c r="T251"/>
      <c r="U251"/>
      <c r="V251"/>
      <c r="W251"/>
      <c r="X251"/>
      <c r="Y251" t="s">
        <v>2106</v>
      </c>
      <c r="Z251"/>
      <c r="AA251"/>
      <c r="AB251"/>
      <c r="AC251"/>
      <c r="AD251"/>
      <c r="AE251" t="s">
        <v>1815</v>
      </c>
      <c r="AF251"/>
      <c r="AG251" t="s">
        <v>2107</v>
      </c>
      <c r="AH251"/>
      <c r="AI251"/>
      <c r="AJ251"/>
    </row>
    <row r="252" spans="4:36" ht="15">
      <c r="D252"/>
      <c r="E252" t="s">
        <v>2108</v>
      </c>
      <c r="F252"/>
      <c r="G252"/>
      <c r="H252"/>
      <c r="I252"/>
      <c r="J252" t="s">
        <v>2109</v>
      </c>
      <c r="K252"/>
      <c r="L252"/>
      <c r="M252"/>
      <c r="N252"/>
      <c r="O252"/>
      <c r="P252"/>
      <c r="Q252"/>
      <c r="R252" t="s">
        <v>2110</v>
      </c>
      <c r="S252"/>
      <c r="T252"/>
      <c r="U252"/>
      <c r="V252"/>
      <c r="W252"/>
      <c r="X252"/>
      <c r="Y252" t="s">
        <v>2111</v>
      </c>
      <c r="Z252"/>
      <c r="AA252"/>
      <c r="AB252"/>
      <c r="AC252"/>
      <c r="AD252"/>
      <c r="AE252" t="s">
        <v>2112</v>
      </c>
      <c r="AF252"/>
      <c r="AG252"/>
      <c r="AH252"/>
      <c r="AI252"/>
      <c r="AJ252"/>
    </row>
    <row r="253" spans="4:36" ht="15">
      <c r="D253"/>
      <c r="E253" t="s">
        <v>2113</v>
      </c>
      <c r="F253"/>
      <c r="G253"/>
      <c r="H253"/>
      <c r="I253"/>
      <c r="J253" t="s">
        <v>1449</v>
      </c>
      <c r="K253"/>
      <c r="L253"/>
      <c r="M253"/>
      <c r="N253"/>
      <c r="O253"/>
      <c r="P253"/>
      <c r="Q253"/>
      <c r="R253" t="s">
        <v>2114</v>
      </c>
      <c r="S253"/>
      <c r="T253"/>
      <c r="U253"/>
      <c r="V253"/>
      <c r="W253"/>
      <c r="X253"/>
      <c r="Y253" t="s">
        <v>2115</v>
      </c>
      <c r="Z253"/>
      <c r="AA253"/>
      <c r="AB253"/>
      <c r="AC253"/>
      <c r="AD253"/>
      <c r="AE253" t="s">
        <v>2116</v>
      </c>
      <c r="AF253"/>
      <c r="AG253"/>
      <c r="AH253"/>
      <c r="AI253"/>
      <c r="AJ253"/>
    </row>
    <row r="254" spans="4:36" ht="15">
      <c r="D254"/>
      <c r="E254" t="s">
        <v>2117</v>
      </c>
      <c r="F254"/>
      <c r="G254"/>
      <c r="H254"/>
      <c r="I254"/>
      <c r="J254" t="s">
        <v>2118</v>
      </c>
      <c r="K254"/>
      <c r="L254"/>
      <c r="M254"/>
      <c r="N254"/>
      <c r="O254"/>
      <c r="P254"/>
      <c r="Q254"/>
      <c r="R254" t="s">
        <v>2119</v>
      </c>
      <c r="S254"/>
      <c r="T254"/>
      <c r="U254"/>
      <c r="V254"/>
      <c r="W254"/>
      <c r="X254"/>
      <c r="Y254" t="s">
        <v>2120</v>
      </c>
      <c r="Z254"/>
      <c r="AA254"/>
      <c r="AB254"/>
      <c r="AC254"/>
      <c r="AD254"/>
      <c r="AE254" t="s">
        <v>2121</v>
      </c>
      <c r="AF254"/>
      <c r="AG254"/>
      <c r="AH254"/>
      <c r="AI254"/>
      <c r="AJ254"/>
    </row>
    <row r="255" spans="4:36" ht="15">
      <c r="D255"/>
      <c r="E255" t="s">
        <v>2122</v>
      </c>
      <c r="F255"/>
      <c r="G255"/>
      <c r="H255"/>
      <c r="I255"/>
      <c r="J255" t="s">
        <v>2123</v>
      </c>
      <c r="K255"/>
      <c r="L255"/>
      <c r="M255"/>
      <c r="N255"/>
      <c r="O255"/>
      <c r="P255"/>
      <c r="Q255"/>
      <c r="R255" t="s">
        <v>2124</v>
      </c>
      <c r="S255"/>
      <c r="T255"/>
      <c r="U255"/>
      <c r="V255"/>
      <c r="W255"/>
      <c r="X255"/>
      <c r="Y255" t="s">
        <v>2125</v>
      </c>
      <c r="Z255"/>
      <c r="AA255"/>
      <c r="AB255"/>
      <c r="AC255"/>
      <c r="AD255"/>
      <c r="AE255" t="s">
        <v>2126</v>
      </c>
      <c r="AF255"/>
      <c r="AG255"/>
      <c r="AH255"/>
      <c r="AI255"/>
      <c r="AJ255"/>
    </row>
    <row r="256" spans="4:36" ht="15">
      <c r="D256"/>
      <c r="E256" t="s">
        <v>2127</v>
      </c>
      <c r="F256"/>
      <c r="G256"/>
      <c r="H256"/>
      <c r="I256"/>
      <c r="J256" t="s">
        <v>2128</v>
      </c>
      <c r="K256"/>
      <c r="L256"/>
      <c r="M256"/>
      <c r="N256"/>
      <c r="O256"/>
      <c r="P256"/>
      <c r="Q256"/>
      <c r="R256" t="s">
        <v>1759</v>
      </c>
      <c r="S256"/>
      <c r="T256"/>
      <c r="U256"/>
      <c r="V256"/>
      <c r="W256"/>
      <c r="X256"/>
      <c r="Y256" t="s">
        <v>2129</v>
      </c>
      <c r="Z256"/>
      <c r="AA256"/>
      <c r="AB256"/>
      <c r="AC256"/>
      <c r="AD256"/>
      <c r="AE256" t="s">
        <v>2130</v>
      </c>
      <c r="AF256"/>
      <c r="AG256"/>
      <c r="AH256"/>
      <c r="AI256"/>
      <c r="AJ256"/>
    </row>
    <row r="257" spans="4:36" ht="15">
      <c r="D257"/>
      <c r="E257" t="s">
        <v>1642</v>
      </c>
      <c r="F257"/>
      <c r="G257"/>
      <c r="H257"/>
      <c r="I257"/>
      <c r="J257" t="s">
        <v>2131</v>
      </c>
      <c r="K257"/>
      <c r="L257"/>
      <c r="M257"/>
      <c r="N257"/>
      <c r="O257"/>
      <c r="P257"/>
      <c r="Q257"/>
      <c r="R257" t="s">
        <v>2132</v>
      </c>
      <c r="S257"/>
      <c r="T257"/>
      <c r="U257"/>
      <c r="V257"/>
      <c r="W257"/>
      <c r="X257"/>
      <c r="Y257" t="s">
        <v>2133</v>
      </c>
      <c r="Z257"/>
      <c r="AA257"/>
      <c r="AB257"/>
      <c r="AC257"/>
      <c r="AD257"/>
      <c r="AE257" t="s">
        <v>2134</v>
      </c>
      <c r="AF257"/>
      <c r="AG257"/>
      <c r="AH257"/>
      <c r="AI257"/>
      <c r="AJ257"/>
    </row>
    <row r="258" spans="4:36" ht="15">
      <c r="D258"/>
      <c r="E258" t="s">
        <v>1661</v>
      </c>
      <c r="F258"/>
      <c r="G258"/>
      <c r="H258"/>
      <c r="I258"/>
      <c r="J258" t="s">
        <v>1433</v>
      </c>
      <c r="K258"/>
      <c r="L258"/>
      <c r="M258"/>
      <c r="N258"/>
      <c r="O258"/>
      <c r="P258"/>
      <c r="Q258"/>
      <c r="R258" t="s">
        <v>2135</v>
      </c>
      <c r="S258"/>
      <c r="T258"/>
      <c r="U258"/>
      <c r="V258"/>
      <c r="W258"/>
      <c r="X258"/>
      <c r="Y258" t="s">
        <v>2136</v>
      </c>
      <c r="Z258"/>
      <c r="AA258"/>
      <c r="AB258"/>
      <c r="AC258"/>
      <c r="AD258"/>
      <c r="AE258" t="s">
        <v>2137</v>
      </c>
      <c r="AF258"/>
      <c r="AG258"/>
      <c r="AH258"/>
      <c r="AI258"/>
      <c r="AJ258"/>
    </row>
    <row r="259" spans="4:36" ht="15">
      <c r="D259"/>
      <c r="E259" t="s">
        <v>2138</v>
      </c>
      <c r="F259"/>
      <c r="G259"/>
      <c r="H259"/>
      <c r="I259"/>
      <c r="J259" t="s">
        <v>2139</v>
      </c>
      <c r="K259"/>
      <c r="L259"/>
      <c r="M259"/>
      <c r="N259"/>
      <c r="O259"/>
      <c r="P259"/>
      <c r="Q259"/>
      <c r="R259" t="s">
        <v>2140</v>
      </c>
      <c r="S259"/>
      <c r="T259"/>
      <c r="U259"/>
      <c r="V259"/>
      <c r="W259"/>
      <c r="X259"/>
      <c r="Y259" t="s">
        <v>2005</v>
      </c>
      <c r="Z259"/>
      <c r="AA259"/>
      <c r="AB259"/>
      <c r="AC259"/>
      <c r="AD259"/>
      <c r="AE259" t="s">
        <v>2141</v>
      </c>
      <c r="AF259"/>
      <c r="AG259"/>
      <c r="AH259"/>
      <c r="AI259"/>
      <c r="AJ259"/>
    </row>
    <row r="260" spans="4:36" ht="15">
      <c r="D260"/>
      <c r="E260" t="s">
        <v>2142</v>
      </c>
      <c r="F260"/>
      <c r="G260"/>
      <c r="H260"/>
      <c r="I260"/>
      <c r="J260" t="s">
        <v>2143</v>
      </c>
      <c r="K260"/>
      <c r="L260"/>
      <c r="M260"/>
      <c r="N260"/>
      <c r="O260"/>
      <c r="P260"/>
      <c r="Q260"/>
      <c r="R260" t="s">
        <v>2144</v>
      </c>
      <c r="S260"/>
      <c r="T260"/>
      <c r="U260"/>
      <c r="V260"/>
      <c r="W260"/>
      <c r="X260"/>
      <c r="Y260" t="s">
        <v>2145</v>
      </c>
      <c r="Z260"/>
      <c r="AA260"/>
      <c r="AB260"/>
      <c r="AC260"/>
      <c r="AD260"/>
      <c r="AE260" t="s">
        <v>2146</v>
      </c>
      <c r="AF260"/>
      <c r="AG260"/>
      <c r="AH260"/>
      <c r="AI260"/>
      <c r="AJ260"/>
    </row>
    <row r="261" spans="4:36" ht="15">
      <c r="D261"/>
      <c r="E261" t="s">
        <v>2147</v>
      </c>
      <c r="F261"/>
      <c r="G261"/>
      <c r="H261"/>
      <c r="I261"/>
      <c r="J261" t="s">
        <v>2148</v>
      </c>
      <c r="K261"/>
      <c r="L261"/>
      <c r="M261"/>
      <c r="N261"/>
      <c r="O261"/>
      <c r="P261"/>
      <c r="Q261"/>
      <c r="R261" t="s">
        <v>2149</v>
      </c>
      <c r="S261"/>
      <c r="T261"/>
      <c r="U261"/>
      <c r="V261"/>
      <c r="W261"/>
      <c r="X261"/>
      <c r="Y261" t="s">
        <v>2150</v>
      </c>
      <c r="Z261"/>
      <c r="AA261"/>
      <c r="AB261"/>
      <c r="AC261"/>
      <c r="AD261"/>
      <c r="AE261" t="s">
        <v>2151</v>
      </c>
      <c r="AF261"/>
      <c r="AG261"/>
      <c r="AH261"/>
      <c r="AI261"/>
      <c r="AJ261"/>
    </row>
    <row r="262" spans="4:36" ht="15">
      <c r="D262"/>
      <c r="E262" t="s">
        <v>2152</v>
      </c>
      <c r="F262"/>
      <c r="G262"/>
      <c r="H262"/>
      <c r="I262"/>
      <c r="J262" t="s">
        <v>2153</v>
      </c>
      <c r="K262"/>
      <c r="L262"/>
      <c r="M262"/>
      <c r="N262"/>
      <c r="O262"/>
      <c r="P262"/>
      <c r="Q262"/>
      <c r="R262" t="s">
        <v>2047</v>
      </c>
      <c r="S262"/>
      <c r="T262"/>
      <c r="U262"/>
      <c r="V262"/>
      <c r="W262"/>
      <c r="X262"/>
      <c r="Y262" t="s">
        <v>2154</v>
      </c>
      <c r="Z262"/>
      <c r="AA262"/>
      <c r="AB262"/>
      <c r="AC262"/>
      <c r="AD262"/>
      <c r="AE262" t="s">
        <v>2155</v>
      </c>
      <c r="AF262"/>
      <c r="AG262"/>
      <c r="AH262"/>
      <c r="AI262"/>
      <c r="AJ262"/>
    </row>
    <row r="263" spans="4:36" ht="15">
      <c r="D263"/>
      <c r="E263" t="s">
        <v>2156</v>
      </c>
      <c r="F263"/>
      <c r="G263"/>
      <c r="H263"/>
      <c r="I263"/>
      <c r="J263" t="s">
        <v>2157</v>
      </c>
      <c r="K263"/>
      <c r="L263"/>
      <c r="M263"/>
      <c r="N263"/>
      <c r="O263"/>
      <c r="P263"/>
      <c r="Q263"/>
      <c r="R263" t="s">
        <v>1317</v>
      </c>
      <c r="S263"/>
      <c r="T263"/>
      <c r="U263"/>
      <c r="V263"/>
      <c r="W263"/>
      <c r="X263"/>
      <c r="Y263" t="s">
        <v>2158</v>
      </c>
      <c r="Z263"/>
      <c r="AA263"/>
      <c r="AB263"/>
      <c r="AC263"/>
      <c r="AD263"/>
      <c r="AE263" t="s">
        <v>2159</v>
      </c>
      <c r="AF263"/>
      <c r="AG263"/>
      <c r="AH263"/>
      <c r="AI263"/>
      <c r="AJ263"/>
    </row>
    <row r="264" spans="4:36" ht="15">
      <c r="D264"/>
      <c r="E264" t="s">
        <v>2160</v>
      </c>
      <c r="F264"/>
      <c r="G264"/>
      <c r="H264"/>
      <c r="I264"/>
      <c r="J264" t="s">
        <v>2161</v>
      </c>
      <c r="K264"/>
      <c r="L264"/>
      <c r="M264"/>
      <c r="N264"/>
      <c r="O264"/>
      <c r="P264"/>
      <c r="Q264"/>
      <c r="R264" t="s">
        <v>2162</v>
      </c>
      <c r="S264"/>
      <c r="T264"/>
      <c r="U264"/>
      <c r="V264"/>
      <c r="W264"/>
      <c r="X264"/>
      <c r="Y264" t="s">
        <v>2163</v>
      </c>
      <c r="Z264"/>
      <c r="AA264"/>
      <c r="AB264"/>
      <c r="AC264"/>
      <c r="AD264"/>
      <c r="AE264" t="s">
        <v>2164</v>
      </c>
      <c r="AF264"/>
      <c r="AG264"/>
      <c r="AH264"/>
      <c r="AI264"/>
      <c r="AJ264"/>
    </row>
    <row r="265" spans="4:36" ht="15">
      <c r="D265"/>
      <c r="E265" t="s">
        <v>2165</v>
      </c>
      <c r="F265"/>
      <c r="G265"/>
      <c r="H265"/>
      <c r="I265"/>
      <c r="J265" t="s">
        <v>2166</v>
      </c>
      <c r="K265"/>
      <c r="L265"/>
      <c r="M265"/>
      <c r="N265"/>
      <c r="O265"/>
      <c r="P265"/>
      <c r="Q265"/>
      <c r="R265" t="s">
        <v>2167</v>
      </c>
      <c r="S265"/>
      <c r="T265"/>
      <c r="U265"/>
      <c r="V265"/>
      <c r="W265"/>
      <c r="X265"/>
      <c r="Y265" t="s">
        <v>2168</v>
      </c>
      <c r="Z265"/>
      <c r="AA265"/>
      <c r="AB265"/>
      <c r="AC265"/>
      <c r="AD265"/>
      <c r="AE265" t="s">
        <v>2169</v>
      </c>
      <c r="AF265"/>
      <c r="AG265"/>
      <c r="AH265"/>
      <c r="AI265"/>
      <c r="AJ265"/>
    </row>
    <row r="266" spans="4:36" ht="15">
      <c r="D266"/>
      <c r="E266" t="s">
        <v>2099</v>
      </c>
      <c r="F266"/>
      <c r="G266"/>
      <c r="H266"/>
      <c r="I266"/>
      <c r="J266" t="s">
        <v>2170</v>
      </c>
      <c r="K266"/>
      <c r="L266"/>
      <c r="M266"/>
      <c r="N266"/>
      <c r="O266"/>
      <c r="P266"/>
      <c r="Q266"/>
      <c r="R266" t="s">
        <v>2171</v>
      </c>
      <c r="S266"/>
      <c r="T266"/>
      <c r="U266"/>
      <c r="V266"/>
      <c r="W266"/>
      <c r="X266"/>
      <c r="Y266" t="s">
        <v>2172</v>
      </c>
      <c r="Z266"/>
      <c r="AA266"/>
      <c r="AB266"/>
      <c r="AC266"/>
      <c r="AD266"/>
      <c r="AE266" t="s">
        <v>2173</v>
      </c>
      <c r="AF266"/>
      <c r="AG266"/>
      <c r="AH266"/>
      <c r="AI266"/>
      <c r="AJ266"/>
    </row>
    <row r="267" spans="4:36" ht="15">
      <c r="D267"/>
      <c r="E267" t="s">
        <v>2174</v>
      </c>
      <c r="F267"/>
      <c r="G267"/>
      <c r="H267"/>
      <c r="I267"/>
      <c r="J267" t="s">
        <v>2175</v>
      </c>
      <c r="K267"/>
      <c r="L267"/>
      <c r="M267"/>
      <c r="N267"/>
      <c r="O267"/>
      <c r="P267"/>
      <c r="Q267"/>
      <c r="R267" t="s">
        <v>2176</v>
      </c>
      <c r="S267"/>
      <c r="T267"/>
      <c r="U267"/>
      <c r="V267"/>
      <c r="W267"/>
      <c r="X267"/>
      <c r="Y267" t="s">
        <v>2177</v>
      </c>
      <c r="Z267"/>
      <c r="AA267"/>
      <c r="AB267"/>
      <c r="AC267"/>
      <c r="AD267"/>
      <c r="AE267" t="s">
        <v>2178</v>
      </c>
      <c r="AF267"/>
      <c r="AG267"/>
      <c r="AH267"/>
      <c r="AI267"/>
      <c r="AJ267"/>
    </row>
    <row r="268" spans="4:36" ht="15">
      <c r="D268"/>
      <c r="E268" t="s">
        <v>2179</v>
      </c>
      <c r="F268"/>
      <c r="G268"/>
      <c r="H268"/>
      <c r="I268"/>
      <c r="J268" t="s">
        <v>2180</v>
      </c>
      <c r="K268"/>
      <c r="L268"/>
      <c r="M268"/>
      <c r="N268"/>
      <c r="O268"/>
      <c r="P268"/>
      <c r="Q268"/>
      <c r="R268" t="s">
        <v>2181</v>
      </c>
      <c r="S268"/>
      <c r="T268"/>
      <c r="U268"/>
      <c r="V268"/>
      <c r="W268"/>
      <c r="X268"/>
      <c r="Y268" t="s">
        <v>2182</v>
      </c>
      <c r="Z268"/>
      <c r="AA268"/>
      <c r="AB268"/>
      <c r="AC268"/>
      <c r="AD268"/>
      <c r="AE268" t="s">
        <v>2183</v>
      </c>
      <c r="AF268"/>
      <c r="AG268"/>
      <c r="AH268"/>
      <c r="AI268"/>
      <c r="AJ268"/>
    </row>
    <row r="269" spans="4:36" ht="15">
      <c r="D269"/>
      <c r="E269" t="s">
        <v>2184</v>
      </c>
      <c r="F269"/>
      <c r="G269"/>
      <c r="H269"/>
      <c r="I269"/>
      <c r="J269" t="s">
        <v>1864</v>
      </c>
      <c r="K269"/>
      <c r="L269"/>
      <c r="M269"/>
      <c r="N269"/>
      <c r="O269"/>
      <c r="P269"/>
      <c r="Q269"/>
      <c r="R269" t="s">
        <v>2185</v>
      </c>
      <c r="S269"/>
      <c r="T269"/>
      <c r="U269"/>
      <c r="V269"/>
      <c r="W269"/>
      <c r="X269"/>
      <c r="Y269"/>
      <c r="Z269"/>
      <c r="AA269"/>
      <c r="AB269"/>
      <c r="AC269"/>
      <c r="AD269"/>
      <c r="AE269" t="s">
        <v>2186</v>
      </c>
      <c r="AF269"/>
      <c r="AG269"/>
      <c r="AH269"/>
      <c r="AI269"/>
      <c r="AJ269"/>
    </row>
    <row r="270" spans="4:36" ht="15">
      <c r="D270"/>
      <c r="E270" t="s">
        <v>1625</v>
      </c>
      <c r="F270"/>
      <c r="G270"/>
      <c r="H270"/>
      <c r="I270"/>
      <c r="J270" t="s">
        <v>2187</v>
      </c>
      <c r="K270"/>
      <c r="L270"/>
      <c r="M270"/>
      <c r="N270"/>
      <c r="O270"/>
      <c r="P270"/>
      <c r="Q270"/>
      <c r="R270" t="s">
        <v>2188</v>
      </c>
      <c r="S270"/>
      <c r="T270"/>
      <c r="U270"/>
      <c r="V270"/>
      <c r="W270"/>
      <c r="X270"/>
      <c r="Y270"/>
      <c r="Z270"/>
      <c r="AA270"/>
      <c r="AB270"/>
      <c r="AC270"/>
      <c r="AD270"/>
      <c r="AE270" t="s">
        <v>2189</v>
      </c>
      <c r="AF270"/>
      <c r="AG270"/>
      <c r="AH270"/>
      <c r="AI270"/>
      <c r="AJ270"/>
    </row>
    <row r="271" spans="4:36" ht="15">
      <c r="D271"/>
      <c r="E271" t="s">
        <v>2190</v>
      </c>
      <c r="F271"/>
      <c r="G271"/>
      <c r="H271"/>
      <c r="I271"/>
      <c r="J271" t="s">
        <v>2191</v>
      </c>
      <c r="K271"/>
      <c r="L271"/>
      <c r="M271"/>
      <c r="N271"/>
      <c r="O271"/>
      <c r="P271"/>
      <c r="Q271"/>
      <c r="R271" t="s">
        <v>2192</v>
      </c>
      <c r="S271"/>
      <c r="T271"/>
      <c r="U271"/>
      <c r="V271"/>
      <c r="W271"/>
      <c r="X271"/>
      <c r="Y271"/>
      <c r="Z271"/>
      <c r="AA271"/>
      <c r="AB271"/>
      <c r="AC271"/>
      <c r="AD271"/>
      <c r="AE271" t="s">
        <v>2193</v>
      </c>
      <c r="AF271"/>
      <c r="AG271"/>
      <c r="AH271"/>
      <c r="AI271"/>
      <c r="AJ271"/>
    </row>
    <row r="272" spans="4:36" ht="15">
      <c r="D272"/>
      <c r="E272" t="s">
        <v>2194</v>
      </c>
      <c r="F272"/>
      <c r="G272"/>
      <c r="H272"/>
      <c r="I272"/>
      <c r="J272" t="s">
        <v>2195</v>
      </c>
      <c r="K272"/>
      <c r="L272"/>
      <c r="M272"/>
      <c r="N272"/>
      <c r="O272"/>
      <c r="P272"/>
      <c r="Q272"/>
      <c r="R272" t="s">
        <v>2196</v>
      </c>
      <c r="S272"/>
      <c r="T272"/>
      <c r="U272"/>
      <c r="V272"/>
      <c r="W272"/>
      <c r="X272"/>
      <c r="Y272"/>
      <c r="Z272"/>
      <c r="AA272"/>
      <c r="AB272"/>
      <c r="AC272"/>
      <c r="AD272"/>
      <c r="AE272" t="s">
        <v>1354</v>
      </c>
      <c r="AF272"/>
      <c r="AG272"/>
      <c r="AH272"/>
      <c r="AI272"/>
      <c r="AJ272"/>
    </row>
    <row r="273" spans="4:36" ht="15">
      <c r="D273"/>
      <c r="E273" t="s">
        <v>2197</v>
      </c>
      <c r="F273"/>
      <c r="G273"/>
      <c r="H273"/>
      <c r="I273"/>
      <c r="J273" t="s">
        <v>2198</v>
      </c>
      <c r="K273"/>
      <c r="L273"/>
      <c r="M273"/>
      <c r="N273"/>
      <c r="O273"/>
      <c r="P273"/>
      <c r="Q273"/>
      <c r="R273" t="s">
        <v>2199</v>
      </c>
      <c r="S273"/>
      <c r="T273"/>
      <c r="U273"/>
      <c r="V273"/>
      <c r="W273"/>
      <c r="X273"/>
      <c r="Y273"/>
      <c r="Z273"/>
      <c r="AA273"/>
      <c r="AB273"/>
      <c r="AC273"/>
      <c r="AD273"/>
      <c r="AE273" t="s">
        <v>2200</v>
      </c>
      <c r="AF273"/>
      <c r="AG273"/>
      <c r="AH273"/>
      <c r="AI273"/>
      <c r="AJ273"/>
    </row>
    <row r="274" spans="4:36" ht="15">
      <c r="D274"/>
      <c r="E274" t="s">
        <v>2201</v>
      </c>
      <c r="F274"/>
      <c r="G274"/>
      <c r="H274"/>
      <c r="I274"/>
      <c r="J274" t="s">
        <v>2202</v>
      </c>
      <c r="K274"/>
      <c r="L274"/>
      <c r="M274"/>
      <c r="N274"/>
      <c r="O274"/>
      <c r="P274"/>
      <c r="Q274"/>
      <c r="R274" t="s">
        <v>2203</v>
      </c>
      <c r="S274"/>
      <c r="T274"/>
      <c r="U274"/>
      <c r="V274"/>
      <c r="W274"/>
      <c r="X274"/>
      <c r="Y274"/>
      <c r="Z274"/>
      <c r="AA274"/>
      <c r="AB274"/>
      <c r="AC274"/>
      <c r="AD274"/>
      <c r="AE274" t="s">
        <v>2204</v>
      </c>
      <c r="AF274"/>
      <c r="AG274"/>
      <c r="AH274"/>
      <c r="AI274"/>
      <c r="AJ274"/>
    </row>
    <row r="275" spans="4:36" ht="15">
      <c r="D275"/>
      <c r="E275" t="s">
        <v>2205</v>
      </c>
      <c r="F275"/>
      <c r="G275"/>
      <c r="H275"/>
      <c r="I275"/>
      <c r="J275" t="s">
        <v>2206</v>
      </c>
      <c r="K275"/>
      <c r="L275"/>
      <c r="M275"/>
      <c r="N275"/>
      <c r="O275"/>
      <c r="P275"/>
      <c r="Q275"/>
      <c r="R275" t="s">
        <v>2207</v>
      </c>
      <c r="S275"/>
      <c r="T275"/>
      <c r="U275"/>
      <c r="V275"/>
      <c r="W275"/>
      <c r="X275"/>
      <c r="Y275"/>
      <c r="Z275"/>
      <c r="AA275"/>
      <c r="AB275"/>
      <c r="AC275"/>
      <c r="AD275"/>
      <c r="AE275" t="s">
        <v>2208</v>
      </c>
      <c r="AF275"/>
      <c r="AG275"/>
      <c r="AH275"/>
      <c r="AI275"/>
      <c r="AJ275"/>
    </row>
    <row r="276" spans="4:36" ht="15">
      <c r="D276"/>
      <c r="E276" t="s">
        <v>2209</v>
      </c>
      <c r="F276"/>
      <c r="G276"/>
      <c r="H276"/>
      <c r="I276"/>
      <c r="J276" t="s">
        <v>2210</v>
      </c>
      <c r="K276"/>
      <c r="L276"/>
      <c r="M276"/>
      <c r="N276"/>
      <c r="O276"/>
      <c r="P276"/>
      <c r="Q276"/>
      <c r="R276" t="s">
        <v>2211</v>
      </c>
      <c r="S276"/>
      <c r="T276"/>
      <c r="U276"/>
      <c r="V276"/>
      <c r="W276"/>
      <c r="X276"/>
      <c r="Y276"/>
      <c r="Z276"/>
      <c r="AA276"/>
      <c r="AB276"/>
      <c r="AC276"/>
      <c r="AD276"/>
      <c r="AE276" t="s">
        <v>2212</v>
      </c>
      <c r="AF276"/>
      <c r="AG276"/>
      <c r="AH276"/>
      <c r="AI276"/>
      <c r="AJ276"/>
    </row>
    <row r="277" spans="4:36" ht="15">
      <c r="D277"/>
      <c r="E277" t="s">
        <v>1317</v>
      </c>
      <c r="F277"/>
      <c r="G277"/>
      <c r="H277"/>
      <c r="I277"/>
      <c r="J277" t="s">
        <v>2213</v>
      </c>
      <c r="K277"/>
      <c r="L277"/>
      <c r="M277"/>
      <c r="N277"/>
      <c r="O277"/>
      <c r="P277"/>
      <c r="Q277"/>
      <c r="R277" t="s">
        <v>2214</v>
      </c>
      <c r="S277"/>
      <c r="T277"/>
      <c r="U277"/>
      <c r="V277"/>
      <c r="W277"/>
      <c r="X277"/>
      <c r="Y277"/>
      <c r="Z277"/>
      <c r="AA277"/>
      <c r="AB277"/>
      <c r="AC277"/>
      <c r="AD277"/>
      <c r="AE277" t="s">
        <v>1598</v>
      </c>
      <c r="AF277"/>
      <c r="AG277"/>
      <c r="AH277"/>
      <c r="AI277"/>
      <c r="AJ277"/>
    </row>
    <row r="278" spans="4:36" ht="15">
      <c r="D278"/>
      <c r="E278" t="s">
        <v>2215</v>
      </c>
      <c r="F278"/>
      <c r="G278"/>
      <c r="H278"/>
      <c r="I278"/>
      <c r="J278" t="s">
        <v>2216</v>
      </c>
      <c r="K278"/>
      <c r="L278"/>
      <c r="M278"/>
      <c r="N278"/>
      <c r="O278"/>
      <c r="P278"/>
      <c r="Q278"/>
      <c r="R278" t="s">
        <v>2217</v>
      </c>
      <c r="S278"/>
      <c r="T278"/>
      <c r="U278"/>
      <c r="V278"/>
      <c r="W278"/>
      <c r="X278"/>
      <c r="Y278"/>
      <c r="Z278"/>
      <c r="AA278"/>
      <c r="AB278"/>
      <c r="AC278"/>
      <c r="AD278"/>
      <c r="AE278" t="s">
        <v>2218</v>
      </c>
      <c r="AF278"/>
      <c r="AG278"/>
      <c r="AH278"/>
      <c r="AI278"/>
      <c r="AJ278"/>
    </row>
    <row r="279" spans="4:36" ht="15">
      <c r="D279"/>
      <c r="E279" t="s">
        <v>2219</v>
      </c>
      <c r="F279"/>
      <c r="G279"/>
      <c r="H279"/>
      <c r="I279"/>
      <c r="J279" t="s">
        <v>2220</v>
      </c>
      <c r="K279"/>
      <c r="L279"/>
      <c r="M279"/>
      <c r="N279"/>
      <c r="O279"/>
      <c r="P279"/>
      <c r="Q279"/>
      <c r="R279" t="s">
        <v>2221</v>
      </c>
      <c r="S279"/>
      <c r="T279"/>
      <c r="U279"/>
      <c r="V279"/>
      <c r="W279"/>
      <c r="X279"/>
      <c r="Y279"/>
      <c r="Z279"/>
      <c r="AA279"/>
      <c r="AB279"/>
      <c r="AC279"/>
      <c r="AD279"/>
      <c r="AE279" t="s">
        <v>2150</v>
      </c>
      <c r="AF279"/>
      <c r="AG279"/>
      <c r="AH279"/>
      <c r="AI279"/>
      <c r="AJ279"/>
    </row>
    <row r="280" spans="4:36" ht="15">
      <c r="D280"/>
      <c r="E280" t="s">
        <v>2222</v>
      </c>
      <c r="F280"/>
      <c r="G280"/>
      <c r="H280"/>
      <c r="I280"/>
      <c r="J280" t="s">
        <v>2223</v>
      </c>
      <c r="K280"/>
      <c r="L280"/>
      <c r="M280"/>
      <c r="N280"/>
      <c r="O280"/>
      <c r="P280"/>
      <c r="Q280"/>
      <c r="R280" t="s">
        <v>2115</v>
      </c>
      <c r="S280"/>
      <c r="T280"/>
      <c r="U280"/>
      <c r="V280"/>
      <c r="W280"/>
      <c r="X280"/>
      <c r="Y280"/>
      <c r="Z280"/>
      <c r="AA280"/>
      <c r="AB280"/>
      <c r="AC280"/>
      <c r="AD280"/>
      <c r="AE280" t="s">
        <v>2224</v>
      </c>
      <c r="AF280"/>
      <c r="AG280"/>
      <c r="AH280"/>
      <c r="AI280"/>
      <c r="AJ280"/>
    </row>
    <row r="281" spans="4:36" ht="15">
      <c r="D281"/>
      <c r="E281" t="s">
        <v>2225</v>
      </c>
      <c r="F281"/>
      <c r="G281"/>
      <c r="H281"/>
      <c r="I281"/>
      <c r="J281" t="s">
        <v>2226</v>
      </c>
      <c r="K281"/>
      <c r="L281"/>
      <c r="M281"/>
      <c r="N281"/>
      <c r="O281"/>
      <c r="P281"/>
      <c r="Q281"/>
      <c r="R281" t="s">
        <v>2227</v>
      </c>
      <c r="S281"/>
      <c r="T281"/>
      <c r="U281"/>
      <c r="V281"/>
      <c r="W281"/>
      <c r="X281"/>
      <c r="Y281"/>
      <c r="Z281"/>
      <c r="AA281"/>
      <c r="AB281"/>
      <c r="AC281"/>
      <c r="AD281"/>
      <c r="AE281" t="s">
        <v>2228</v>
      </c>
      <c r="AF281"/>
      <c r="AG281"/>
      <c r="AH281"/>
      <c r="AI281"/>
      <c r="AJ281"/>
    </row>
    <row r="282" spans="4:36" ht="15">
      <c r="D282"/>
      <c r="E282" t="s">
        <v>2229</v>
      </c>
      <c r="F282"/>
      <c r="G282"/>
      <c r="H282"/>
      <c r="I282"/>
      <c r="J282" t="s">
        <v>2230</v>
      </c>
      <c r="K282"/>
      <c r="L282"/>
      <c r="M282"/>
      <c r="N282"/>
      <c r="O282"/>
      <c r="P282"/>
      <c r="Q282"/>
      <c r="R282" t="s">
        <v>2133</v>
      </c>
      <c r="S282"/>
      <c r="T282"/>
      <c r="U282"/>
      <c r="V282"/>
      <c r="W282"/>
      <c r="X282"/>
      <c r="Y282"/>
      <c r="Z282"/>
      <c r="AA282"/>
      <c r="AB282"/>
      <c r="AC282"/>
      <c r="AD282"/>
      <c r="AE282" t="s">
        <v>2231</v>
      </c>
      <c r="AF282"/>
      <c r="AG282"/>
      <c r="AH282"/>
      <c r="AI282"/>
      <c r="AJ282"/>
    </row>
    <row r="283" spans="4:36" ht="15">
      <c r="D283"/>
      <c r="E283" t="s">
        <v>2232</v>
      </c>
      <c r="F283"/>
      <c r="G283"/>
      <c r="H283"/>
      <c r="I283"/>
      <c r="J283" t="s">
        <v>2233</v>
      </c>
      <c r="K283"/>
      <c r="L283"/>
      <c r="M283"/>
      <c r="N283"/>
      <c r="O283"/>
      <c r="P283"/>
      <c r="Q283"/>
      <c r="R283" t="s">
        <v>1981</v>
      </c>
      <c r="S283"/>
      <c r="T283"/>
      <c r="U283"/>
      <c r="V283"/>
      <c r="W283"/>
      <c r="X283"/>
      <c r="Y283"/>
      <c r="Z283"/>
      <c r="AA283"/>
      <c r="AB283"/>
      <c r="AC283"/>
      <c r="AD283"/>
      <c r="AE283" t="s">
        <v>2234</v>
      </c>
      <c r="AF283"/>
      <c r="AG283"/>
      <c r="AH283"/>
      <c r="AI283"/>
      <c r="AJ283"/>
    </row>
    <row r="284" spans="4:36" ht="15">
      <c r="D284"/>
      <c r="E284" t="s">
        <v>2235</v>
      </c>
      <c r="F284"/>
      <c r="G284"/>
      <c r="H284"/>
      <c r="I284"/>
      <c r="J284" t="s">
        <v>2236</v>
      </c>
      <c r="K284"/>
      <c r="L284"/>
      <c r="M284"/>
      <c r="N284"/>
      <c r="O284"/>
      <c r="P284"/>
      <c r="Q284"/>
      <c r="R284" t="s">
        <v>1573</v>
      </c>
      <c r="S284"/>
      <c r="T284"/>
      <c r="U284"/>
      <c r="V284"/>
      <c r="W284"/>
      <c r="X284"/>
      <c r="Y284"/>
      <c r="Z284"/>
      <c r="AA284"/>
      <c r="AB284"/>
      <c r="AC284"/>
      <c r="AD284"/>
      <c r="AE284" t="s">
        <v>1324</v>
      </c>
      <c r="AF284"/>
      <c r="AG284"/>
      <c r="AH284"/>
      <c r="AI284"/>
      <c r="AJ284"/>
    </row>
    <row r="285" spans="4:36" ht="15">
      <c r="D285"/>
      <c r="E285" t="s">
        <v>2237</v>
      </c>
      <c r="F285"/>
      <c r="G285"/>
      <c r="H285"/>
      <c r="I285"/>
      <c r="J285" t="s">
        <v>2238</v>
      </c>
      <c r="K285"/>
      <c r="L285"/>
      <c r="M285"/>
      <c r="N285"/>
      <c r="O285"/>
      <c r="P285"/>
      <c r="Q285"/>
      <c r="R285" t="s">
        <v>2239</v>
      </c>
      <c r="S285"/>
      <c r="T285"/>
      <c r="U285"/>
      <c r="V285"/>
      <c r="W285"/>
      <c r="X285"/>
      <c r="Y285"/>
      <c r="Z285"/>
      <c r="AA285"/>
      <c r="AB285"/>
      <c r="AC285"/>
      <c r="AD285"/>
      <c r="AE285" t="s">
        <v>2240</v>
      </c>
      <c r="AF285"/>
      <c r="AG285"/>
      <c r="AH285"/>
      <c r="AI285"/>
      <c r="AJ285"/>
    </row>
    <row r="286" spans="4:36" ht="15">
      <c r="D286"/>
      <c r="E286" t="s">
        <v>2241</v>
      </c>
      <c r="F286"/>
      <c r="G286"/>
      <c r="H286"/>
      <c r="I286"/>
      <c r="J286" t="s">
        <v>2242</v>
      </c>
      <c r="K286"/>
      <c r="L286"/>
      <c r="M286"/>
      <c r="N286"/>
      <c r="O286"/>
      <c r="P286"/>
      <c r="Q286"/>
      <c r="R286" t="s">
        <v>2243</v>
      </c>
      <c r="S286"/>
      <c r="T286"/>
      <c r="U286"/>
      <c r="V286"/>
      <c r="W286"/>
      <c r="X286"/>
      <c r="Y286"/>
      <c r="Z286"/>
      <c r="AA286"/>
      <c r="AB286"/>
      <c r="AC286"/>
      <c r="AD286"/>
      <c r="AE286" t="s">
        <v>2244</v>
      </c>
      <c r="AF286"/>
      <c r="AG286"/>
      <c r="AH286"/>
      <c r="AI286"/>
      <c r="AJ286"/>
    </row>
    <row r="287" spans="4:36" ht="15">
      <c r="D287"/>
      <c r="E287" t="s">
        <v>2245</v>
      </c>
      <c r="F287"/>
      <c r="G287"/>
      <c r="H287"/>
      <c r="I287"/>
      <c r="J287" t="s">
        <v>2246</v>
      </c>
      <c r="K287"/>
      <c r="L287"/>
      <c r="M287"/>
      <c r="N287"/>
      <c r="O287"/>
      <c r="P287"/>
      <c r="Q287"/>
      <c r="R287" t="s">
        <v>2247</v>
      </c>
      <c r="S287"/>
      <c r="T287"/>
      <c r="U287"/>
      <c r="V287"/>
      <c r="W287"/>
      <c r="X287"/>
      <c r="Y287"/>
      <c r="Z287"/>
      <c r="AA287"/>
      <c r="AB287"/>
      <c r="AC287"/>
      <c r="AD287"/>
      <c r="AE287" t="s">
        <v>2248</v>
      </c>
      <c r="AF287"/>
      <c r="AG287"/>
      <c r="AH287"/>
      <c r="AI287"/>
      <c r="AJ287"/>
    </row>
    <row r="288" spans="4:36" ht="15">
      <c r="D288"/>
      <c r="E288" t="s">
        <v>2249</v>
      </c>
      <c r="F288"/>
      <c r="G288"/>
      <c r="H288"/>
      <c r="I288"/>
      <c r="J288" t="s">
        <v>2250</v>
      </c>
      <c r="K288"/>
      <c r="L288"/>
      <c r="M288"/>
      <c r="N288"/>
      <c r="O288"/>
      <c r="P288"/>
      <c r="Q288"/>
      <c r="R288" t="s">
        <v>2251</v>
      </c>
      <c r="S288"/>
      <c r="T288"/>
      <c r="U288"/>
      <c r="V288"/>
      <c r="W288"/>
      <c r="X288"/>
      <c r="Y288"/>
      <c r="Z288"/>
      <c r="AA288"/>
      <c r="AB288"/>
      <c r="AC288"/>
      <c r="AD288"/>
      <c r="AE288" t="s">
        <v>2252</v>
      </c>
      <c r="AF288"/>
      <c r="AG288"/>
      <c r="AH288"/>
      <c r="AI288"/>
      <c r="AJ288"/>
    </row>
    <row r="289" spans="4:36" ht="15">
      <c r="D289"/>
      <c r="E289" t="s">
        <v>2189</v>
      </c>
      <c r="F289"/>
      <c r="G289"/>
      <c r="H289"/>
      <c r="I289"/>
      <c r="J289" t="s">
        <v>2253</v>
      </c>
      <c r="K289"/>
      <c r="L289"/>
      <c r="M289"/>
      <c r="N289"/>
      <c r="O289"/>
      <c r="P289"/>
      <c r="Q289"/>
      <c r="R289" t="s">
        <v>2254</v>
      </c>
      <c r="S289"/>
      <c r="T289"/>
      <c r="U289"/>
      <c r="V289"/>
      <c r="W289"/>
      <c r="X289"/>
      <c r="Y289"/>
      <c r="Z289"/>
      <c r="AA289"/>
      <c r="AB289"/>
      <c r="AC289"/>
      <c r="AD289"/>
      <c r="AE289" t="s">
        <v>2255</v>
      </c>
      <c r="AF289"/>
      <c r="AG289"/>
      <c r="AH289"/>
      <c r="AI289"/>
      <c r="AJ289"/>
    </row>
    <row r="290" spans="4:36" ht="15">
      <c r="D290"/>
      <c r="E290" t="s">
        <v>1655</v>
      </c>
      <c r="F290"/>
      <c r="G290"/>
      <c r="H290"/>
      <c r="I290"/>
      <c r="J290" t="s">
        <v>2256</v>
      </c>
      <c r="K290"/>
      <c r="L290"/>
      <c r="M290"/>
      <c r="N290"/>
      <c r="O290"/>
      <c r="P290"/>
      <c r="Q290"/>
      <c r="R290" t="s">
        <v>2257</v>
      </c>
      <c r="S290"/>
      <c r="T290"/>
      <c r="U290"/>
      <c r="V290"/>
      <c r="W290"/>
      <c r="X290"/>
      <c r="Y290"/>
      <c r="Z290"/>
      <c r="AA290"/>
      <c r="AB290"/>
      <c r="AC290"/>
      <c r="AD290"/>
      <c r="AE290" t="s">
        <v>1706</v>
      </c>
      <c r="AF290"/>
      <c r="AG290"/>
      <c r="AH290"/>
      <c r="AI290"/>
      <c r="AJ290"/>
    </row>
    <row r="291" spans="4:36" ht="15">
      <c r="D291"/>
      <c r="E291" t="s">
        <v>2258</v>
      </c>
      <c r="F291"/>
      <c r="G291"/>
      <c r="H291"/>
      <c r="I291"/>
      <c r="J291" t="s">
        <v>2259</v>
      </c>
      <c r="K291"/>
      <c r="L291"/>
      <c r="M291"/>
      <c r="N291"/>
      <c r="O291"/>
      <c r="P291"/>
      <c r="Q291"/>
      <c r="R291" t="s">
        <v>2260</v>
      </c>
      <c r="S291"/>
      <c r="T291"/>
      <c r="U291"/>
      <c r="V291"/>
      <c r="W291"/>
      <c r="X291"/>
      <c r="Y291"/>
      <c r="Z291"/>
      <c r="AA291"/>
      <c r="AB291"/>
      <c r="AC291"/>
      <c r="AD291"/>
      <c r="AE291" t="s">
        <v>2261</v>
      </c>
      <c r="AF291"/>
      <c r="AG291"/>
      <c r="AH291"/>
      <c r="AI291"/>
      <c r="AJ291"/>
    </row>
    <row r="292" spans="4:36" ht="15">
      <c r="D292"/>
      <c r="E292" t="s">
        <v>2262</v>
      </c>
      <c r="F292"/>
      <c r="G292"/>
      <c r="H292"/>
      <c r="I292"/>
      <c r="J292" t="s">
        <v>2263</v>
      </c>
      <c r="K292"/>
      <c r="L292"/>
      <c r="M292"/>
      <c r="N292"/>
      <c r="O292"/>
      <c r="P292"/>
      <c r="Q292"/>
      <c r="R292" t="s">
        <v>2264</v>
      </c>
      <c r="S292"/>
      <c r="T292"/>
      <c r="U292"/>
      <c r="V292"/>
      <c r="W292"/>
      <c r="X292"/>
      <c r="Y292"/>
      <c r="Z292"/>
      <c r="AA292"/>
      <c r="AB292"/>
      <c r="AC292"/>
      <c r="AD292"/>
      <c r="AE292"/>
      <c r="AF292"/>
      <c r="AG292"/>
      <c r="AH292"/>
      <c r="AI292"/>
      <c r="AJ292"/>
    </row>
    <row r="293" spans="4:36" ht="15">
      <c r="D293"/>
      <c r="E293" t="s">
        <v>2265</v>
      </c>
      <c r="F293"/>
      <c r="G293"/>
      <c r="H293"/>
      <c r="I293"/>
      <c r="J293" t="s">
        <v>1942</v>
      </c>
      <c r="K293"/>
      <c r="L293"/>
      <c r="M293"/>
      <c r="N293"/>
      <c r="O293"/>
      <c r="P293"/>
      <c r="Q293"/>
      <c r="R293" t="s">
        <v>2266</v>
      </c>
      <c r="S293"/>
      <c r="T293"/>
      <c r="U293"/>
      <c r="V293"/>
      <c r="W293"/>
      <c r="X293"/>
      <c r="Y293"/>
      <c r="Z293"/>
      <c r="AA293"/>
      <c r="AB293"/>
      <c r="AC293"/>
      <c r="AD293"/>
      <c r="AE293"/>
      <c r="AF293"/>
      <c r="AG293"/>
      <c r="AH293"/>
      <c r="AI293"/>
      <c r="AJ293"/>
    </row>
    <row r="294" spans="4:36" ht="15">
      <c r="D294"/>
      <c r="E294" t="s">
        <v>1881</v>
      </c>
      <c r="F294"/>
      <c r="G294"/>
      <c r="H294"/>
      <c r="I294"/>
      <c r="J294" t="s">
        <v>2267</v>
      </c>
      <c r="K294"/>
      <c r="L294"/>
      <c r="M294"/>
      <c r="N294"/>
      <c r="O294"/>
      <c r="P294"/>
      <c r="Q294"/>
      <c r="R294" t="s">
        <v>2268</v>
      </c>
      <c r="S294"/>
      <c r="T294"/>
      <c r="U294"/>
      <c r="V294"/>
      <c r="W294"/>
      <c r="X294"/>
      <c r="Y294"/>
      <c r="Z294"/>
      <c r="AA294"/>
      <c r="AB294"/>
      <c r="AC294"/>
      <c r="AD294"/>
      <c r="AE294"/>
      <c r="AF294"/>
      <c r="AG294"/>
      <c r="AH294"/>
      <c r="AI294"/>
      <c r="AJ294"/>
    </row>
    <row r="295" spans="4:36" ht="15">
      <c r="D295"/>
      <c r="E295" t="s">
        <v>1573</v>
      </c>
      <c r="F295"/>
      <c r="G295"/>
      <c r="H295"/>
      <c r="I295"/>
      <c r="J295" t="s">
        <v>2269</v>
      </c>
      <c r="K295"/>
      <c r="L295"/>
      <c r="M295"/>
      <c r="N295"/>
      <c r="O295"/>
      <c r="P295"/>
      <c r="Q295"/>
      <c r="R295" t="s">
        <v>2270</v>
      </c>
      <c r="S295"/>
      <c r="T295"/>
      <c r="U295"/>
      <c r="V295"/>
      <c r="W295"/>
      <c r="X295"/>
      <c r="Y295"/>
      <c r="Z295"/>
      <c r="AA295"/>
      <c r="AB295"/>
      <c r="AC295"/>
      <c r="AD295"/>
      <c r="AE295"/>
      <c r="AF295"/>
      <c r="AG295"/>
      <c r="AH295"/>
      <c r="AI295"/>
      <c r="AJ295"/>
    </row>
    <row r="296" spans="4:36" ht="15">
      <c r="D296"/>
      <c r="E296" t="s">
        <v>2271</v>
      </c>
      <c r="F296"/>
      <c r="G296"/>
      <c r="H296"/>
      <c r="I296"/>
      <c r="J296" t="s">
        <v>2272</v>
      </c>
      <c r="K296"/>
      <c r="L296"/>
      <c r="M296"/>
      <c r="N296"/>
      <c r="O296"/>
      <c r="P296"/>
      <c r="Q296"/>
      <c r="R296" t="s">
        <v>2273</v>
      </c>
      <c r="S296"/>
      <c r="T296"/>
      <c r="U296"/>
      <c r="V296"/>
      <c r="W296"/>
      <c r="X296"/>
      <c r="Y296"/>
      <c r="Z296"/>
      <c r="AA296"/>
      <c r="AB296"/>
      <c r="AC296"/>
      <c r="AD296"/>
      <c r="AE296"/>
      <c r="AF296"/>
      <c r="AG296"/>
      <c r="AH296"/>
      <c r="AI296"/>
      <c r="AJ296"/>
    </row>
    <row r="297" spans="4:36" ht="15">
      <c r="D297"/>
      <c r="E297" t="s">
        <v>2274</v>
      </c>
      <c r="F297"/>
      <c r="G297"/>
      <c r="H297"/>
      <c r="I297"/>
      <c r="J297" t="s">
        <v>2275</v>
      </c>
      <c r="K297"/>
      <c r="L297"/>
      <c r="M297"/>
      <c r="N297"/>
      <c r="O297"/>
      <c r="P297"/>
      <c r="Q297"/>
      <c r="R297" t="s">
        <v>2276</v>
      </c>
      <c r="S297"/>
      <c r="T297"/>
      <c r="U297"/>
      <c r="V297"/>
      <c r="W297"/>
      <c r="X297"/>
      <c r="Y297"/>
      <c r="Z297"/>
      <c r="AA297"/>
      <c r="AB297"/>
      <c r="AC297"/>
      <c r="AD297"/>
      <c r="AE297"/>
      <c r="AF297"/>
      <c r="AG297"/>
      <c r="AH297"/>
      <c r="AI297"/>
      <c r="AJ297"/>
    </row>
    <row r="298" spans="4:36" ht="15">
      <c r="D298"/>
      <c r="E298" t="s">
        <v>2277</v>
      </c>
      <c r="F298"/>
      <c r="G298"/>
      <c r="H298"/>
      <c r="I298"/>
      <c r="J298" t="s">
        <v>2278</v>
      </c>
      <c r="K298"/>
      <c r="L298"/>
      <c r="M298"/>
      <c r="N298"/>
      <c r="O298"/>
      <c r="P298"/>
      <c r="Q298"/>
      <c r="R298" t="s">
        <v>2279</v>
      </c>
      <c r="S298"/>
      <c r="T298"/>
      <c r="U298"/>
      <c r="V298"/>
      <c r="W298"/>
      <c r="X298"/>
      <c r="Y298"/>
      <c r="Z298"/>
      <c r="AA298"/>
      <c r="AB298"/>
      <c r="AC298"/>
      <c r="AD298"/>
      <c r="AE298"/>
      <c r="AF298"/>
      <c r="AG298"/>
      <c r="AH298"/>
      <c r="AI298"/>
      <c r="AJ298"/>
    </row>
    <row r="299" spans="4:36" ht="15">
      <c r="D299"/>
      <c r="E299" t="s">
        <v>2067</v>
      </c>
      <c r="F299"/>
      <c r="G299"/>
      <c r="H299"/>
      <c r="I299"/>
      <c r="J299" t="s">
        <v>2280</v>
      </c>
      <c r="K299"/>
      <c r="L299"/>
      <c r="M299"/>
      <c r="N299"/>
      <c r="O299"/>
      <c r="P299"/>
      <c r="Q299"/>
      <c r="R299" t="s">
        <v>2281</v>
      </c>
      <c r="S299"/>
      <c r="T299"/>
      <c r="U299"/>
      <c r="V299"/>
      <c r="W299"/>
      <c r="X299"/>
      <c r="Y299"/>
      <c r="Z299"/>
      <c r="AA299"/>
      <c r="AB299"/>
      <c r="AC299"/>
      <c r="AD299"/>
      <c r="AE299"/>
      <c r="AF299"/>
      <c r="AG299"/>
      <c r="AH299"/>
      <c r="AI299"/>
      <c r="AJ299"/>
    </row>
    <row r="300" spans="4:36" ht="15">
      <c r="D300"/>
      <c r="E300" t="s">
        <v>2282</v>
      </c>
      <c r="F300"/>
      <c r="G300"/>
      <c r="H300"/>
      <c r="I300"/>
      <c r="J300" t="s">
        <v>2283</v>
      </c>
      <c r="K300"/>
      <c r="L300"/>
      <c r="M300"/>
      <c r="N300"/>
      <c r="O300"/>
      <c r="P300"/>
      <c r="Q300"/>
      <c r="R300" t="s">
        <v>2284</v>
      </c>
      <c r="S300"/>
      <c r="T300"/>
      <c r="U300"/>
      <c r="V300"/>
      <c r="W300"/>
      <c r="X300"/>
      <c r="Y300"/>
      <c r="Z300"/>
      <c r="AA300"/>
      <c r="AB300"/>
      <c r="AC300"/>
      <c r="AD300"/>
      <c r="AE300"/>
      <c r="AF300"/>
      <c r="AG300"/>
      <c r="AH300"/>
      <c r="AI300"/>
      <c r="AJ300"/>
    </row>
    <row r="301" spans="4:36" ht="15">
      <c r="D301"/>
      <c r="E301" t="s">
        <v>2285</v>
      </c>
      <c r="F301"/>
      <c r="G301"/>
      <c r="H301"/>
      <c r="I301"/>
      <c r="J301" t="s">
        <v>2286</v>
      </c>
      <c r="K301"/>
      <c r="L301"/>
      <c r="M301"/>
      <c r="N301"/>
      <c r="O301"/>
      <c r="P301"/>
      <c r="Q301"/>
      <c r="R301" t="s">
        <v>2287</v>
      </c>
      <c r="S301"/>
      <c r="T301"/>
      <c r="U301"/>
      <c r="V301"/>
      <c r="W301"/>
      <c r="X301"/>
      <c r="Y301"/>
      <c r="Z301"/>
      <c r="AA301"/>
      <c r="AB301"/>
      <c r="AC301"/>
      <c r="AD301"/>
      <c r="AE301"/>
      <c r="AF301"/>
      <c r="AG301"/>
      <c r="AH301"/>
      <c r="AI301"/>
      <c r="AJ301"/>
    </row>
    <row r="302" spans="4:36" ht="15">
      <c r="D302"/>
      <c r="E302" t="s">
        <v>2288</v>
      </c>
      <c r="F302"/>
      <c r="G302"/>
      <c r="H302"/>
      <c r="I302"/>
      <c r="J302" t="s">
        <v>2289</v>
      </c>
      <c r="K302"/>
      <c r="L302"/>
      <c r="M302"/>
      <c r="N302"/>
      <c r="O302"/>
      <c r="P302"/>
      <c r="Q302"/>
      <c r="R302" t="s">
        <v>2290</v>
      </c>
      <c r="S302"/>
      <c r="T302"/>
      <c r="U302"/>
      <c r="V302"/>
      <c r="W302"/>
      <c r="X302"/>
      <c r="Y302"/>
      <c r="Z302"/>
      <c r="AA302"/>
      <c r="AB302"/>
      <c r="AC302"/>
      <c r="AD302"/>
      <c r="AE302"/>
      <c r="AF302"/>
      <c r="AG302"/>
      <c r="AH302"/>
      <c r="AI302"/>
      <c r="AJ302"/>
    </row>
    <row r="303" spans="4:36" ht="15">
      <c r="D303"/>
      <c r="E303" t="s">
        <v>2291</v>
      </c>
      <c r="F303"/>
      <c r="G303"/>
      <c r="H303"/>
      <c r="I303"/>
      <c r="J303" t="s">
        <v>2292</v>
      </c>
      <c r="K303"/>
      <c r="L303"/>
      <c r="M303"/>
      <c r="N303"/>
      <c r="O303"/>
      <c r="P303"/>
      <c r="Q303"/>
      <c r="R303" t="s">
        <v>2293</v>
      </c>
      <c r="S303"/>
      <c r="T303"/>
      <c r="U303"/>
      <c r="V303"/>
      <c r="W303"/>
      <c r="X303"/>
      <c r="Y303"/>
      <c r="Z303"/>
      <c r="AA303"/>
      <c r="AB303"/>
      <c r="AC303"/>
      <c r="AD303"/>
      <c r="AE303"/>
      <c r="AF303"/>
      <c r="AG303"/>
      <c r="AH303"/>
      <c r="AI303"/>
      <c r="AJ303"/>
    </row>
    <row r="304" spans="4:36" ht="15">
      <c r="D304"/>
      <c r="E304" t="s">
        <v>2294</v>
      </c>
      <c r="F304"/>
      <c r="G304"/>
      <c r="H304"/>
      <c r="I304"/>
      <c r="J304" t="s">
        <v>2295</v>
      </c>
      <c r="K304"/>
      <c r="L304"/>
      <c r="M304"/>
      <c r="N304"/>
      <c r="O304"/>
      <c r="P304"/>
      <c r="Q304"/>
      <c r="R304" t="s">
        <v>2296</v>
      </c>
      <c r="S304"/>
      <c r="T304"/>
      <c r="U304"/>
      <c r="V304"/>
      <c r="W304"/>
      <c r="X304"/>
      <c r="Y304"/>
      <c r="Z304"/>
      <c r="AA304"/>
      <c r="AB304"/>
      <c r="AC304"/>
      <c r="AD304"/>
      <c r="AE304"/>
      <c r="AF304"/>
      <c r="AG304"/>
      <c r="AH304"/>
      <c r="AI304"/>
      <c r="AJ304"/>
    </row>
    <row r="305" spans="4:36" ht="15">
      <c r="D305"/>
      <c r="E305" t="s">
        <v>2150</v>
      </c>
      <c r="F305"/>
      <c r="G305"/>
      <c r="H305"/>
      <c r="I305"/>
      <c r="J305" t="s">
        <v>2297</v>
      </c>
      <c r="K305"/>
      <c r="L305"/>
      <c r="M305"/>
      <c r="N305"/>
      <c r="O305"/>
      <c r="P305"/>
      <c r="Q305"/>
      <c r="R305" t="s">
        <v>2298</v>
      </c>
      <c r="S305"/>
      <c r="T305"/>
      <c r="U305"/>
      <c r="V305"/>
      <c r="W305"/>
      <c r="X305"/>
      <c r="Y305"/>
      <c r="Z305"/>
      <c r="AA305"/>
      <c r="AB305"/>
      <c r="AC305"/>
      <c r="AD305"/>
      <c r="AE305"/>
      <c r="AF305"/>
      <c r="AG305"/>
      <c r="AH305"/>
      <c r="AI305"/>
      <c r="AJ305"/>
    </row>
    <row r="306" spans="4:36" ht="15">
      <c r="D306"/>
      <c r="E306" t="s">
        <v>2299</v>
      </c>
      <c r="F306"/>
      <c r="G306"/>
      <c r="H306"/>
      <c r="I306"/>
      <c r="J306" t="s">
        <v>2300</v>
      </c>
      <c r="K306"/>
      <c r="L306"/>
      <c r="M306"/>
      <c r="N306"/>
      <c r="O306"/>
      <c r="P306"/>
      <c r="Q306"/>
      <c r="R306" t="s">
        <v>2301</v>
      </c>
      <c r="S306"/>
      <c r="T306"/>
      <c r="U306"/>
      <c r="V306"/>
      <c r="W306"/>
      <c r="X306"/>
      <c r="Y306"/>
      <c r="Z306"/>
      <c r="AA306"/>
      <c r="AB306"/>
      <c r="AC306"/>
      <c r="AD306"/>
      <c r="AE306"/>
      <c r="AF306"/>
      <c r="AG306"/>
      <c r="AH306"/>
      <c r="AI306"/>
      <c r="AJ306"/>
    </row>
    <row r="307" spans="4:36" ht="15">
      <c r="D307"/>
      <c r="E307" t="s">
        <v>2302</v>
      </c>
      <c r="F307"/>
      <c r="G307"/>
      <c r="H307"/>
      <c r="I307"/>
      <c r="J307" t="s">
        <v>2303</v>
      </c>
      <c r="K307"/>
      <c r="L307"/>
      <c r="M307"/>
      <c r="N307"/>
      <c r="O307"/>
      <c r="P307"/>
      <c r="Q307"/>
      <c r="R307" t="s">
        <v>2304</v>
      </c>
      <c r="S307"/>
      <c r="T307"/>
      <c r="U307"/>
      <c r="V307"/>
      <c r="W307"/>
      <c r="X307"/>
      <c r="Y307"/>
      <c r="Z307"/>
      <c r="AA307"/>
      <c r="AB307"/>
      <c r="AC307"/>
      <c r="AD307"/>
      <c r="AE307"/>
      <c r="AF307"/>
      <c r="AG307"/>
      <c r="AH307"/>
      <c r="AI307"/>
      <c r="AJ307"/>
    </row>
    <row r="308" spans="4:36" ht="15">
      <c r="D308"/>
      <c r="E308" t="s">
        <v>2305</v>
      </c>
      <c r="F308"/>
      <c r="G308"/>
      <c r="H308"/>
      <c r="I308"/>
      <c r="J308" t="s">
        <v>2306</v>
      </c>
      <c r="K308"/>
      <c r="L308"/>
      <c r="M308"/>
      <c r="N308"/>
      <c r="O308"/>
      <c r="P308"/>
      <c r="Q308"/>
      <c r="R308" t="s">
        <v>2307</v>
      </c>
      <c r="S308"/>
      <c r="T308"/>
      <c r="U308"/>
      <c r="V308"/>
      <c r="W308"/>
      <c r="X308"/>
      <c r="Y308"/>
      <c r="Z308"/>
      <c r="AA308"/>
      <c r="AB308"/>
      <c r="AC308"/>
      <c r="AD308"/>
      <c r="AE308"/>
      <c r="AF308"/>
      <c r="AG308"/>
      <c r="AH308"/>
      <c r="AI308"/>
      <c r="AJ308"/>
    </row>
    <row r="309" spans="4:36" ht="15">
      <c r="D309"/>
      <c r="E309" t="s">
        <v>2308</v>
      </c>
      <c r="F309"/>
      <c r="G309"/>
      <c r="H309"/>
      <c r="I309"/>
      <c r="J309" t="s">
        <v>2309</v>
      </c>
      <c r="K309"/>
      <c r="L309"/>
      <c r="M309"/>
      <c r="N309"/>
      <c r="O309"/>
      <c r="P309"/>
      <c r="Q309"/>
      <c r="R309" t="s">
        <v>2310</v>
      </c>
      <c r="S309"/>
      <c r="T309"/>
      <c r="U309"/>
      <c r="V309"/>
      <c r="W309"/>
      <c r="X309"/>
      <c r="Y309"/>
      <c r="Z309"/>
      <c r="AA309"/>
      <c r="AB309"/>
      <c r="AC309"/>
      <c r="AD309"/>
      <c r="AE309"/>
      <c r="AF309"/>
      <c r="AG309"/>
      <c r="AH309"/>
      <c r="AI309"/>
      <c r="AJ309"/>
    </row>
    <row r="310" spans="4:36" ht="15">
      <c r="D310"/>
      <c r="E310" t="s">
        <v>2311</v>
      </c>
      <c r="F310"/>
      <c r="G310"/>
      <c r="H310"/>
      <c r="I310"/>
      <c r="J310" t="s">
        <v>2312</v>
      </c>
      <c r="K310"/>
      <c r="L310"/>
      <c r="M310"/>
      <c r="N310"/>
      <c r="O310"/>
      <c r="P310"/>
      <c r="Q310"/>
      <c r="R310" t="s">
        <v>2313</v>
      </c>
      <c r="S310"/>
      <c r="T310"/>
      <c r="U310"/>
      <c r="V310"/>
      <c r="W310"/>
      <c r="X310"/>
      <c r="Y310"/>
      <c r="Z310"/>
      <c r="AA310"/>
      <c r="AB310"/>
      <c r="AC310"/>
      <c r="AD310"/>
      <c r="AE310"/>
      <c r="AF310"/>
      <c r="AG310"/>
      <c r="AH310"/>
      <c r="AI310"/>
      <c r="AJ310"/>
    </row>
    <row r="311" spans="4:36" ht="15">
      <c r="D311"/>
      <c r="E311" t="s">
        <v>2314</v>
      </c>
      <c r="F311"/>
      <c r="G311"/>
      <c r="H311"/>
      <c r="I311"/>
      <c r="J311" t="s">
        <v>2315</v>
      </c>
      <c r="K311"/>
      <c r="L311"/>
      <c r="M311"/>
      <c r="N311"/>
      <c r="O311"/>
      <c r="P311"/>
      <c r="Q311"/>
      <c r="R311" t="s">
        <v>2316</v>
      </c>
      <c r="S311"/>
      <c r="T311"/>
      <c r="U311"/>
      <c r="V311"/>
      <c r="W311"/>
      <c r="X311"/>
      <c r="Y311"/>
      <c r="Z311"/>
      <c r="AA311"/>
      <c r="AB311"/>
      <c r="AC311"/>
      <c r="AD311"/>
      <c r="AE311"/>
      <c r="AF311"/>
      <c r="AG311"/>
      <c r="AH311"/>
      <c r="AI311"/>
      <c r="AJ311"/>
    </row>
    <row r="312" spans="4:36" ht="15">
      <c r="D312"/>
      <c r="E312" t="s">
        <v>2317</v>
      </c>
      <c r="F312"/>
      <c r="G312"/>
      <c r="H312"/>
      <c r="I312"/>
      <c r="J312" t="s">
        <v>2318</v>
      </c>
      <c r="K312"/>
      <c r="L312"/>
      <c r="M312"/>
      <c r="N312"/>
      <c r="O312"/>
      <c r="P312"/>
      <c r="Q312"/>
      <c r="R312" t="s">
        <v>2319</v>
      </c>
      <c r="S312"/>
      <c r="T312"/>
      <c r="U312"/>
      <c r="V312"/>
      <c r="W312"/>
      <c r="X312"/>
      <c r="Y312"/>
      <c r="Z312"/>
      <c r="AA312"/>
      <c r="AB312"/>
      <c r="AC312"/>
      <c r="AD312"/>
      <c r="AE312"/>
      <c r="AF312"/>
      <c r="AG312"/>
      <c r="AH312"/>
      <c r="AI312"/>
      <c r="AJ312"/>
    </row>
    <row r="313" spans="4:36" ht="15">
      <c r="D313"/>
      <c r="E313" t="s">
        <v>2320</v>
      </c>
      <c r="F313"/>
      <c r="G313"/>
      <c r="H313"/>
      <c r="I313"/>
      <c r="J313" t="s">
        <v>2321</v>
      </c>
      <c r="K313"/>
      <c r="L313"/>
      <c r="M313"/>
      <c r="N313"/>
      <c r="O313"/>
      <c r="P313"/>
      <c r="Q313"/>
      <c r="R313" t="s">
        <v>2322</v>
      </c>
      <c r="S313"/>
      <c r="T313"/>
      <c r="U313"/>
      <c r="V313"/>
      <c r="W313"/>
      <c r="X313"/>
      <c r="Y313"/>
      <c r="Z313"/>
      <c r="AA313"/>
      <c r="AB313"/>
      <c r="AC313"/>
      <c r="AD313"/>
      <c r="AE313"/>
      <c r="AF313"/>
      <c r="AG313"/>
      <c r="AH313"/>
      <c r="AI313"/>
      <c r="AJ313"/>
    </row>
    <row r="314" spans="4:36" ht="15">
      <c r="D314"/>
      <c r="E314" t="s">
        <v>2323</v>
      </c>
      <c r="F314"/>
      <c r="G314"/>
      <c r="H314"/>
      <c r="I314"/>
      <c r="J314" t="s">
        <v>2324</v>
      </c>
      <c r="K314"/>
      <c r="L314"/>
      <c r="M314"/>
      <c r="N314"/>
      <c r="O314"/>
      <c r="P314"/>
      <c r="Q314"/>
      <c r="R314" t="s">
        <v>2325</v>
      </c>
      <c r="S314"/>
      <c r="T314"/>
      <c r="U314"/>
      <c r="V314"/>
      <c r="W314"/>
      <c r="X314"/>
      <c r="Y314"/>
      <c r="Z314"/>
      <c r="AA314"/>
      <c r="AB314"/>
      <c r="AC314"/>
      <c r="AD314"/>
      <c r="AE314"/>
      <c r="AF314"/>
      <c r="AG314"/>
      <c r="AH314"/>
      <c r="AI314"/>
      <c r="AJ314"/>
    </row>
    <row r="315" spans="4:36" ht="15">
      <c r="D315"/>
      <c r="E315" t="s">
        <v>2326</v>
      </c>
      <c r="F315"/>
      <c r="G315"/>
      <c r="H315"/>
      <c r="I315"/>
      <c r="J315" t="s">
        <v>2327</v>
      </c>
      <c r="K315"/>
      <c r="L315"/>
      <c r="M315"/>
      <c r="N315"/>
      <c r="O315"/>
      <c r="P315"/>
      <c r="Q315"/>
      <c r="R315" t="s">
        <v>2328</v>
      </c>
      <c r="S315"/>
      <c r="T315"/>
      <c r="U315"/>
      <c r="V315"/>
      <c r="W315"/>
      <c r="X315"/>
      <c r="Y315"/>
      <c r="Z315"/>
      <c r="AA315"/>
      <c r="AB315"/>
      <c r="AC315"/>
      <c r="AD315"/>
      <c r="AE315"/>
      <c r="AF315"/>
      <c r="AG315"/>
      <c r="AH315"/>
      <c r="AI315"/>
      <c r="AJ315"/>
    </row>
    <row r="316" spans="4:36" ht="15">
      <c r="D316"/>
      <c r="E316" t="s">
        <v>2040</v>
      </c>
      <c r="F316"/>
      <c r="G316"/>
      <c r="H316"/>
      <c r="I316"/>
      <c r="J316" t="s">
        <v>2329</v>
      </c>
      <c r="K316"/>
      <c r="L316"/>
      <c r="M316"/>
      <c r="N316"/>
      <c r="O316"/>
      <c r="P316"/>
      <c r="Q316"/>
      <c r="R316" t="s">
        <v>2330</v>
      </c>
      <c r="S316"/>
      <c r="T316"/>
      <c r="U316"/>
      <c r="V316"/>
      <c r="W316"/>
      <c r="X316"/>
      <c r="Y316"/>
      <c r="Z316"/>
      <c r="AA316"/>
      <c r="AB316"/>
      <c r="AC316"/>
      <c r="AD316"/>
      <c r="AE316"/>
      <c r="AF316"/>
      <c r="AG316"/>
      <c r="AH316"/>
      <c r="AI316"/>
      <c r="AJ316"/>
    </row>
    <row r="317" spans="4:36" ht="15">
      <c r="D317"/>
      <c r="E317" t="s">
        <v>2331</v>
      </c>
      <c r="F317"/>
      <c r="G317"/>
      <c r="H317"/>
      <c r="I317"/>
      <c r="J317" t="s">
        <v>2332</v>
      </c>
      <c r="K317"/>
      <c r="L317"/>
      <c r="M317"/>
      <c r="N317"/>
      <c r="O317"/>
      <c r="P317"/>
      <c r="Q317"/>
      <c r="R317" t="s">
        <v>2333</v>
      </c>
      <c r="S317"/>
      <c r="T317"/>
      <c r="U317"/>
      <c r="V317"/>
      <c r="W317"/>
      <c r="X317"/>
      <c r="Y317"/>
      <c r="Z317"/>
      <c r="AA317"/>
      <c r="AB317"/>
      <c r="AC317"/>
      <c r="AD317"/>
      <c r="AE317"/>
      <c r="AF317"/>
      <c r="AG317"/>
      <c r="AH317"/>
      <c r="AI317"/>
      <c r="AJ317"/>
    </row>
    <row r="318" spans="4:36" ht="15">
      <c r="D318"/>
      <c r="E318" t="s">
        <v>2334</v>
      </c>
      <c r="F318"/>
      <c r="G318"/>
      <c r="H318"/>
      <c r="I318"/>
      <c r="J318" t="s">
        <v>2335</v>
      </c>
      <c r="K318"/>
      <c r="L318"/>
      <c r="M318"/>
      <c r="N318"/>
      <c r="O318"/>
      <c r="P318"/>
      <c r="Q318"/>
      <c r="R318" t="s">
        <v>2336</v>
      </c>
      <c r="S318"/>
      <c r="T318"/>
      <c r="U318"/>
      <c r="V318"/>
      <c r="W318"/>
      <c r="X318"/>
      <c r="Y318"/>
      <c r="Z318"/>
      <c r="AA318"/>
      <c r="AB318"/>
      <c r="AC318"/>
      <c r="AD318"/>
      <c r="AE318"/>
      <c r="AF318"/>
      <c r="AG318"/>
      <c r="AH318"/>
      <c r="AI318"/>
      <c r="AJ318"/>
    </row>
    <row r="319" spans="4:36" ht="15">
      <c r="D319"/>
      <c r="E319" t="s">
        <v>2337</v>
      </c>
      <c r="F319"/>
      <c r="G319"/>
      <c r="H319"/>
      <c r="I319"/>
      <c r="J319" t="s">
        <v>2338</v>
      </c>
      <c r="K319"/>
      <c r="L319"/>
      <c r="M319"/>
      <c r="N319"/>
      <c r="O319"/>
      <c r="P319"/>
      <c r="Q319"/>
      <c r="R319" t="s">
        <v>2339</v>
      </c>
      <c r="S319"/>
      <c r="T319"/>
      <c r="U319"/>
      <c r="V319"/>
      <c r="W319"/>
      <c r="X319"/>
      <c r="Y319"/>
      <c r="Z319"/>
      <c r="AA319"/>
      <c r="AB319"/>
      <c r="AC319"/>
      <c r="AD319"/>
      <c r="AE319"/>
      <c r="AF319"/>
      <c r="AG319"/>
      <c r="AH319"/>
      <c r="AI319"/>
      <c r="AJ319"/>
    </row>
    <row r="320" spans="4:36" ht="15">
      <c r="D320"/>
      <c r="E320" t="s">
        <v>2340</v>
      </c>
      <c r="F320"/>
      <c r="G320"/>
      <c r="H320"/>
      <c r="I320"/>
      <c r="J320" t="s">
        <v>2341</v>
      </c>
      <c r="K320"/>
      <c r="L320"/>
      <c r="M320"/>
      <c r="N320"/>
      <c r="O320"/>
      <c r="P320"/>
      <c r="Q320"/>
      <c r="R320" t="s">
        <v>2342</v>
      </c>
      <c r="S320"/>
      <c r="T320"/>
      <c r="U320"/>
      <c r="V320"/>
      <c r="W320"/>
      <c r="X320"/>
      <c r="Y320"/>
      <c r="Z320"/>
      <c r="AA320"/>
      <c r="AB320"/>
      <c r="AC320"/>
      <c r="AD320"/>
      <c r="AE320"/>
      <c r="AF320"/>
      <c r="AG320"/>
      <c r="AH320"/>
      <c r="AI320"/>
      <c r="AJ320"/>
    </row>
    <row r="321" spans="4:36" ht="15">
      <c r="D321"/>
      <c r="E321" t="s">
        <v>1719</v>
      </c>
      <c r="F321"/>
      <c r="G321"/>
      <c r="H321"/>
      <c r="I321"/>
      <c r="J321" t="s">
        <v>2343</v>
      </c>
      <c r="K321"/>
      <c r="L321"/>
      <c r="M321"/>
      <c r="N321"/>
      <c r="O321"/>
      <c r="P321"/>
      <c r="Q321"/>
      <c r="R321"/>
      <c r="S321"/>
      <c r="T321"/>
      <c r="U321"/>
      <c r="V321"/>
      <c r="W321"/>
      <c r="X321"/>
      <c r="Y321"/>
      <c r="Z321"/>
      <c r="AA321"/>
      <c r="AB321"/>
      <c r="AC321"/>
      <c r="AD321"/>
      <c r="AE321"/>
      <c r="AF321"/>
      <c r="AG321"/>
      <c r="AH321"/>
      <c r="AI321"/>
      <c r="AJ321"/>
    </row>
    <row r="322" spans="4:36" ht="15">
      <c r="D322"/>
      <c r="E322" t="s">
        <v>2344</v>
      </c>
      <c r="F322"/>
      <c r="G322"/>
      <c r="H322"/>
      <c r="I322"/>
      <c r="J322" t="s">
        <v>2345</v>
      </c>
      <c r="K322"/>
      <c r="L322"/>
      <c r="M322"/>
      <c r="N322"/>
      <c r="O322"/>
      <c r="P322"/>
      <c r="Q322"/>
      <c r="R322"/>
      <c r="S322"/>
      <c r="T322"/>
      <c r="U322"/>
      <c r="V322"/>
      <c r="W322"/>
      <c r="X322"/>
      <c r="Y322"/>
      <c r="Z322"/>
      <c r="AA322"/>
      <c r="AB322"/>
      <c r="AC322"/>
      <c r="AD322"/>
      <c r="AE322"/>
      <c r="AF322"/>
      <c r="AG322"/>
      <c r="AH322"/>
      <c r="AI322"/>
      <c r="AJ322"/>
    </row>
    <row r="323" spans="4:36" ht="15">
      <c r="D323"/>
      <c r="E323" t="s">
        <v>2181</v>
      </c>
      <c r="F323"/>
      <c r="G323"/>
      <c r="H323"/>
      <c r="I323"/>
      <c r="J323" t="s">
        <v>2346</v>
      </c>
      <c r="K323"/>
      <c r="L323"/>
      <c r="M323"/>
      <c r="N323"/>
      <c r="O323"/>
      <c r="P323"/>
      <c r="Q323"/>
      <c r="R323"/>
      <c r="S323"/>
      <c r="T323"/>
      <c r="U323"/>
      <c r="V323"/>
      <c r="W323"/>
      <c r="X323"/>
      <c r="Y323"/>
      <c r="Z323"/>
      <c r="AA323"/>
      <c r="AB323"/>
      <c r="AC323"/>
      <c r="AD323"/>
      <c r="AE323"/>
      <c r="AF323"/>
      <c r="AG323"/>
      <c r="AH323"/>
      <c r="AI323"/>
      <c r="AJ323"/>
    </row>
    <row r="324" spans="4:36" ht="15">
      <c r="D324"/>
      <c r="E324" t="s">
        <v>2347</v>
      </c>
      <c r="F324"/>
      <c r="G324"/>
      <c r="H324"/>
      <c r="I324"/>
      <c r="J324" t="s">
        <v>2348</v>
      </c>
      <c r="K324"/>
      <c r="L324"/>
      <c r="M324"/>
      <c r="N324"/>
      <c r="O324"/>
      <c r="P324"/>
      <c r="Q324"/>
      <c r="R324"/>
      <c r="S324"/>
      <c r="T324"/>
      <c r="U324"/>
      <c r="V324"/>
      <c r="W324"/>
      <c r="X324"/>
      <c r="Y324"/>
      <c r="Z324"/>
      <c r="AA324"/>
      <c r="AB324"/>
      <c r="AC324"/>
      <c r="AD324"/>
      <c r="AE324"/>
      <c r="AF324"/>
      <c r="AG324"/>
      <c r="AH324"/>
      <c r="AI324"/>
      <c r="AJ324"/>
    </row>
    <row r="325" spans="4:36" ht="15">
      <c r="D325"/>
      <c r="E325" t="s">
        <v>2349</v>
      </c>
      <c r="F325"/>
      <c r="G325"/>
      <c r="H325"/>
      <c r="I325"/>
      <c r="J325" t="s">
        <v>2350</v>
      </c>
      <c r="K325"/>
      <c r="L325"/>
      <c r="M325"/>
      <c r="N325"/>
      <c r="O325"/>
      <c r="P325"/>
      <c r="Q325"/>
      <c r="R325"/>
      <c r="S325"/>
      <c r="T325"/>
      <c r="U325"/>
      <c r="V325"/>
      <c r="W325"/>
      <c r="X325"/>
      <c r="Y325"/>
      <c r="Z325"/>
      <c r="AA325"/>
      <c r="AB325"/>
      <c r="AC325"/>
      <c r="AD325"/>
      <c r="AE325"/>
      <c r="AF325"/>
      <c r="AG325"/>
      <c r="AH325"/>
      <c r="AI325"/>
      <c r="AJ325"/>
    </row>
    <row r="326" spans="4:36" ht="15">
      <c r="D326"/>
      <c r="E326" t="s">
        <v>2351</v>
      </c>
      <c r="F326"/>
      <c r="G326"/>
      <c r="H326"/>
      <c r="I326"/>
      <c r="J326" t="s">
        <v>2352</v>
      </c>
      <c r="K326"/>
      <c r="L326"/>
      <c r="M326"/>
      <c r="N326"/>
      <c r="O326"/>
      <c r="P326"/>
      <c r="Q326"/>
      <c r="R326"/>
      <c r="S326"/>
      <c r="T326"/>
      <c r="U326"/>
      <c r="V326"/>
      <c r="W326"/>
      <c r="X326"/>
      <c r="Y326"/>
      <c r="Z326"/>
      <c r="AA326"/>
      <c r="AB326"/>
      <c r="AC326"/>
      <c r="AD326"/>
      <c r="AE326"/>
      <c r="AF326"/>
      <c r="AG326"/>
      <c r="AH326"/>
      <c r="AI326"/>
      <c r="AJ326"/>
    </row>
    <row r="327" spans="4:36" ht="15">
      <c r="D327"/>
      <c r="E327" t="s">
        <v>2353</v>
      </c>
      <c r="F327"/>
      <c r="G327"/>
      <c r="H327"/>
      <c r="I327"/>
      <c r="J327" t="s">
        <v>2354</v>
      </c>
      <c r="K327"/>
      <c r="L327"/>
      <c r="M327"/>
      <c r="N327"/>
      <c r="O327"/>
      <c r="P327"/>
      <c r="Q327"/>
      <c r="R327"/>
      <c r="S327"/>
      <c r="T327"/>
      <c r="U327"/>
      <c r="V327"/>
      <c r="W327"/>
      <c r="X327"/>
      <c r="Y327"/>
      <c r="Z327"/>
      <c r="AA327"/>
      <c r="AB327"/>
      <c r="AC327"/>
      <c r="AD327"/>
      <c r="AE327"/>
      <c r="AF327"/>
      <c r="AG327"/>
      <c r="AH327"/>
      <c r="AI327"/>
      <c r="AJ327"/>
    </row>
    <row r="328" spans="4:36" ht="15">
      <c r="D328"/>
      <c r="E328" t="s">
        <v>2355</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c r="D329"/>
      <c r="E329" t="s">
        <v>2356</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c r="O333" s="360"/>
      <c r="P333" s="360"/>
      <c r="Q333" s="360"/>
      <c r="R333" s="360"/>
      <c r="S333" s="360"/>
      <c r="T333" s="360"/>
    </row>
    <row r="334" spans="4:36">
      <c r="O334" s="360"/>
      <c r="P334" s="360"/>
      <c r="Q334" s="360"/>
      <c r="R334" s="360"/>
      <c r="S334" s="360"/>
      <c r="T334" s="360"/>
    </row>
    <row r="335" spans="4:36">
      <c r="O335" s="360"/>
      <c r="P335" s="360"/>
      <c r="Q335" s="360"/>
      <c r="R335" s="360"/>
      <c r="S335" s="360"/>
      <c r="T335" s="360"/>
    </row>
    <row r="336" spans="4:36">
      <c r="O336" s="360"/>
      <c r="P336" s="360"/>
      <c r="Q336" s="360"/>
      <c r="R336" s="360"/>
      <c r="S336" s="360"/>
      <c r="T336" s="360"/>
    </row>
    <row r="337" spans="15:20">
      <c r="O337" s="360"/>
      <c r="P337" s="360"/>
      <c r="Q337" s="360"/>
      <c r="R337" s="360"/>
      <c r="S337" s="360"/>
      <c r="T337" s="360"/>
    </row>
    <row r="338" spans="15:20">
      <c r="O338" s="360"/>
      <c r="P338" s="360"/>
      <c r="Q338" s="360"/>
      <c r="R338" s="360"/>
      <c r="S338" s="360"/>
      <c r="T338" s="360"/>
    </row>
    <row r="339" spans="15:20">
      <c r="O339" s="360"/>
      <c r="P339" s="360"/>
      <c r="Q339" s="360"/>
      <c r="R339" s="360"/>
      <c r="S339" s="360"/>
      <c r="T339" s="360"/>
    </row>
    <row r="340" spans="15:20">
      <c r="O340" s="360"/>
      <c r="P340" s="360"/>
      <c r="Q340" s="360"/>
      <c r="R340" s="360"/>
      <c r="S340" s="360"/>
      <c r="T340" s="360"/>
    </row>
    <row r="341" spans="15:20">
      <c r="O341" s="360"/>
      <c r="P341" s="360"/>
      <c r="Q341" s="360"/>
      <c r="R341" s="360"/>
      <c r="S341" s="360"/>
      <c r="T341" s="360"/>
    </row>
    <row r="342" spans="15:20">
      <c r="O342" s="360"/>
      <c r="P342" s="360"/>
      <c r="Q342" s="360"/>
      <c r="R342" s="360"/>
      <c r="S342" s="360"/>
      <c r="T342" s="360"/>
    </row>
    <row r="343" spans="15:20">
      <c r="O343" s="360"/>
      <c r="P343" s="360"/>
      <c r="Q343" s="360"/>
      <c r="R343" s="360"/>
      <c r="S343" s="360"/>
      <c r="T343" s="360"/>
    </row>
    <row r="344" spans="15:20">
      <c r="O344" s="360"/>
      <c r="P344" s="360"/>
      <c r="Q344" s="360"/>
      <c r="R344" s="360"/>
      <c r="S344" s="360"/>
      <c r="T344" s="360"/>
    </row>
    <row r="345" spans="15:20">
      <c r="O345" s="360"/>
      <c r="P345" s="360"/>
      <c r="Q345" s="360"/>
      <c r="R345" s="360"/>
      <c r="S345" s="360"/>
      <c r="T345" s="360"/>
    </row>
    <row r="346" spans="15:20">
      <c r="O346" s="360"/>
      <c r="P346" s="360"/>
      <c r="Q346" s="360"/>
      <c r="R346" s="360"/>
      <c r="S346" s="360"/>
      <c r="T346" s="360"/>
    </row>
    <row r="347" spans="15:20">
      <c r="O347" s="360"/>
      <c r="P347" s="360"/>
      <c r="Q347" s="360"/>
      <c r="R347" s="360"/>
      <c r="S347" s="360"/>
      <c r="T347" s="360"/>
    </row>
    <row r="348" spans="15:20">
      <c r="O348" s="360"/>
      <c r="P348" s="360"/>
      <c r="Q348" s="360"/>
      <c r="R348" s="360"/>
      <c r="S348" s="360"/>
      <c r="T348" s="360"/>
    </row>
    <row r="349" spans="15:20">
      <c r="O349" s="360"/>
      <c r="P349" s="360"/>
      <c r="Q349" s="360"/>
      <c r="R349" s="360"/>
      <c r="S349" s="360"/>
      <c r="T349" s="360"/>
    </row>
    <row r="350" spans="15:20">
      <c r="O350" s="360"/>
      <c r="P350" s="360"/>
      <c r="Q350" s="360"/>
      <c r="R350" s="360"/>
      <c r="S350" s="360"/>
      <c r="T350" s="360"/>
    </row>
    <row r="351" spans="15:20">
      <c r="O351" s="360"/>
      <c r="P351" s="360"/>
      <c r="Q351" s="360"/>
      <c r="R351" s="360"/>
      <c r="S351" s="360"/>
      <c r="T351" s="360"/>
    </row>
    <row r="352" spans="15:20">
      <c r="O352" s="360"/>
      <c r="P352" s="360"/>
      <c r="Q352" s="360"/>
      <c r="R352" s="360"/>
      <c r="S352" s="360"/>
      <c r="T352" s="360"/>
    </row>
    <row r="353" spans="15:20">
      <c r="O353" s="360"/>
      <c r="P353" s="360"/>
      <c r="Q353" s="360"/>
      <c r="R353" s="360"/>
      <c r="S353" s="360"/>
      <c r="T353" s="360"/>
    </row>
    <row r="354" spans="15:20">
      <c r="O354" s="360"/>
      <c r="P354" s="360"/>
      <c r="Q354" s="360"/>
      <c r="R354" s="360"/>
      <c r="S354" s="360"/>
      <c r="T354" s="360"/>
    </row>
    <row r="355" spans="15:20">
      <c r="O355" s="360"/>
      <c r="P355" s="360"/>
      <c r="Q355" s="360"/>
      <c r="R355" s="360"/>
      <c r="S355" s="360"/>
      <c r="T355" s="360"/>
    </row>
    <row r="356" spans="15:20">
      <c r="O356" s="360"/>
      <c r="P356" s="360"/>
      <c r="Q356" s="360"/>
      <c r="R356" s="360"/>
      <c r="S356" s="360"/>
      <c r="T356" s="360"/>
    </row>
    <row r="357" spans="15:20">
      <c r="O357" s="360"/>
      <c r="P357" s="360"/>
      <c r="Q357" s="360"/>
      <c r="R357" s="360"/>
      <c r="S357" s="360"/>
      <c r="T357" s="360"/>
    </row>
    <row r="358" spans="15:20">
      <c r="O358" s="360"/>
      <c r="P358" s="360"/>
      <c r="Q358" s="360"/>
      <c r="R358" s="360"/>
      <c r="S358" s="360"/>
      <c r="T358" s="360"/>
    </row>
    <row r="359" spans="15:20">
      <c r="O359" s="360"/>
      <c r="P359" s="360"/>
      <c r="Q359" s="360"/>
      <c r="R359" s="360"/>
      <c r="S359" s="360"/>
      <c r="T359" s="360"/>
    </row>
    <row r="360" spans="15:20">
      <c r="O360" s="360"/>
      <c r="P360" s="360"/>
      <c r="Q360" s="360"/>
      <c r="R360" s="360"/>
      <c r="S360" s="360"/>
      <c r="T360" s="360"/>
    </row>
    <row r="361" spans="15:20">
      <c r="O361" s="360"/>
      <c r="P361" s="360"/>
      <c r="Q361" s="360"/>
      <c r="R361" s="360"/>
      <c r="S361" s="360"/>
      <c r="T361" s="360"/>
    </row>
    <row r="362" spans="15:20">
      <c r="O362" s="360"/>
      <c r="P362" s="360"/>
      <c r="Q362" s="360"/>
      <c r="R362" s="360"/>
      <c r="S362" s="360"/>
      <c r="T362" s="360"/>
    </row>
    <row r="363" spans="15:20">
      <c r="O363" s="360"/>
      <c r="P363" s="360"/>
      <c r="Q363" s="360"/>
      <c r="R363" s="360"/>
      <c r="S363" s="360"/>
      <c r="T363" s="360"/>
    </row>
    <row r="364" spans="15:20">
      <c r="O364" s="360"/>
      <c r="P364" s="360"/>
      <c r="Q364" s="360"/>
      <c r="R364" s="360"/>
      <c r="S364" s="360"/>
      <c r="T364" s="360"/>
    </row>
    <row r="365" spans="15:20">
      <c r="O365" s="360"/>
      <c r="P365" s="360"/>
      <c r="Q365" s="360"/>
      <c r="R365" s="360"/>
      <c r="S365" s="360"/>
      <c r="T365" s="360"/>
    </row>
    <row r="366" spans="15:20">
      <c r="O366" s="360"/>
      <c r="P366" s="360"/>
      <c r="Q366" s="360"/>
      <c r="R366" s="360"/>
      <c r="S366" s="360"/>
      <c r="T366" s="360"/>
    </row>
    <row r="367" spans="15:20">
      <c r="O367" s="360"/>
      <c r="P367" s="360"/>
      <c r="Q367" s="360"/>
      <c r="R367" s="360"/>
      <c r="S367" s="360"/>
      <c r="T367" s="360"/>
    </row>
    <row r="368" spans="15:20">
      <c r="O368" s="360"/>
      <c r="P368" s="360"/>
      <c r="Q368" s="360"/>
      <c r="R368" s="360"/>
      <c r="S368" s="360"/>
      <c r="T368" s="360"/>
    </row>
    <row r="369" spans="15:20">
      <c r="O369" s="360"/>
      <c r="P369" s="360"/>
      <c r="Q369" s="360"/>
      <c r="R369" s="360"/>
      <c r="S369" s="360"/>
      <c r="T369" s="360"/>
    </row>
    <row r="370" spans="15:20">
      <c r="O370" s="360"/>
      <c r="P370" s="360"/>
      <c r="Q370" s="360"/>
      <c r="R370" s="360"/>
      <c r="S370" s="360"/>
      <c r="T370" s="360"/>
    </row>
    <row r="371" spans="15:20">
      <c r="O371" s="360"/>
      <c r="P371" s="360"/>
      <c r="Q371" s="360"/>
      <c r="R371" s="360"/>
      <c r="S371" s="360"/>
      <c r="T371" s="360"/>
    </row>
    <row r="372" spans="15:20">
      <c r="O372" s="360"/>
      <c r="P372" s="360"/>
      <c r="Q372" s="360"/>
      <c r="R372" s="360"/>
      <c r="S372" s="360"/>
      <c r="T372" s="360"/>
    </row>
    <row r="373" spans="15:20">
      <c r="O373" s="360"/>
      <c r="P373" s="360"/>
      <c r="Q373" s="360"/>
      <c r="R373" s="360"/>
      <c r="S373" s="360"/>
      <c r="T373" s="360"/>
    </row>
    <row r="374" spans="15:20">
      <c r="O374" s="360"/>
      <c r="P374" s="360"/>
      <c r="Q374" s="360"/>
      <c r="R374" s="360"/>
      <c r="S374" s="360"/>
      <c r="T374" s="360"/>
    </row>
    <row r="375" spans="15:20">
      <c r="O375" s="360"/>
      <c r="P375" s="360"/>
      <c r="Q375" s="360"/>
      <c r="R375" s="360"/>
      <c r="S375" s="360"/>
      <c r="T375" s="360"/>
    </row>
    <row r="376" spans="15:20">
      <c r="O376" s="360"/>
      <c r="P376" s="360"/>
      <c r="Q376" s="360"/>
      <c r="R376" s="360"/>
      <c r="S376" s="360"/>
      <c r="T376" s="360"/>
    </row>
    <row r="377" spans="15:20">
      <c r="O377" s="360"/>
      <c r="P377" s="360"/>
      <c r="Q377" s="360"/>
      <c r="R377" s="360"/>
      <c r="S377" s="360"/>
      <c r="T377" s="360"/>
    </row>
    <row r="378" spans="15:20">
      <c r="O378" s="360"/>
      <c r="P378" s="360"/>
      <c r="Q378" s="360"/>
      <c r="R378" s="360"/>
      <c r="S378" s="360"/>
      <c r="T378" s="360"/>
    </row>
    <row r="379" spans="15:20">
      <c r="O379" s="360"/>
      <c r="P379" s="360"/>
      <c r="Q379" s="360"/>
      <c r="R379" s="360"/>
      <c r="S379" s="360"/>
      <c r="T379" s="360"/>
    </row>
    <row r="380" spans="15:20">
      <c r="O380" s="360"/>
      <c r="P380" s="360"/>
      <c r="Q380" s="360"/>
      <c r="R380" s="360"/>
      <c r="S380" s="360"/>
      <c r="T380" s="360"/>
    </row>
    <row r="381" spans="15:20">
      <c r="O381" s="360"/>
      <c r="P381" s="360"/>
      <c r="Q381" s="360"/>
      <c r="R381" s="360"/>
      <c r="S381" s="360"/>
      <c r="T381" s="360"/>
    </row>
    <row r="382" spans="15:20">
      <c r="O382" s="360"/>
      <c r="P382" s="360"/>
      <c r="Q382" s="360"/>
      <c r="R382" s="360"/>
      <c r="S382" s="360"/>
      <c r="T382" s="360"/>
    </row>
    <row r="383" spans="15:20">
      <c r="O383" s="360"/>
      <c r="P383" s="360"/>
      <c r="Q383" s="360"/>
      <c r="R383" s="360"/>
      <c r="S383" s="360"/>
      <c r="T383" s="360"/>
    </row>
    <row r="384" spans="15:20">
      <c r="O384" s="360"/>
      <c r="P384" s="360"/>
      <c r="Q384" s="360"/>
      <c r="R384" s="360"/>
      <c r="S384" s="360"/>
      <c r="T384" s="360"/>
    </row>
    <row r="385" spans="15:20">
      <c r="O385" s="360"/>
      <c r="P385" s="360"/>
      <c r="Q385" s="360"/>
      <c r="R385" s="360"/>
      <c r="S385" s="360"/>
      <c r="T385" s="360"/>
    </row>
    <row r="386" spans="15:20">
      <c r="O386" s="360"/>
      <c r="P386" s="360"/>
      <c r="Q386" s="360"/>
      <c r="R386" s="360"/>
      <c r="S386" s="360"/>
      <c r="T386" s="360"/>
    </row>
    <row r="387" spans="15:20">
      <c r="O387" s="360"/>
      <c r="P387" s="360"/>
      <c r="Q387" s="360"/>
      <c r="R387" s="360"/>
      <c r="S387" s="360"/>
      <c r="T387" s="360"/>
    </row>
    <row r="388" spans="15:20">
      <c r="O388" s="360"/>
      <c r="P388" s="360"/>
      <c r="Q388" s="360"/>
      <c r="R388" s="360"/>
      <c r="S388" s="360"/>
      <c r="T388" s="360"/>
    </row>
    <row r="389" spans="15:20">
      <c r="O389" s="360"/>
      <c r="P389" s="360"/>
      <c r="Q389" s="360"/>
      <c r="R389" s="360"/>
      <c r="S389" s="360"/>
      <c r="T389" s="360"/>
    </row>
    <row r="390" spans="15:20">
      <c r="O390" s="360"/>
      <c r="P390" s="360"/>
      <c r="Q390" s="360"/>
      <c r="R390" s="360"/>
      <c r="S390" s="360"/>
      <c r="T390" s="360"/>
    </row>
    <row r="391" spans="15:20">
      <c r="O391" s="360"/>
      <c r="P391" s="360"/>
      <c r="Q391" s="360"/>
      <c r="R391" s="360"/>
      <c r="S391" s="360"/>
      <c r="T391" s="360"/>
    </row>
    <row r="392" spans="15:20">
      <c r="O392" s="360"/>
      <c r="P392" s="360"/>
      <c r="Q392" s="360"/>
      <c r="R392" s="360"/>
      <c r="S392" s="360"/>
      <c r="T392" s="360"/>
    </row>
    <row r="393" spans="15:20">
      <c r="O393" s="360"/>
      <c r="P393" s="360"/>
      <c r="Q393" s="360"/>
      <c r="R393" s="360"/>
      <c r="S393" s="360"/>
      <c r="T393" s="360"/>
    </row>
    <row r="394" spans="15:20">
      <c r="O394" s="360"/>
      <c r="P394" s="360"/>
      <c r="Q394" s="360"/>
      <c r="R394" s="360"/>
      <c r="S394" s="360"/>
      <c r="T394" s="360"/>
    </row>
    <row r="395" spans="15:20">
      <c r="O395" s="360"/>
      <c r="P395" s="360"/>
      <c r="Q395" s="360"/>
      <c r="R395" s="360"/>
      <c r="S395" s="360"/>
      <c r="T395" s="360"/>
    </row>
    <row r="396" spans="15:20">
      <c r="O396" s="360"/>
      <c r="P396" s="360"/>
      <c r="Q396" s="360"/>
      <c r="R396" s="360"/>
      <c r="S396" s="360"/>
      <c r="T396" s="360"/>
    </row>
    <row r="397" spans="15:20">
      <c r="O397" s="360"/>
      <c r="P397" s="360"/>
      <c r="Q397" s="360"/>
      <c r="R397" s="360"/>
      <c r="S397" s="360"/>
      <c r="T397" s="360"/>
    </row>
    <row r="398" spans="15:20">
      <c r="O398" s="360"/>
      <c r="P398" s="360"/>
      <c r="Q398" s="360"/>
      <c r="R398" s="360"/>
      <c r="S398" s="360"/>
      <c r="T398" s="360"/>
    </row>
    <row r="399" spans="15:20">
      <c r="O399" s="360"/>
      <c r="P399" s="360"/>
      <c r="Q399" s="360"/>
      <c r="R399" s="360"/>
      <c r="S399" s="360"/>
      <c r="T399" s="360"/>
    </row>
    <row r="400" spans="15:20">
      <c r="O400" s="360"/>
      <c r="P400" s="360"/>
      <c r="Q400" s="360"/>
      <c r="R400" s="360"/>
      <c r="S400" s="360"/>
      <c r="T400" s="360"/>
    </row>
    <row r="401" spans="15:20">
      <c r="O401" s="360"/>
      <c r="P401" s="360"/>
      <c r="Q401" s="360"/>
      <c r="R401" s="360"/>
      <c r="S401" s="360"/>
      <c r="T401" s="360"/>
    </row>
    <row r="402" spans="15:20">
      <c r="O402" s="360"/>
      <c r="P402" s="360"/>
      <c r="Q402" s="360"/>
      <c r="R402" s="360"/>
      <c r="S402" s="360"/>
      <c r="T402" s="360"/>
    </row>
    <row r="403" spans="15:20">
      <c r="O403" s="360"/>
      <c r="P403" s="360"/>
      <c r="Q403" s="360"/>
      <c r="R403" s="360"/>
      <c r="S403" s="360"/>
      <c r="T403" s="360"/>
    </row>
    <row r="404" spans="15:20">
      <c r="O404" s="360"/>
      <c r="P404" s="360"/>
      <c r="Q404" s="360"/>
      <c r="R404" s="360"/>
      <c r="S404" s="360"/>
      <c r="T404" s="360"/>
    </row>
    <row r="405" spans="15:20">
      <c r="O405" s="360"/>
      <c r="P405" s="360"/>
      <c r="Q405" s="360"/>
      <c r="R405" s="360"/>
      <c r="S405" s="360"/>
      <c r="T405" s="360"/>
    </row>
    <row r="406" spans="15:20">
      <c r="O406" s="360"/>
      <c r="P406" s="360"/>
      <c r="Q406" s="360"/>
      <c r="R406" s="360"/>
      <c r="S406" s="360"/>
      <c r="T406" s="360"/>
    </row>
    <row r="407" spans="15:20">
      <c r="O407" s="360"/>
      <c r="P407" s="360"/>
      <c r="Q407" s="360"/>
      <c r="R407" s="360"/>
      <c r="S407" s="360"/>
      <c r="T407" s="360"/>
    </row>
    <row r="408" spans="15:20">
      <c r="O408" s="360"/>
      <c r="P408" s="360"/>
      <c r="Q408" s="360"/>
      <c r="R408" s="360"/>
      <c r="S408" s="360"/>
      <c r="T408" s="360"/>
    </row>
    <row r="409" spans="15:20">
      <c r="O409" s="360"/>
      <c r="P409" s="360"/>
      <c r="Q409" s="360"/>
      <c r="R409" s="360"/>
      <c r="S409" s="360"/>
      <c r="T409" s="360"/>
    </row>
    <row r="410" spans="15:20">
      <c r="O410" s="360"/>
      <c r="P410" s="360"/>
      <c r="Q410" s="360"/>
      <c r="R410" s="360"/>
      <c r="S410" s="360"/>
      <c r="T410" s="360"/>
    </row>
    <row r="411" spans="15:20">
      <c r="O411" s="360"/>
      <c r="P411" s="360"/>
      <c r="Q411" s="360"/>
      <c r="R411" s="360"/>
      <c r="S411" s="360"/>
      <c r="T411" s="360"/>
    </row>
    <row r="412" spans="15:20">
      <c r="O412" s="360"/>
      <c r="P412" s="360"/>
      <c r="Q412" s="360"/>
      <c r="R412" s="360"/>
      <c r="S412" s="360"/>
      <c r="T412" s="360"/>
    </row>
    <row r="413" spans="15:20">
      <c r="O413" s="360"/>
      <c r="P413" s="360"/>
      <c r="Q413" s="360"/>
      <c r="R413" s="360"/>
      <c r="S413" s="360"/>
      <c r="T413" s="360"/>
    </row>
    <row r="414" spans="15:20">
      <c r="O414" s="360"/>
      <c r="P414" s="360"/>
      <c r="Q414" s="360"/>
      <c r="R414" s="360"/>
      <c r="S414" s="360"/>
      <c r="T414" s="360"/>
    </row>
    <row r="415" spans="15:20">
      <c r="O415" s="360"/>
      <c r="P415" s="360"/>
      <c r="Q415" s="360"/>
      <c r="R415" s="360"/>
      <c r="S415" s="360"/>
      <c r="T415" s="360"/>
    </row>
    <row r="416" spans="15:20">
      <c r="O416" s="360"/>
      <c r="P416" s="360"/>
      <c r="Q416" s="360"/>
      <c r="R416" s="360"/>
      <c r="S416" s="360"/>
      <c r="T416" s="360"/>
    </row>
    <row r="417" spans="15:20">
      <c r="O417" s="360"/>
      <c r="P417" s="360"/>
      <c r="Q417" s="360"/>
      <c r="R417" s="360"/>
      <c r="S417" s="360"/>
      <c r="T417" s="360"/>
    </row>
    <row r="418" spans="15:20">
      <c r="O418" s="360"/>
      <c r="P418" s="360"/>
      <c r="Q418" s="360"/>
      <c r="R418" s="360"/>
      <c r="S418" s="360"/>
      <c r="T418" s="360"/>
    </row>
    <row r="419" spans="15:20">
      <c r="O419" s="360"/>
      <c r="P419" s="360"/>
      <c r="Q419" s="360"/>
      <c r="R419" s="360"/>
      <c r="S419" s="360"/>
      <c r="T419" s="360"/>
    </row>
    <row r="420" spans="15:20">
      <c r="O420" s="360"/>
      <c r="P420" s="360"/>
      <c r="Q420" s="360"/>
      <c r="R420" s="360"/>
      <c r="S420" s="360"/>
      <c r="T420" s="360"/>
    </row>
    <row r="421" spans="15:20">
      <c r="O421" s="360"/>
      <c r="P421" s="360"/>
      <c r="Q421" s="360"/>
      <c r="R421" s="360"/>
      <c r="S421" s="360"/>
      <c r="T421" s="360"/>
    </row>
    <row r="422" spans="15:20">
      <c r="O422" s="360"/>
      <c r="P422" s="360"/>
      <c r="Q422" s="360"/>
      <c r="R422" s="360"/>
      <c r="S422" s="360"/>
      <c r="T422" s="360"/>
    </row>
    <row r="423" spans="15:20">
      <c r="O423" s="360"/>
      <c r="P423" s="360"/>
      <c r="Q423" s="360"/>
      <c r="R423" s="360"/>
      <c r="S423" s="360"/>
      <c r="T423" s="360"/>
    </row>
    <row r="424" spans="15:20">
      <c r="O424" s="360"/>
      <c r="P424" s="360"/>
      <c r="Q424" s="360"/>
      <c r="R424" s="360"/>
      <c r="S424" s="360"/>
      <c r="T424" s="360"/>
    </row>
    <row r="425" spans="15:20">
      <c r="O425" s="360"/>
      <c r="P425" s="360"/>
      <c r="Q425" s="360"/>
      <c r="R425" s="360"/>
      <c r="S425" s="360"/>
      <c r="T425" s="360"/>
    </row>
    <row r="426" spans="15:20">
      <c r="O426" s="360"/>
      <c r="P426" s="360"/>
      <c r="Q426" s="360"/>
      <c r="R426" s="360"/>
      <c r="S426" s="360"/>
      <c r="T426" s="360"/>
    </row>
    <row r="427" spans="15:20">
      <c r="O427" s="360"/>
      <c r="P427" s="360"/>
      <c r="Q427" s="360"/>
      <c r="R427" s="360"/>
      <c r="S427" s="360"/>
      <c r="T427" s="360"/>
    </row>
    <row r="428" spans="15:20">
      <c r="O428" s="360"/>
      <c r="P428" s="360"/>
      <c r="Q428" s="360"/>
      <c r="R428" s="360"/>
      <c r="S428" s="360"/>
      <c r="T428" s="360"/>
    </row>
    <row r="429" spans="15:20">
      <c r="O429" s="360"/>
      <c r="P429" s="360"/>
      <c r="Q429" s="360"/>
      <c r="R429" s="360"/>
      <c r="S429" s="360"/>
      <c r="T429" s="360"/>
    </row>
    <row r="430" spans="15:20">
      <c r="O430" s="360"/>
      <c r="P430" s="360"/>
      <c r="Q430" s="360"/>
      <c r="R430" s="360"/>
      <c r="S430" s="360"/>
      <c r="T430" s="360"/>
    </row>
    <row r="431" spans="15:20">
      <c r="O431" s="360"/>
      <c r="P431" s="360"/>
      <c r="Q431" s="360"/>
      <c r="R431" s="360"/>
      <c r="S431" s="360"/>
      <c r="T431" s="360"/>
    </row>
    <row r="432" spans="15:20">
      <c r="O432" s="360"/>
      <c r="P432" s="360"/>
      <c r="Q432" s="360"/>
      <c r="R432" s="360"/>
      <c r="S432" s="360"/>
      <c r="T432" s="360"/>
    </row>
    <row r="433" spans="15:20">
      <c r="O433" s="360"/>
      <c r="P433" s="360"/>
      <c r="Q433" s="360"/>
      <c r="R433" s="360"/>
      <c r="S433" s="360"/>
      <c r="T433" s="360"/>
    </row>
    <row r="434" spans="15:20">
      <c r="O434" s="360"/>
      <c r="P434" s="360"/>
      <c r="Q434" s="360"/>
      <c r="R434" s="360"/>
      <c r="S434" s="360"/>
      <c r="T434" s="360"/>
    </row>
    <row r="435" spans="15:20">
      <c r="O435" s="360"/>
      <c r="P435" s="360"/>
      <c r="Q435" s="360"/>
      <c r="R435" s="360"/>
      <c r="S435" s="360"/>
      <c r="T435" s="360"/>
    </row>
    <row r="436" spans="15:20">
      <c r="O436" s="360"/>
      <c r="P436" s="360"/>
      <c r="Q436" s="360"/>
      <c r="R436" s="360"/>
      <c r="S436" s="360"/>
      <c r="T436" s="360"/>
    </row>
    <row r="437" spans="15:20">
      <c r="O437" s="360"/>
      <c r="P437" s="360"/>
      <c r="Q437" s="360"/>
      <c r="R437" s="360"/>
      <c r="S437" s="360"/>
      <c r="T437" s="360"/>
    </row>
    <row r="438" spans="15:20">
      <c r="O438" s="360"/>
      <c r="P438" s="360"/>
      <c r="Q438" s="360"/>
      <c r="R438" s="360"/>
      <c r="S438" s="360"/>
      <c r="T438" s="360"/>
    </row>
    <row r="439" spans="15:20">
      <c r="O439" s="360"/>
      <c r="P439" s="360"/>
      <c r="Q439" s="360"/>
      <c r="R439" s="360"/>
      <c r="S439" s="360"/>
      <c r="T439" s="360"/>
    </row>
    <row r="440" spans="15:20">
      <c r="O440" s="360"/>
      <c r="P440" s="360"/>
      <c r="Q440" s="360"/>
      <c r="R440" s="360"/>
      <c r="S440" s="360"/>
      <c r="T440" s="360"/>
    </row>
    <row r="441" spans="15:20">
      <c r="O441" s="360"/>
      <c r="P441" s="360"/>
      <c r="Q441" s="360"/>
      <c r="R441" s="360"/>
      <c r="S441" s="360"/>
      <c r="T441" s="360"/>
    </row>
    <row r="442" spans="15:20">
      <c r="O442" s="360"/>
      <c r="P442" s="360"/>
      <c r="Q442" s="360"/>
      <c r="R442" s="360"/>
      <c r="S442" s="360"/>
      <c r="T442" s="360"/>
    </row>
    <row r="443" spans="15:20">
      <c r="O443" s="360"/>
      <c r="P443" s="360"/>
      <c r="Q443" s="360"/>
      <c r="R443" s="360"/>
      <c r="S443" s="360"/>
      <c r="T443" s="360"/>
    </row>
    <row r="444" spans="15:20">
      <c r="O444" s="360"/>
      <c r="P444" s="360"/>
      <c r="Q444" s="360"/>
      <c r="R444" s="360"/>
      <c r="S444" s="360"/>
      <c r="T444" s="360"/>
    </row>
    <row r="445" spans="15:20">
      <c r="O445" s="360"/>
      <c r="P445" s="360"/>
      <c r="Q445" s="360"/>
      <c r="R445" s="360"/>
      <c r="S445" s="360"/>
      <c r="T445" s="360"/>
    </row>
    <row r="446" spans="15:20">
      <c r="O446" s="360"/>
      <c r="P446" s="360"/>
      <c r="Q446" s="360"/>
      <c r="R446" s="360"/>
      <c r="S446" s="360"/>
      <c r="T446" s="360"/>
    </row>
    <row r="447" spans="15:20">
      <c r="O447" s="360"/>
      <c r="P447" s="360"/>
      <c r="Q447" s="360"/>
      <c r="R447" s="360"/>
      <c r="S447" s="360"/>
      <c r="T447" s="360"/>
    </row>
    <row r="448" spans="15:20">
      <c r="O448" s="360"/>
      <c r="P448" s="360"/>
      <c r="Q448" s="360"/>
      <c r="R448" s="360"/>
      <c r="S448" s="360"/>
      <c r="T448" s="360"/>
    </row>
    <row r="449" spans="15:20">
      <c r="O449" s="360"/>
      <c r="P449" s="360"/>
      <c r="Q449" s="360"/>
      <c r="R449" s="360"/>
      <c r="S449" s="360"/>
      <c r="T449" s="360"/>
    </row>
    <row r="450" spans="15:20">
      <c r="O450" s="360"/>
      <c r="P450" s="360"/>
      <c r="Q450" s="360"/>
      <c r="R450" s="360"/>
      <c r="S450" s="360"/>
      <c r="T450" s="360"/>
    </row>
    <row r="451" spans="15:20">
      <c r="O451" s="360"/>
      <c r="P451" s="360"/>
      <c r="Q451" s="360"/>
      <c r="R451" s="360"/>
      <c r="S451" s="360"/>
      <c r="T451" s="360"/>
    </row>
    <row r="452" spans="15:20">
      <c r="O452" s="360"/>
      <c r="P452" s="360"/>
      <c r="Q452" s="360"/>
      <c r="R452" s="360"/>
      <c r="S452" s="360"/>
      <c r="T452" s="360"/>
    </row>
    <row r="453" spans="15:20">
      <c r="O453" s="360"/>
      <c r="P453" s="360"/>
      <c r="Q453" s="360"/>
      <c r="R453" s="360"/>
      <c r="S453" s="360"/>
      <c r="T453" s="360"/>
    </row>
    <row r="454" spans="15:20">
      <c r="O454" s="360"/>
      <c r="P454" s="360"/>
      <c r="Q454" s="360"/>
      <c r="R454" s="360"/>
      <c r="S454" s="360"/>
      <c r="T454" s="360"/>
    </row>
    <row r="455" spans="15:20">
      <c r="O455" s="360"/>
      <c r="P455" s="360"/>
      <c r="Q455" s="360"/>
      <c r="R455" s="360"/>
      <c r="S455" s="360"/>
      <c r="T455" s="360"/>
    </row>
    <row r="456" spans="15:20">
      <c r="O456" s="360"/>
      <c r="P456" s="360"/>
      <c r="Q456" s="360"/>
      <c r="R456" s="360"/>
      <c r="S456" s="360"/>
      <c r="T456" s="360"/>
    </row>
    <row r="457" spans="15:20">
      <c r="O457" s="360"/>
      <c r="P457" s="360"/>
      <c r="Q457" s="360"/>
      <c r="R457" s="360"/>
      <c r="S457" s="360"/>
      <c r="T457" s="360"/>
    </row>
    <row r="458" spans="15:20">
      <c r="O458" s="360"/>
      <c r="P458" s="360"/>
      <c r="Q458" s="360"/>
      <c r="R458" s="360"/>
      <c r="S458" s="360"/>
      <c r="T458" s="360"/>
    </row>
    <row r="459" spans="15:20">
      <c r="O459" s="360"/>
      <c r="P459" s="360"/>
      <c r="Q459" s="360"/>
      <c r="R459" s="360"/>
      <c r="S459" s="360"/>
      <c r="T459" s="360"/>
    </row>
    <row r="460" spans="15:20">
      <c r="O460" s="360"/>
      <c r="P460" s="360"/>
      <c r="Q460" s="360"/>
      <c r="R460" s="360"/>
      <c r="S460" s="360"/>
      <c r="T460" s="360"/>
    </row>
  </sheetData>
  <sheetProtection algorithmName="SHA-512" hashValue="kjI40dEwFCfAS2Y45HIJHKsTMIIAlgVTCvBAjksuAaimC0Vwwot0mLqSbMX8pOSVl0TB9nk2jnXRurlbMetflQ==" saltValue="9rclQp/PDq2/J0BHoOHK3Q==" spinCount="100000" sheet="1" objects="1" scenarios="1"/>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30F1B-5A39-4E4F-80D5-54804B8210B4}">
  <sheetPr>
    <tabColor theme="6" tint="0.59999389629810485"/>
    <pageSetUpPr fitToPage="1"/>
  </sheetPr>
  <dimension ref="A1:J24"/>
  <sheetViews>
    <sheetView zoomScaleNormal="100" workbookViewId="0">
      <selection activeCell="A13" sqref="A13"/>
    </sheetView>
  </sheetViews>
  <sheetFormatPr baseColWidth="10" defaultColWidth="11.42578125" defaultRowHeight="15"/>
  <cols>
    <col min="1" max="1" width="8" style="162" customWidth="1"/>
    <col min="2" max="2" width="7.42578125" style="3" customWidth="1"/>
    <col min="3" max="3" width="59.28515625" style="26" customWidth="1"/>
    <col min="4" max="4" width="19.85546875" customWidth="1"/>
    <col min="5" max="5" width="82.42578125" customWidth="1"/>
    <col min="6" max="6" width="38" style="26" customWidth="1"/>
    <col min="7" max="7" width="11.42578125" hidden="1" customWidth="1"/>
  </cols>
  <sheetData>
    <row r="1" spans="1:10" s="8" customFormat="1" ht="21" customHeight="1" thickBot="1">
      <c r="A1" s="308" t="s">
        <v>177</v>
      </c>
      <c r="B1" s="447" t="s">
        <v>606</v>
      </c>
      <c r="C1" s="448"/>
      <c r="D1" s="448"/>
      <c r="E1" s="449"/>
      <c r="F1" s="25"/>
      <c r="G1" s="7"/>
    </row>
    <row r="2" spans="1:10" s="78" customFormat="1" ht="74.25" customHeight="1" thickBot="1">
      <c r="A2" s="271" t="s">
        <v>179</v>
      </c>
      <c r="B2" s="106" t="s">
        <v>180</v>
      </c>
      <c r="C2" s="107" t="s">
        <v>181</v>
      </c>
      <c r="D2" s="108" t="s">
        <v>182</v>
      </c>
      <c r="E2" s="109" t="s">
        <v>183</v>
      </c>
      <c r="F2" s="77" t="s">
        <v>184</v>
      </c>
    </row>
    <row r="3" spans="1:10" ht="66.75" customHeight="1">
      <c r="B3" s="163" t="s">
        <v>607</v>
      </c>
      <c r="C3" s="164" t="s">
        <v>608</v>
      </c>
      <c r="D3" s="225" t="str">
        <f>IF(COUNTIF(D5:D5,"NO CUMPLE")&gt;0,"NO CUMPLE CONDICIÓN",IF(COUNTIF(D5:D5,"CUMPLE")=0,"NO APLICA","CUMPLE"))</f>
        <v>NO APLICA</v>
      </c>
      <c r="E3" s="234" t="str">
        <f>CONCATENATE(IF(D5="NO CUMPLE",CONCATENATE(E5," / "),""))</f>
        <v/>
      </c>
      <c r="F3" s="272" t="s">
        <v>609</v>
      </c>
      <c r="G3" s="3">
        <f>IF(D3="CUMPLE",1,IF(D3="NO CUMPLE CONDICIÓN",2,3))</f>
        <v>3</v>
      </c>
      <c r="J3" s="78"/>
    </row>
    <row r="4" spans="1:10" ht="64.5" customHeight="1">
      <c r="A4" s="165" t="s">
        <v>556</v>
      </c>
      <c r="B4" s="81" t="s">
        <v>610</v>
      </c>
      <c r="C4" s="92" t="s">
        <v>611</v>
      </c>
      <c r="D4" s="118"/>
      <c r="E4" s="208"/>
      <c r="F4" s="273" t="s">
        <v>609</v>
      </c>
      <c r="G4" s="3"/>
      <c r="J4" s="78"/>
    </row>
    <row r="5" spans="1:10" ht="90">
      <c r="B5" s="166" t="s">
        <v>612</v>
      </c>
      <c r="C5" s="167" t="s">
        <v>613</v>
      </c>
      <c r="D5" s="225" t="str">
        <f>IF(COUNTIF(D6:D8,"NO CUMPLE")&gt;0,"NO CUMPLE CONDICIÓN",IF(COUNTIF(D6:D8,"CUMPLE")=0,"NO APLICA","CUMPLE"))</f>
        <v>NO APLICA</v>
      </c>
      <c r="E5" s="234" t="str">
        <f>CONCATENATE(IF(D6="NO CUMPLE",CONCATENATE(E6," / "),""),IF(D7="NO CUMPLE",CONCATENATE(E7," / "),""),IF(D8="NO CUMPLE",CONCATENATE(E8," / "),""))</f>
        <v/>
      </c>
      <c r="F5" s="274" t="s">
        <v>614</v>
      </c>
      <c r="G5" s="3">
        <f t="shared" ref="G5:G17" si="0">IF(D5="CUMPLE",1,IF(D5="NO CUMPLE CONDICIÓN",2,3))</f>
        <v>3</v>
      </c>
      <c r="J5" s="78"/>
    </row>
    <row r="6" spans="1:10" ht="42.75">
      <c r="A6" s="165" t="s">
        <v>556</v>
      </c>
      <c r="B6" s="81" t="s">
        <v>615</v>
      </c>
      <c r="C6" s="98" t="s">
        <v>616</v>
      </c>
      <c r="D6" s="118"/>
      <c r="E6" s="208"/>
      <c r="F6" s="275" t="s">
        <v>617</v>
      </c>
      <c r="G6" s="3"/>
      <c r="J6" s="78"/>
    </row>
    <row r="7" spans="1:10" ht="128.25">
      <c r="A7" s="165" t="s">
        <v>556</v>
      </c>
      <c r="B7" s="81" t="s">
        <v>618</v>
      </c>
      <c r="C7" s="98" t="s">
        <v>619</v>
      </c>
      <c r="D7" s="118"/>
      <c r="E7" s="208"/>
      <c r="F7" s="275" t="s">
        <v>620</v>
      </c>
      <c r="G7" s="3"/>
      <c r="J7" s="78"/>
    </row>
    <row r="8" spans="1:10" ht="128.25">
      <c r="A8" s="165" t="s">
        <v>556</v>
      </c>
      <c r="B8" s="81" t="s">
        <v>621</v>
      </c>
      <c r="C8" s="98" t="s">
        <v>622</v>
      </c>
      <c r="D8" s="118"/>
      <c r="E8" s="208"/>
      <c r="F8" s="275" t="s">
        <v>623</v>
      </c>
      <c r="G8" s="3"/>
      <c r="J8" s="78"/>
    </row>
    <row r="9" spans="1:10" ht="54.75" customHeight="1">
      <c r="B9" s="166" t="s">
        <v>624</v>
      </c>
      <c r="C9" s="167" t="s">
        <v>625</v>
      </c>
      <c r="D9" s="225" t="str">
        <f>IF(COUNTIF(D10:D13,"NO CUMPLE")&gt;0,"NO CUMPLE CONDICIÓN",IF(COUNTIF(D10:D13,"CUMPLE")=0,"NO APLICA","CUMPLE"))</f>
        <v>NO APLICA</v>
      </c>
      <c r="E9" s="234" t="str">
        <f>CONCATENATE(IF(D10="NO CUMPLE",CONCATENATE(E10," / "),""),IF(D11="NO CUMPLE",CONCATENATE(E11," / "),""),IF(D12="NO CUMPLE",CONCATENATE(E12," / "),""),IF(D13="NO CUMPLE",CONCATENATE(E13," / "),""))</f>
        <v/>
      </c>
      <c r="F9" s="274" t="s">
        <v>626</v>
      </c>
      <c r="G9" s="3">
        <f t="shared" si="0"/>
        <v>3</v>
      </c>
      <c r="J9" s="78"/>
    </row>
    <row r="10" spans="1:10" ht="36">
      <c r="A10" s="165" t="s">
        <v>556</v>
      </c>
      <c r="B10" s="81" t="s">
        <v>627</v>
      </c>
      <c r="C10" s="92" t="s">
        <v>628</v>
      </c>
      <c r="D10" s="118"/>
      <c r="E10" s="208"/>
      <c r="F10" s="275" t="s">
        <v>626</v>
      </c>
      <c r="G10" s="3"/>
      <c r="J10" s="78"/>
    </row>
    <row r="11" spans="1:10" ht="288">
      <c r="A11" s="165" t="s">
        <v>556</v>
      </c>
      <c r="B11" s="81" t="s">
        <v>629</v>
      </c>
      <c r="C11" s="168" t="s">
        <v>630</v>
      </c>
      <c r="D11" s="118"/>
      <c r="E11" s="208"/>
      <c r="F11" s="275" t="s">
        <v>631</v>
      </c>
      <c r="G11" s="3"/>
      <c r="J11" s="78"/>
    </row>
    <row r="12" spans="1:10" ht="81">
      <c r="A12" s="169" t="s">
        <v>556</v>
      </c>
      <c r="B12" s="81" t="s">
        <v>632</v>
      </c>
      <c r="C12" s="92" t="s">
        <v>633</v>
      </c>
      <c r="D12" s="118"/>
      <c r="E12" s="208"/>
      <c r="F12" s="275" t="s">
        <v>634</v>
      </c>
      <c r="G12" s="3"/>
      <c r="J12" s="78"/>
    </row>
    <row r="13" spans="1:10" ht="54">
      <c r="A13" s="169"/>
      <c r="B13" s="81" t="s">
        <v>635</v>
      </c>
      <c r="C13" s="92" t="s">
        <v>636</v>
      </c>
      <c r="D13" s="118"/>
      <c r="E13" s="208"/>
      <c r="F13" s="275" t="s">
        <v>637</v>
      </c>
      <c r="G13" s="3"/>
      <c r="J13" s="78"/>
    </row>
    <row r="14" spans="1:10" ht="89.25" customHeight="1">
      <c r="A14" s="170"/>
      <c r="B14" s="166" t="s">
        <v>638</v>
      </c>
      <c r="C14" s="167" t="s">
        <v>639</v>
      </c>
      <c r="D14" s="225" t="str">
        <f>IF(COUNTIF(D15:D16,"NO CUMPLE")&gt;0,"NO CUMPLE CONDICIÓN",IF(COUNTIF(D15:D16,"CUMPLE")=0,"NO APLICA","CUMPLE"))</f>
        <v>NO APLICA</v>
      </c>
      <c r="E14" s="234" t="str">
        <f>CONCATENATE(IF(D15="NO CUMPLE",CONCATENATE(E15," / "),""),IF(D16="NO CUMPLE",CONCATENATE(E16," / "),""))</f>
        <v/>
      </c>
      <c r="F14" s="274" t="s">
        <v>640</v>
      </c>
      <c r="G14" s="3">
        <f>IF(D14="CUMPLE",1,IF(D14="NO CUMPLE CONDICIÓN",2,3))</f>
        <v>3</v>
      </c>
      <c r="J14" s="78"/>
    </row>
    <row r="15" spans="1:10" ht="234">
      <c r="A15" s="165" t="s">
        <v>556</v>
      </c>
      <c r="B15" s="261" t="s">
        <v>641</v>
      </c>
      <c r="C15" s="82" t="s">
        <v>642</v>
      </c>
      <c r="D15" s="118"/>
      <c r="E15" s="240"/>
      <c r="F15" s="275" t="s">
        <v>640</v>
      </c>
      <c r="G15" s="3"/>
      <c r="J15" s="78"/>
    </row>
    <row r="16" spans="1:10" ht="129.75">
      <c r="A16" s="165" t="s">
        <v>556</v>
      </c>
      <c r="B16" s="261" t="s">
        <v>643</v>
      </c>
      <c r="C16" s="82" t="s">
        <v>644</v>
      </c>
      <c r="D16" s="118"/>
      <c r="E16" s="240"/>
      <c r="F16" s="275" t="s">
        <v>640</v>
      </c>
      <c r="G16" s="3"/>
      <c r="J16" s="78"/>
    </row>
    <row r="17" spans="1:10" ht="47.25" customHeight="1">
      <c r="B17" s="166" t="s">
        <v>645</v>
      </c>
      <c r="C17" s="167" t="s">
        <v>646</v>
      </c>
      <c r="D17" s="225" t="str">
        <f>IF(COUNTIF(D18:D20,"NO CUMPLE")&gt;0,"NO CUMPLE CONDICIÓN",IF(COUNTIF(D18:D20,"CUMPLE")=0,"NO APLICA","CUMPLE"))</f>
        <v>NO APLICA</v>
      </c>
      <c r="E17" s="234" t="str">
        <f>CONCATENATE(IF(D18="NO CUMPLE",CONCATENATE(E18," / "),""),IF(D19="NO CUMPLE",CONCATENATE(E19," / "),""),IF(D20="NO CUMPLE",CONCATENATE(E20," / "),""))</f>
        <v/>
      </c>
      <c r="F17" s="274" t="s">
        <v>647</v>
      </c>
      <c r="G17" s="3">
        <f t="shared" si="0"/>
        <v>3</v>
      </c>
      <c r="J17" s="78"/>
    </row>
    <row r="18" spans="1:10" ht="81">
      <c r="A18" s="165" t="s">
        <v>556</v>
      </c>
      <c r="B18" s="81" t="s">
        <v>648</v>
      </c>
      <c r="C18" s="92" t="s">
        <v>649</v>
      </c>
      <c r="D18" s="118"/>
      <c r="E18" s="208"/>
      <c r="F18" s="275" t="s">
        <v>647</v>
      </c>
      <c r="G18" s="3"/>
      <c r="J18" s="78"/>
    </row>
    <row r="19" spans="1:10" ht="96" customHeight="1">
      <c r="A19" s="165" t="s">
        <v>556</v>
      </c>
      <c r="B19" s="81" t="s">
        <v>650</v>
      </c>
      <c r="C19" s="92" t="s">
        <v>651</v>
      </c>
      <c r="D19" s="118"/>
      <c r="E19" s="208"/>
      <c r="F19" s="275" t="s">
        <v>647</v>
      </c>
      <c r="G19" s="3"/>
      <c r="J19" s="78"/>
    </row>
    <row r="20" spans="1:10" ht="144.75" thickBot="1">
      <c r="A20" s="165" t="s">
        <v>556</v>
      </c>
      <c r="B20" s="276" t="s">
        <v>652</v>
      </c>
      <c r="C20" s="103" t="s">
        <v>653</v>
      </c>
      <c r="D20" s="238"/>
      <c r="E20" s="210"/>
      <c r="F20" s="275" t="s">
        <v>654</v>
      </c>
      <c r="J20" s="78"/>
    </row>
    <row r="22" spans="1:10" hidden="1">
      <c r="C22" s="105" t="s">
        <v>300</v>
      </c>
      <c r="D22" s="3">
        <f>COUNTIF(G3:G20,1)</f>
        <v>0</v>
      </c>
    </row>
    <row r="23" spans="1:10" hidden="1">
      <c r="C23" s="105" t="s">
        <v>301</v>
      </c>
      <c r="D23" s="3">
        <f>COUNTIF(G3:G20,2)</f>
        <v>0</v>
      </c>
    </row>
    <row r="24" spans="1:10" hidden="1">
      <c r="C24" s="105" t="s">
        <v>302</v>
      </c>
      <c r="D24" s="3">
        <f>COUNTIF(G3:G20,3)</f>
        <v>5</v>
      </c>
    </row>
  </sheetData>
  <sheetProtection algorithmName="SHA-512" hashValue="6cf0KxglM9Gsa+zmP9y1Otd/AlIDyR9jwrFDEiYc89I/blfDUbrJLNxdiSrNOvumvhMcyyQs4kV3W0Kj4vvY3Q==" saltValue="viVYbtt4nhUQoqZ6irLatA==" spinCount="100000" sheet="1" formatRows="0" autoFilter="0"/>
  <mergeCells count="1">
    <mergeCell ref="B1:E1"/>
  </mergeCells>
  <conditionalFormatting sqref="D3">
    <cfRule type="cellIs" dxfId="23" priority="9" operator="equal">
      <formula>"NO CUMPLE CONDICIÓN"</formula>
    </cfRule>
    <cfRule type="cellIs" dxfId="22" priority="10" operator="equal">
      <formula>"No Cumple"</formula>
    </cfRule>
  </conditionalFormatting>
  <conditionalFormatting sqref="D5">
    <cfRule type="cellIs" dxfId="21" priority="7" operator="equal">
      <formula>"NO CUMPLE CONDICIÓN"</formula>
    </cfRule>
    <cfRule type="cellIs" dxfId="20" priority="8" operator="equal">
      <formula>"No Cumple"</formula>
    </cfRule>
  </conditionalFormatting>
  <conditionalFormatting sqref="D9">
    <cfRule type="cellIs" dxfId="19" priority="5" operator="equal">
      <formula>"NO CUMPLE CONDICIÓN"</formula>
    </cfRule>
    <cfRule type="cellIs" dxfId="18" priority="6" operator="equal">
      <formula>"No Cumple"</formula>
    </cfRule>
  </conditionalFormatting>
  <conditionalFormatting sqref="D14">
    <cfRule type="cellIs" dxfId="17" priority="3" operator="equal">
      <formula>"NO CUMPLE CONDICIÓN"</formula>
    </cfRule>
    <cfRule type="cellIs" dxfId="16" priority="4" operator="equal">
      <formula>"No Cumple"</formula>
    </cfRule>
  </conditionalFormatting>
  <conditionalFormatting sqref="D17">
    <cfRule type="cellIs" dxfId="15" priority="1" operator="equal">
      <formula>"NO CUMPLE CONDICIÓN"</formula>
    </cfRule>
    <cfRule type="cellIs" dxfId="14" priority="2" operator="equal">
      <formula>"No Cumple"</formula>
    </cfRule>
  </conditionalFormatting>
  <dataValidations count="1">
    <dataValidation type="list" allowBlank="1" showInputMessage="1" showErrorMessage="1" sqref="D4 D6:D8 D10:D13 D15:D16 D18:D20" xr:uid="{44A4B465-6656-4D81-9BBD-113DA626C646}">
      <formula1>"CUMPLE,NO CUMPLE"</formula1>
    </dataValidation>
  </dataValidations>
  <hyperlinks>
    <hyperlink ref="A1" location="PORTADA!A1" display="Portada" xr:uid="{F59B3CDF-5DA2-4C20-895F-7C9A0A259DCE}"/>
  </hyperlinks>
  <printOptions horizontalCentered="1"/>
  <pageMargins left="0.31496062992125984" right="0.31496062992125984" top="1.1417322834645669" bottom="0.74803149606299213" header="0.31496062992125984" footer="0.31496062992125984"/>
  <pageSetup scale="78" fitToHeight="0" orientation="landscape" r:id="rId1"/>
  <headerFooter>
    <oddHeader>&amp;L&amp;G&amp;CPROCESO DE INSPECCIÓN, VIGILANCIA Y CONTROL
INSTRUMENTO IV
PRESTACION DE SERVICIOS A LA COMUNIDAD&amp;RIN89.IVC
Versión 2
24/06/2026
Clasificación de la Información
CLASIFICADA</oddHeader>
    <oddFooter>&amp;C&amp;G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83F51-9EFE-4B4C-94CE-76CF0A44B62B}">
  <sheetPr>
    <tabColor theme="6" tint="0.59999389629810485"/>
    <pageSetUpPr fitToPage="1"/>
  </sheetPr>
  <dimension ref="A1:J20"/>
  <sheetViews>
    <sheetView zoomScaleNormal="100" workbookViewId="0">
      <selection activeCell="A13" sqref="A13"/>
    </sheetView>
  </sheetViews>
  <sheetFormatPr baseColWidth="10" defaultColWidth="11.42578125" defaultRowHeight="15"/>
  <cols>
    <col min="1" max="1" width="7.140625" style="162" customWidth="1"/>
    <col min="2" max="2" width="6.42578125" style="3" customWidth="1"/>
    <col min="3" max="3" width="63.28515625" style="26" customWidth="1"/>
    <col min="4" max="4" width="17" customWidth="1"/>
    <col min="5" max="5" width="69.42578125" customWidth="1"/>
    <col min="6" max="6" width="39.42578125" style="26" customWidth="1"/>
    <col min="7" max="7" width="11.42578125" hidden="1" customWidth="1"/>
  </cols>
  <sheetData>
    <row r="1" spans="1:10" s="8" customFormat="1" ht="21" customHeight="1" thickBot="1">
      <c r="A1" s="308" t="s">
        <v>177</v>
      </c>
      <c r="B1" s="447" t="s">
        <v>655</v>
      </c>
      <c r="C1" s="447"/>
      <c r="D1" s="447"/>
      <c r="E1" s="447"/>
      <c r="F1" s="25"/>
      <c r="G1" s="7"/>
    </row>
    <row r="2" spans="1:10" s="78" customFormat="1" ht="74.25" customHeight="1" thickBot="1">
      <c r="A2" s="76" t="s">
        <v>179</v>
      </c>
      <c r="B2" s="171" t="s">
        <v>180</v>
      </c>
      <c r="C2" s="172" t="s">
        <v>181</v>
      </c>
      <c r="D2" s="173" t="s">
        <v>182</v>
      </c>
      <c r="E2" s="109" t="s">
        <v>183</v>
      </c>
      <c r="F2" s="174" t="s">
        <v>184</v>
      </c>
    </row>
    <row r="3" spans="1:10" ht="54.75" customHeight="1">
      <c r="B3" s="279" t="s">
        <v>656</v>
      </c>
      <c r="C3" s="280" t="s">
        <v>657</v>
      </c>
      <c r="D3" s="281" t="str">
        <f>IF(COUNTIF(D4:D7,"NO CUMPLE")&gt;0,"NO CUMPLE CONDICIÓN",IF(COUNTIF(D4:D7,"CUMPLE")=0,"NO APLICA","CUMPLE"))</f>
        <v>NO APLICA</v>
      </c>
      <c r="E3" s="282" t="str">
        <f>CONCATENATE(IF(D4="NO CUMPLE",CONCATENATE(E4," / "),""),IF(D5="NO CUMPLE",CONCATENATE(E5," / "),""),IF(D6="NO CUMPLE",CONCATENATE(E6," / "),""),IF(D7="NO CUMPLE",CONCATENATE(E7," / "),""))</f>
        <v/>
      </c>
      <c r="F3" s="277" t="s">
        <v>658</v>
      </c>
      <c r="G3" s="3">
        <f>IF(D3="CUMPLE",1,IF(D3="NO CUMPLE CONDICIÓN",2,3))</f>
        <v>3</v>
      </c>
      <c r="J3" s="78"/>
    </row>
    <row r="4" spans="1:10" ht="21.75" customHeight="1">
      <c r="A4" s="187" t="s">
        <v>556</v>
      </c>
      <c r="B4" s="81" t="s">
        <v>659</v>
      </c>
      <c r="C4" s="92" t="s">
        <v>660</v>
      </c>
      <c r="D4" s="149"/>
      <c r="E4" s="208"/>
      <c r="F4" s="278" t="s">
        <v>661</v>
      </c>
      <c r="G4" s="3"/>
      <c r="J4" s="78"/>
    </row>
    <row r="5" spans="1:10" ht="57">
      <c r="A5" s="187" t="s">
        <v>556</v>
      </c>
      <c r="B5" s="81" t="s">
        <v>662</v>
      </c>
      <c r="C5" s="92" t="s">
        <v>663</v>
      </c>
      <c r="D5" s="149"/>
      <c r="E5" s="208"/>
      <c r="F5" s="278" t="s">
        <v>661</v>
      </c>
      <c r="G5" s="3"/>
      <c r="J5" s="78"/>
    </row>
    <row r="6" spans="1:10" ht="31.5" customHeight="1">
      <c r="A6" s="187" t="s">
        <v>556</v>
      </c>
      <c r="B6" s="81" t="s">
        <v>664</v>
      </c>
      <c r="C6" s="92" t="s">
        <v>665</v>
      </c>
      <c r="D6" s="149"/>
      <c r="E6" s="208"/>
      <c r="F6" s="278" t="s">
        <v>661</v>
      </c>
      <c r="G6" s="3"/>
      <c r="J6" s="78"/>
    </row>
    <row r="7" spans="1:10" ht="31.5" customHeight="1">
      <c r="A7" s="187" t="s">
        <v>556</v>
      </c>
      <c r="B7" s="81" t="s">
        <v>666</v>
      </c>
      <c r="C7" s="92" t="s">
        <v>667</v>
      </c>
      <c r="D7" s="149"/>
      <c r="E7" s="208"/>
      <c r="F7" s="278" t="s">
        <v>661</v>
      </c>
      <c r="G7" s="3"/>
      <c r="J7" s="78"/>
    </row>
    <row r="8" spans="1:10" ht="62.25" customHeight="1">
      <c r="B8" s="166" t="s">
        <v>668</v>
      </c>
      <c r="C8" s="167" t="s">
        <v>669</v>
      </c>
      <c r="D8" s="225" t="str">
        <f>IF(COUNTIF(D9:D13,"NO CUMPLE")&gt;0,"NO CUMPLE CONDICIÓN",IF(COUNTIF(D9:D13,"CUMPLE")=0,"NO APLICA","CUMPLE"))</f>
        <v>NO APLICA</v>
      </c>
      <c r="E8" s="234" t="str">
        <f>CONCATENATE(IF(D9="NO CUMPLE",CONCATENATE(E9," / "),""),IF(D10="NO CUMPLE",CONCATENATE(E10," / "),""),IF(D11="NO CUMPLE",CONCATENATE(E11," / "),""),IF(D12="NO CUMPLE",CONCATENATE(E12," / "),""),IF(D13="NO CUMPLE",CONCATENATE(E13," / "),""))</f>
        <v/>
      </c>
      <c r="F8" s="277" t="s">
        <v>670</v>
      </c>
      <c r="G8" s="3">
        <f>IF(D8="CUMPLE",1,IF(D8="NO CUMPLE CONDICIÓN",2,3))</f>
        <v>3</v>
      </c>
      <c r="J8" s="78"/>
    </row>
    <row r="9" spans="1:10" ht="39.75" customHeight="1">
      <c r="A9" s="187" t="s">
        <v>556</v>
      </c>
      <c r="B9" s="81" t="s">
        <v>671</v>
      </c>
      <c r="C9" s="92" t="s">
        <v>672</v>
      </c>
      <c r="D9" s="149"/>
      <c r="E9" s="208"/>
      <c r="F9" s="278" t="s">
        <v>673</v>
      </c>
      <c r="G9" s="3"/>
      <c r="J9" s="78"/>
    </row>
    <row r="10" spans="1:10" ht="57">
      <c r="A10" s="187" t="s">
        <v>556</v>
      </c>
      <c r="B10" s="81" t="s">
        <v>674</v>
      </c>
      <c r="C10" s="82" t="s">
        <v>675</v>
      </c>
      <c r="D10" s="149"/>
      <c r="E10" s="208"/>
      <c r="F10" s="278" t="s">
        <v>676</v>
      </c>
      <c r="G10" s="3"/>
      <c r="J10" s="78"/>
    </row>
    <row r="11" spans="1:10" ht="85.5">
      <c r="A11" s="187" t="s">
        <v>556</v>
      </c>
      <c r="B11" s="81" t="s">
        <v>677</v>
      </c>
      <c r="C11" s="92" t="s">
        <v>678</v>
      </c>
      <c r="D11" s="149"/>
      <c r="E11" s="208"/>
      <c r="F11" s="278" t="s">
        <v>679</v>
      </c>
      <c r="G11" s="3"/>
      <c r="J11" s="78"/>
    </row>
    <row r="12" spans="1:10" ht="71.25">
      <c r="A12" s="187" t="s">
        <v>556</v>
      </c>
      <c r="B12" s="81" t="s">
        <v>680</v>
      </c>
      <c r="C12" s="175" t="s">
        <v>681</v>
      </c>
      <c r="D12" s="149"/>
      <c r="E12" s="208"/>
      <c r="F12" s="278" t="s">
        <v>682</v>
      </c>
      <c r="G12" s="3"/>
      <c r="J12" s="78"/>
    </row>
    <row r="13" spans="1:10" ht="29.25" thickBot="1">
      <c r="A13" s="187" t="s">
        <v>556</v>
      </c>
      <c r="B13" s="276" t="s">
        <v>683</v>
      </c>
      <c r="C13" s="283" t="s">
        <v>684</v>
      </c>
      <c r="D13" s="160"/>
      <c r="E13" s="210"/>
      <c r="F13" s="278" t="s">
        <v>685</v>
      </c>
      <c r="G13" s="3"/>
      <c r="J13" s="78"/>
    </row>
    <row r="14" spans="1:10">
      <c r="J14" s="78"/>
    </row>
    <row r="15" spans="1:10">
      <c r="J15" s="78"/>
    </row>
    <row r="16" spans="1:10" hidden="1">
      <c r="C16" s="105" t="s">
        <v>300</v>
      </c>
      <c r="D16">
        <f>COUNTIF(G3:G13,1)</f>
        <v>0</v>
      </c>
      <c r="J16" s="78"/>
    </row>
    <row r="17" spans="3:10" hidden="1">
      <c r="C17" s="105" t="s">
        <v>301</v>
      </c>
      <c r="D17">
        <f>COUNTIF(G3:G13,2)</f>
        <v>0</v>
      </c>
      <c r="J17" s="78"/>
    </row>
    <row r="18" spans="3:10" hidden="1">
      <c r="C18" s="105" t="s">
        <v>302</v>
      </c>
      <c r="D18">
        <f>COUNTIF(G3:G13,3)</f>
        <v>2</v>
      </c>
      <c r="J18" s="78"/>
    </row>
    <row r="19" spans="3:10">
      <c r="J19" s="78"/>
    </row>
    <row r="20" spans="3:10">
      <c r="J20" s="78"/>
    </row>
  </sheetData>
  <sheetProtection algorithmName="SHA-512" hashValue="4nFOWVqmuFQwlKBjktLlc7nqlyQ2NHkNxPA7G9lat9IX9j4TpkpFdLdMfgUsAc0d2pbkMFd1DpoisjL9QsO54A==" saltValue="e33OlTn3CadxovKZJrIfxA==" spinCount="100000" sheet="1" formatRows="0" autoFilter="0"/>
  <mergeCells count="1">
    <mergeCell ref="B1:E1"/>
  </mergeCells>
  <conditionalFormatting sqref="D3">
    <cfRule type="cellIs" dxfId="13" priority="3" operator="equal">
      <formula>"NO CUMPLE CONDICIÓN"</formula>
    </cfRule>
    <cfRule type="cellIs" dxfId="12" priority="4" operator="equal">
      <formula>"No Cumple"</formula>
    </cfRule>
  </conditionalFormatting>
  <conditionalFormatting sqref="D8">
    <cfRule type="cellIs" dxfId="11" priority="1" operator="equal">
      <formula>"NO CUMPLE CONDICIÓN"</formula>
    </cfRule>
    <cfRule type="cellIs" dxfId="10" priority="2" operator="equal">
      <formula>"No Cumple"</formula>
    </cfRule>
  </conditionalFormatting>
  <dataValidations count="1">
    <dataValidation type="list" allowBlank="1" showInputMessage="1" showErrorMessage="1" sqref="D4:D7 D9:D13" xr:uid="{B7F5E5A0-1219-46C2-A96C-3569B7C1A848}">
      <formula1>"CUMPLE,NO CUMPLE"</formula1>
    </dataValidation>
  </dataValidations>
  <hyperlinks>
    <hyperlink ref="A1" location="PORTADA!A1" display="Portada" xr:uid="{4BB39075-D145-4213-AC88-E8A7127E279C}"/>
  </hyperlinks>
  <printOptions horizontalCentered="1"/>
  <pageMargins left="0.31496062992125984" right="0.31496062992125984" top="1.1417322834645669" bottom="0.74803149606299213" header="0.31496062992125984" footer="0.31496062992125984"/>
  <pageSetup scale="84" fitToHeight="0" orientation="landscape" r:id="rId1"/>
  <headerFooter>
    <oddHeader>&amp;L&amp;G&amp;CPROCESO DE INSPECCIÓN, VIGILANCIA Y CONTROL
INSTRUMENTO IV
PRESTACION DE SERVICIOS A LA COMUNIDAD&amp;RIN89.IVC
Versión 2
24/06/2026
Clasificación de la Información
CLASIFICADA</oddHeader>
    <oddFooter>&amp;C&amp;G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52064-902C-41D2-9681-04F1488E129D}">
  <sheetPr>
    <tabColor rgb="FF36C7D6"/>
    <pageSetUpPr fitToPage="1"/>
  </sheetPr>
  <dimension ref="A1:H13"/>
  <sheetViews>
    <sheetView zoomScaleNormal="100" workbookViewId="0">
      <selection activeCell="A13" sqref="A13"/>
    </sheetView>
  </sheetViews>
  <sheetFormatPr baseColWidth="10" defaultColWidth="11.42578125" defaultRowHeight="15"/>
  <cols>
    <col min="1" max="1" width="7.42578125" style="87" customWidth="1"/>
    <col min="2" max="2" width="6.140625" style="3" customWidth="1"/>
    <col min="3" max="3" width="62.7109375" style="26" customWidth="1"/>
    <col min="4" max="4" width="20" bestFit="1" customWidth="1"/>
    <col min="5" max="5" width="71.85546875" customWidth="1"/>
    <col min="6" max="6" width="39.140625" style="26" customWidth="1"/>
    <col min="7" max="7" width="11.42578125" hidden="1" customWidth="1"/>
  </cols>
  <sheetData>
    <row r="1" spans="1:8" s="8" customFormat="1" ht="21" customHeight="1" thickBot="1">
      <c r="A1" s="75" t="s">
        <v>177</v>
      </c>
      <c r="B1" s="456" t="s">
        <v>686</v>
      </c>
      <c r="C1" s="457"/>
      <c r="D1" s="457"/>
      <c r="E1" s="458"/>
      <c r="F1" s="25"/>
      <c r="G1" s="7"/>
    </row>
    <row r="2" spans="1:8" s="78" customFormat="1" ht="74.25" customHeight="1" thickBot="1">
      <c r="A2" s="76" t="s">
        <v>179</v>
      </c>
      <c r="B2" s="106" t="s">
        <v>180</v>
      </c>
      <c r="C2" s="107" t="s">
        <v>181</v>
      </c>
      <c r="D2" s="108" t="s">
        <v>182</v>
      </c>
      <c r="E2" s="109" t="s">
        <v>183</v>
      </c>
      <c r="F2" s="77" t="s">
        <v>184</v>
      </c>
    </row>
    <row r="3" spans="1:8" ht="57" customHeight="1">
      <c r="A3" s="79"/>
      <c r="B3" s="88" t="s">
        <v>687</v>
      </c>
      <c r="C3" s="110" t="s">
        <v>688</v>
      </c>
      <c r="D3" s="225" t="str">
        <f>IF(COUNTIF(D4:D4,"NO CUMPLE")&gt;0,"NO CUMPLE CONDICIÓN",IF(COUNTIF(D4:D4,"CUMPLE")=0,"NO APLICA","CUMPLE"))</f>
        <v>NO APLICA</v>
      </c>
      <c r="E3" s="234" t="str">
        <f>CONCATENATE(IF(D4="NO CUMPLE",CONCATENATE(E4," / "),""))</f>
        <v/>
      </c>
      <c r="F3" s="284" t="s">
        <v>689</v>
      </c>
      <c r="G3" s="3">
        <f t="shared" ref="G3:G5" si="0">IF(D3="CUMPLE",1,IF(D3="NO CUMPLE CONDICIÓN",2,3))</f>
        <v>3</v>
      </c>
    </row>
    <row r="4" spans="1:8" ht="112.5" customHeight="1">
      <c r="A4" s="80" t="s">
        <v>188</v>
      </c>
      <c r="B4" s="81" t="s">
        <v>690</v>
      </c>
      <c r="C4" s="92" t="s">
        <v>691</v>
      </c>
      <c r="D4" s="118"/>
      <c r="E4" s="208"/>
      <c r="F4" s="285" t="s">
        <v>692</v>
      </c>
      <c r="G4" s="3"/>
      <c r="H4" s="198"/>
    </row>
    <row r="5" spans="1:8" s="24" customFormat="1" ht="49.5">
      <c r="A5" s="87"/>
      <c r="B5" s="88" t="s">
        <v>693</v>
      </c>
      <c r="C5" s="110" t="s">
        <v>694</v>
      </c>
      <c r="D5" s="225" t="str">
        <f>IF(COUNTIF(D6:D7,"NO CUMPLE")&gt;0,"NO CUMPLE CONDICIÓN",IF(COUNTIF(D6:D7,"CUMPLE")=0,"NO APLICA","CUMPLE"))</f>
        <v>NO APLICA</v>
      </c>
      <c r="E5" s="234" t="str">
        <f>CONCATENATE(IF(D6="NO CUMPLE",CONCATENATE(E6," / "),""),IF(D7="NO CUMPLE",CONCATENATE(E7," / "),""))</f>
        <v/>
      </c>
      <c r="F5" s="284" t="s">
        <v>695</v>
      </c>
      <c r="G5" s="3">
        <f t="shared" si="0"/>
        <v>3</v>
      </c>
    </row>
    <row r="6" spans="1:8" ht="111.75" customHeight="1">
      <c r="A6" s="187" t="s">
        <v>556</v>
      </c>
      <c r="B6" s="147" t="s">
        <v>696</v>
      </c>
      <c r="C6" s="92" t="s">
        <v>697</v>
      </c>
      <c r="D6" s="118"/>
      <c r="E6" s="240"/>
      <c r="F6" s="286" t="s">
        <v>695</v>
      </c>
    </row>
    <row r="7" spans="1:8" ht="54.75" customHeight="1" thickBot="1">
      <c r="A7" s="187" t="s">
        <v>556</v>
      </c>
      <c r="B7" s="159" t="s">
        <v>698</v>
      </c>
      <c r="C7" s="103" t="s">
        <v>699</v>
      </c>
      <c r="D7" s="238"/>
      <c r="E7" s="242"/>
      <c r="F7" s="286" t="s">
        <v>695</v>
      </c>
    </row>
    <row r="8" spans="1:8">
      <c r="C8" s="105"/>
      <c r="F8" s="111"/>
    </row>
    <row r="9" spans="1:8" hidden="1">
      <c r="C9" s="105" t="s">
        <v>300</v>
      </c>
      <c r="D9">
        <f>COUNTIF(G3:G7,1)</f>
        <v>0</v>
      </c>
      <c r="F9" s="111"/>
    </row>
    <row r="10" spans="1:8" hidden="1">
      <c r="C10" s="105" t="s">
        <v>301</v>
      </c>
      <c r="D10">
        <f>COUNTIF(G3:G7,2)</f>
        <v>0</v>
      </c>
      <c r="F10" s="111"/>
    </row>
    <row r="11" spans="1:8" hidden="1">
      <c r="C11" s="105" t="s">
        <v>302</v>
      </c>
      <c r="D11">
        <f>COUNTIF(G3:G7,3)</f>
        <v>2</v>
      </c>
      <c r="F11" s="111"/>
    </row>
    <row r="13" spans="1:8">
      <c r="F13" s="111"/>
    </row>
  </sheetData>
  <sheetProtection algorithmName="SHA-512" hashValue="iypMv83/fjiUzOK5eO3Ml3Z25w8bgXYfxPDRIrpMyMvRvyPVijBoVijDHf/K1nDV6vzzbIqhAxX1jlJ9xraTYw==" saltValue="cy0rN4VdagTbLWermllHug==" spinCount="100000" sheet="1" formatRows="0" autoFilter="0"/>
  <mergeCells count="1">
    <mergeCell ref="B1:E1"/>
  </mergeCells>
  <phoneticPr fontId="18" type="noConversion"/>
  <conditionalFormatting sqref="D3">
    <cfRule type="cellIs" dxfId="9" priority="3" operator="equal">
      <formula>"NO CUMPLE CONDICIÓN"</formula>
    </cfRule>
    <cfRule type="cellIs" dxfId="8" priority="4" operator="equal">
      <formula>"No Cumple"</formula>
    </cfRule>
  </conditionalFormatting>
  <conditionalFormatting sqref="D5">
    <cfRule type="cellIs" dxfId="7" priority="1" operator="equal">
      <formula>"NO CUMPLE CONDICIÓN"</formula>
    </cfRule>
    <cfRule type="cellIs" dxfId="6" priority="2" operator="equal">
      <formula>"No Cumple"</formula>
    </cfRule>
  </conditionalFormatting>
  <dataValidations count="1">
    <dataValidation type="list" allowBlank="1" showInputMessage="1" showErrorMessage="1" sqref="D4 D6:D7" xr:uid="{499218FA-7B84-48E8-83FE-4186E5B6F39D}">
      <formula1>"CUMPLE,NO CUMPLE"</formula1>
    </dataValidation>
  </dataValidations>
  <hyperlinks>
    <hyperlink ref="A1" location="PORTADA!A1" display="Portada" xr:uid="{3DEB6EF7-C14D-4D1F-8165-11F6F6ACD05F}"/>
  </hyperlinks>
  <printOptions horizontalCentered="1"/>
  <pageMargins left="0.31496062992125984" right="0.31496062992125984" top="1.1417322834645669" bottom="0.74803149606299213" header="0.31496062992125984" footer="0.31496062992125984"/>
  <pageSetup scale="82" fitToHeight="0" orientation="landscape" r:id="rId1"/>
  <headerFooter>
    <oddHeader>&amp;L&amp;G&amp;CPROCESO DE INSPECCIÓN, VIGILANCIA Y CONTROL
INSTRUMENTO IV
PRESTACION DE SERVICIOS A LA COMUNIDAD&amp;RIN89.IVC
Versión 2
24/06/2026
Clasificación de la Información
CLASIFICADA</oddHeader>
    <oddFooter>&amp;C&amp;G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2F7EC-997D-44B7-BE3B-2579BD5776F2}">
  <sheetPr>
    <tabColor rgb="FFFFFF00"/>
    <pageSetUpPr fitToPage="1"/>
  </sheetPr>
  <dimension ref="A1:I77"/>
  <sheetViews>
    <sheetView zoomScaleNormal="100" zoomScaleSheetLayoutView="100" workbookViewId="0">
      <selection activeCell="A13" sqref="A13"/>
    </sheetView>
  </sheetViews>
  <sheetFormatPr baseColWidth="10" defaultColWidth="11.42578125" defaultRowHeight="14.25"/>
  <cols>
    <col min="1" max="1" width="17.85546875" style="112" customWidth="1"/>
    <col min="2" max="2" width="19.42578125" style="112" customWidth="1"/>
    <col min="3" max="3" width="17.42578125" style="112" customWidth="1"/>
    <col min="4" max="4" width="15.42578125" style="112" customWidth="1"/>
    <col min="5" max="5" width="20.42578125" style="112" customWidth="1"/>
    <col min="6" max="6" width="16.42578125" style="112" customWidth="1"/>
    <col min="7" max="7" width="21" style="112" customWidth="1"/>
    <col min="8" max="8" width="36.42578125" style="112" customWidth="1"/>
    <col min="9" max="16384" width="11.42578125" style="112"/>
  </cols>
  <sheetData>
    <row r="1" spans="1:9" ht="15.75" thickBot="1">
      <c r="A1" s="459" t="s">
        <v>700</v>
      </c>
      <c r="B1" s="460"/>
      <c r="C1" s="460"/>
      <c r="D1" s="460"/>
      <c r="E1" s="460"/>
      <c r="F1" s="460"/>
      <c r="G1" s="460"/>
      <c r="H1" s="461"/>
      <c r="I1" s="309" t="s">
        <v>177</v>
      </c>
    </row>
    <row r="2" spans="1:9" ht="15">
      <c r="B2" s="113"/>
      <c r="C2" s="113"/>
      <c r="D2" s="113"/>
      <c r="E2" s="113"/>
      <c r="F2" s="113"/>
      <c r="G2" s="113"/>
      <c r="H2" s="113"/>
      <c r="I2" s="310" t="s">
        <v>270</v>
      </c>
    </row>
    <row r="3" spans="1:9" ht="45">
      <c r="A3" s="114" t="s">
        <v>152</v>
      </c>
      <c r="B3" s="115" t="s">
        <v>701</v>
      </c>
      <c r="C3" s="115" t="s">
        <v>702</v>
      </c>
      <c r="D3" s="115" t="s">
        <v>703</v>
      </c>
      <c r="E3" s="115" t="s">
        <v>704</v>
      </c>
      <c r="F3" s="115" t="s">
        <v>705</v>
      </c>
      <c r="G3" s="115" t="s">
        <v>706</v>
      </c>
      <c r="H3" s="116" t="s">
        <v>707</v>
      </c>
    </row>
    <row r="4" spans="1:9">
      <c r="A4" s="117"/>
      <c r="B4" s="118"/>
      <c r="C4" s="119"/>
      <c r="D4" s="120"/>
      <c r="E4" s="121" t="str">
        <f>IFERROR(ROUNDDOWN((Tabla_Dormitorios[[#This Row],[Área (m²)]]/Tabla_Dormitorios[[#This Row],[Índice  (m²/persona)]]),0)," ")</f>
        <v xml:space="preserve"> </v>
      </c>
      <c r="F4" s="120"/>
      <c r="G4"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4" s="123"/>
    </row>
    <row r="5" spans="1:9">
      <c r="A5" s="117"/>
      <c r="B5" s="118"/>
      <c r="C5" s="119"/>
      <c r="D5" s="120"/>
      <c r="E5" s="121" t="str">
        <f>IFERROR(ROUNDDOWN((Tabla_Dormitorios[[#This Row],[Área (m²)]]/Tabla_Dormitorios[[#This Row],[Índice  (m²/persona)]]),0)," ")</f>
        <v xml:space="preserve"> </v>
      </c>
      <c r="F5" s="120"/>
      <c r="G5"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5" s="123"/>
    </row>
    <row r="6" spans="1:9">
      <c r="A6" s="117"/>
      <c r="B6" s="118"/>
      <c r="C6" s="119"/>
      <c r="D6" s="120"/>
      <c r="E6" s="121" t="str">
        <f>IFERROR(ROUNDDOWN((Tabla_Dormitorios[[#This Row],[Área (m²)]]/Tabla_Dormitorios[[#This Row],[Índice  (m²/persona)]]),0)," ")</f>
        <v xml:space="preserve"> </v>
      </c>
      <c r="F6" s="120"/>
      <c r="G6"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6" s="123"/>
    </row>
    <row r="7" spans="1:9">
      <c r="A7" s="117"/>
      <c r="B7" s="118"/>
      <c r="C7" s="119"/>
      <c r="D7" s="120"/>
      <c r="E7" s="121" t="str">
        <f>IFERROR(ROUNDDOWN((Tabla_Dormitorios[[#This Row],[Área (m²)]]/Tabla_Dormitorios[[#This Row],[Índice  (m²/persona)]]),0)," ")</f>
        <v xml:space="preserve"> </v>
      </c>
      <c r="F7" s="120"/>
      <c r="G7"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7" s="123"/>
    </row>
    <row r="8" spans="1:9">
      <c r="A8" s="117"/>
      <c r="B8" s="118"/>
      <c r="C8" s="119"/>
      <c r="D8" s="120"/>
      <c r="E8" s="121" t="str">
        <f>IFERROR(ROUNDDOWN((Tabla_Dormitorios[[#This Row],[Área (m²)]]/Tabla_Dormitorios[[#This Row],[Índice  (m²/persona)]]),0)," ")</f>
        <v xml:space="preserve"> </v>
      </c>
      <c r="F8" s="120"/>
      <c r="G8"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8" s="123"/>
    </row>
    <row r="9" spans="1:9">
      <c r="A9" s="117"/>
      <c r="B9" s="118"/>
      <c r="C9" s="119"/>
      <c r="D9" s="120"/>
      <c r="E9" s="121" t="str">
        <f>IFERROR(ROUNDDOWN((Tabla_Dormitorios[[#This Row],[Área (m²)]]/Tabla_Dormitorios[[#This Row],[Índice  (m²/persona)]]),0)," ")</f>
        <v xml:space="preserve"> </v>
      </c>
      <c r="F9" s="120"/>
      <c r="G9"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9" s="123"/>
    </row>
    <row r="10" spans="1:9">
      <c r="A10" s="117"/>
      <c r="B10" s="118"/>
      <c r="C10" s="119"/>
      <c r="D10" s="120"/>
      <c r="E10" s="121" t="str">
        <f>IFERROR(ROUNDDOWN((Tabla_Dormitorios[[#This Row],[Área (m²)]]/Tabla_Dormitorios[[#This Row],[Índice  (m²/persona)]]),0)," ")</f>
        <v xml:space="preserve"> </v>
      </c>
      <c r="F10" s="120"/>
      <c r="G10"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0" s="123"/>
    </row>
    <row r="11" spans="1:9">
      <c r="A11" s="117"/>
      <c r="B11" s="118"/>
      <c r="C11" s="119"/>
      <c r="D11" s="120"/>
      <c r="E11" s="121" t="str">
        <f>IFERROR(ROUNDDOWN((Tabla_Dormitorios[[#This Row],[Área (m²)]]/Tabla_Dormitorios[[#This Row],[Índice  (m²/persona)]]),0)," ")</f>
        <v xml:space="preserve"> </v>
      </c>
      <c r="F11" s="120"/>
      <c r="G11"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1" s="123"/>
    </row>
    <row r="12" spans="1:9">
      <c r="A12" s="117"/>
      <c r="B12" s="118"/>
      <c r="C12" s="119"/>
      <c r="D12" s="120"/>
      <c r="E12" s="121" t="str">
        <f>IFERROR(ROUNDDOWN((Tabla_Dormitorios[[#This Row],[Área (m²)]]/Tabla_Dormitorios[[#This Row],[Índice  (m²/persona)]]),0)," ")</f>
        <v xml:space="preserve"> </v>
      </c>
      <c r="F12" s="120"/>
      <c r="G12"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2" s="123"/>
    </row>
    <row r="13" spans="1:9">
      <c r="A13" s="117"/>
      <c r="B13" s="118"/>
      <c r="C13" s="119"/>
      <c r="D13" s="120"/>
      <c r="E13" s="121" t="str">
        <f>IFERROR(ROUNDDOWN((Tabla_Dormitorios[[#This Row],[Área (m²)]]/Tabla_Dormitorios[[#This Row],[Índice  (m²/persona)]]),0)," ")</f>
        <v xml:space="preserve"> </v>
      </c>
      <c r="F13" s="120"/>
      <c r="G13"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3" s="123"/>
    </row>
    <row r="14" spans="1:9">
      <c r="A14" s="117"/>
      <c r="B14" s="118"/>
      <c r="C14" s="119"/>
      <c r="D14" s="120"/>
      <c r="E14" s="121" t="str">
        <f>IFERROR(ROUNDDOWN((Tabla_Dormitorios[[#This Row],[Área (m²)]]/Tabla_Dormitorios[[#This Row],[Índice  (m²/persona)]]),0)," ")</f>
        <v xml:space="preserve"> </v>
      </c>
      <c r="F14" s="120"/>
      <c r="G14"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4" s="123"/>
    </row>
    <row r="15" spans="1:9">
      <c r="A15" s="117"/>
      <c r="B15" s="118"/>
      <c r="C15" s="119"/>
      <c r="D15" s="120"/>
      <c r="E15" s="121" t="str">
        <f>IFERROR(ROUNDDOWN((Tabla_Dormitorios[[#This Row],[Área (m²)]]/Tabla_Dormitorios[[#This Row],[Índice  (m²/persona)]]),0)," ")</f>
        <v xml:space="preserve"> </v>
      </c>
      <c r="F15" s="120"/>
      <c r="G15"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5" s="123"/>
    </row>
    <row r="16" spans="1:9">
      <c r="A16" s="117"/>
      <c r="B16" s="118"/>
      <c r="C16" s="119"/>
      <c r="D16" s="120"/>
      <c r="E16" s="121" t="str">
        <f>IFERROR(ROUNDDOWN((Tabla_Dormitorios[[#This Row],[Área (m²)]]/Tabla_Dormitorios[[#This Row],[Índice  (m²/persona)]]),0)," ")</f>
        <v xml:space="preserve"> </v>
      </c>
      <c r="F16" s="120"/>
      <c r="G16"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6" s="123"/>
    </row>
    <row r="17" spans="1:8">
      <c r="A17" s="117"/>
      <c r="B17" s="118"/>
      <c r="C17" s="119"/>
      <c r="D17" s="120"/>
      <c r="E17" s="121" t="str">
        <f>IFERROR(ROUNDDOWN((Tabla_Dormitorios[[#This Row],[Área (m²)]]/Tabla_Dormitorios[[#This Row],[Índice  (m²/persona)]]),0)," ")</f>
        <v xml:space="preserve"> </v>
      </c>
      <c r="F17" s="120"/>
      <c r="G17"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7" s="123"/>
    </row>
    <row r="18" spans="1:8">
      <c r="A18" s="117"/>
      <c r="B18" s="118"/>
      <c r="C18" s="119"/>
      <c r="D18" s="120"/>
      <c r="E18" s="121" t="str">
        <f>IFERROR(ROUNDDOWN((Tabla_Dormitorios[[#This Row],[Área (m²)]]/Tabla_Dormitorios[[#This Row],[Índice  (m²/persona)]]),0)," ")</f>
        <v xml:space="preserve"> </v>
      </c>
      <c r="F18" s="120"/>
      <c r="G18"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8" s="123"/>
    </row>
    <row r="19" spans="1:8">
      <c r="A19" s="117"/>
      <c r="B19" s="118"/>
      <c r="C19" s="119"/>
      <c r="D19" s="120"/>
      <c r="E19" s="121" t="str">
        <f>IFERROR(ROUNDDOWN((Tabla_Dormitorios[[#This Row],[Área (m²)]]/Tabla_Dormitorios[[#This Row],[Índice  (m²/persona)]]),0)," ")</f>
        <v xml:space="preserve"> </v>
      </c>
      <c r="F19" s="120"/>
      <c r="G19"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9" s="123"/>
    </row>
    <row r="20" spans="1:8">
      <c r="A20" s="117"/>
      <c r="B20" s="118"/>
      <c r="C20" s="119"/>
      <c r="D20" s="120"/>
      <c r="E20" s="121" t="str">
        <f>IFERROR(ROUNDDOWN((Tabla_Dormitorios[[#This Row],[Área (m²)]]/Tabla_Dormitorios[[#This Row],[Índice  (m²/persona)]]),0)," ")</f>
        <v xml:space="preserve"> </v>
      </c>
      <c r="F20" s="120"/>
      <c r="G20"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0" s="123"/>
    </row>
    <row r="21" spans="1:8">
      <c r="A21" s="117"/>
      <c r="B21" s="118"/>
      <c r="C21" s="119"/>
      <c r="D21" s="120"/>
      <c r="E21" s="121" t="str">
        <f>IFERROR(ROUNDDOWN((Tabla_Dormitorios[[#This Row],[Área (m²)]]/Tabla_Dormitorios[[#This Row],[Índice  (m²/persona)]]),0)," ")</f>
        <v xml:space="preserve"> </v>
      </c>
      <c r="F21" s="120"/>
      <c r="G21"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1" s="123"/>
    </row>
    <row r="22" spans="1:8">
      <c r="A22" s="117"/>
      <c r="B22" s="118"/>
      <c r="C22" s="119"/>
      <c r="D22" s="120"/>
      <c r="E22" s="121" t="str">
        <f>IFERROR(ROUNDDOWN((Tabla_Dormitorios[[#This Row],[Área (m²)]]/Tabla_Dormitorios[[#This Row],[Índice  (m²/persona)]]),0)," ")</f>
        <v xml:space="preserve"> </v>
      </c>
      <c r="F22" s="120"/>
      <c r="G22"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2" s="123"/>
    </row>
    <row r="23" spans="1:8">
      <c r="A23" s="117"/>
      <c r="B23" s="118"/>
      <c r="C23" s="119"/>
      <c r="D23" s="120"/>
      <c r="E23" s="121" t="str">
        <f>IFERROR(ROUNDDOWN((Tabla_Dormitorios[[#This Row],[Área (m²)]]/Tabla_Dormitorios[[#This Row],[Índice  (m²/persona)]]),0)," ")</f>
        <v xml:space="preserve"> </v>
      </c>
      <c r="F23" s="120"/>
      <c r="G23"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3" s="123"/>
    </row>
    <row r="24" spans="1:8">
      <c r="A24" s="117"/>
      <c r="B24" s="118"/>
      <c r="C24" s="119"/>
      <c r="D24" s="120"/>
      <c r="E24" s="121" t="str">
        <f>IFERROR(ROUNDDOWN((Tabla_Dormitorios[[#This Row],[Área (m²)]]/Tabla_Dormitorios[[#This Row],[Índice  (m²/persona)]]),0)," ")</f>
        <v xml:space="preserve"> </v>
      </c>
      <c r="F24" s="120"/>
      <c r="G24"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4" s="123"/>
    </row>
    <row r="25" spans="1:8">
      <c r="A25" s="117"/>
      <c r="B25" s="118"/>
      <c r="C25" s="119"/>
      <c r="D25" s="120"/>
      <c r="E25" s="121" t="str">
        <f>IFERROR(ROUNDDOWN((Tabla_Dormitorios[[#This Row],[Área (m²)]]/Tabla_Dormitorios[[#This Row],[Índice  (m²/persona)]]),0)," ")</f>
        <v xml:space="preserve"> </v>
      </c>
      <c r="F25" s="120"/>
      <c r="G25"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5" s="123"/>
    </row>
    <row r="26" spans="1:8">
      <c r="A26" s="117"/>
      <c r="B26" s="118"/>
      <c r="C26" s="119"/>
      <c r="D26" s="120"/>
      <c r="E26" s="121" t="str">
        <f>IFERROR(ROUNDDOWN((Tabla_Dormitorios[[#This Row],[Área (m²)]]/Tabla_Dormitorios[[#This Row],[Índice  (m²/persona)]]),0)," ")</f>
        <v xml:space="preserve"> </v>
      </c>
      <c r="F26" s="120"/>
      <c r="G26"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6" s="123"/>
    </row>
    <row r="27" spans="1:8">
      <c r="A27" s="117"/>
      <c r="B27" s="118"/>
      <c r="C27" s="119"/>
      <c r="D27" s="120"/>
      <c r="E27" s="121" t="str">
        <f>IFERROR(ROUNDDOWN((Tabla_Dormitorios[[#This Row],[Área (m²)]]/Tabla_Dormitorios[[#This Row],[Índice  (m²/persona)]]),0)," ")</f>
        <v xml:space="preserve"> </v>
      </c>
      <c r="F27" s="120"/>
      <c r="G27"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7" s="123"/>
    </row>
    <row r="28" spans="1:8">
      <c r="A28" s="124"/>
      <c r="B28" s="125"/>
      <c r="C28" s="119"/>
      <c r="D28" s="120"/>
      <c r="E28" s="126" t="str">
        <f>IFERROR(ROUNDDOWN((Tabla_Dormitorios[[#This Row],[Área (m²)]]/Tabla_Dormitorios[[#This Row],[Índice  (m²/persona)]]),0)," ")</f>
        <v xml:space="preserve"> </v>
      </c>
      <c r="F28" s="127"/>
      <c r="G28" s="12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8" s="129"/>
    </row>
    <row r="29" spans="1:8" ht="15" thickBot="1"/>
    <row r="30" spans="1:8" ht="15.75" thickBot="1">
      <c r="A30" s="462" t="s">
        <v>708</v>
      </c>
      <c r="B30" s="463"/>
      <c r="C30" s="463"/>
      <c r="D30" s="463"/>
      <c r="E30" s="463"/>
      <c r="F30" s="463"/>
      <c r="G30" s="463"/>
      <c r="H30" s="464"/>
    </row>
    <row r="32" spans="1:8" s="130" customFormat="1" ht="45">
      <c r="A32" s="112"/>
      <c r="B32" s="114" t="s">
        <v>152</v>
      </c>
      <c r="C32" s="115" t="s">
        <v>709</v>
      </c>
      <c r="D32" s="115" t="s">
        <v>702</v>
      </c>
      <c r="E32" s="115" t="s">
        <v>710</v>
      </c>
      <c r="F32" s="115" t="s">
        <v>711</v>
      </c>
      <c r="G32" s="115" t="s">
        <v>706</v>
      </c>
      <c r="H32" s="116" t="s">
        <v>707</v>
      </c>
    </row>
    <row r="33" spans="2:8">
      <c r="B33" s="131"/>
      <c r="C33" s="118"/>
      <c r="D33" s="119"/>
      <c r="E33" s="119"/>
      <c r="F33" s="132" t="str">
        <f>IFERROR(ROUNDDOWN((Tabla_Aulas[[#This Row],[Área (m²)]]/Tabla_Aulas[[#This Row],[Índice
(m²/persona)]]),0)," ")</f>
        <v xml:space="preserve"> </v>
      </c>
      <c r="G33" s="133"/>
      <c r="H33" s="134"/>
    </row>
    <row r="34" spans="2:8">
      <c r="B34" s="131"/>
      <c r="C34" s="118"/>
      <c r="D34" s="119"/>
      <c r="E34" s="119"/>
      <c r="F34" s="132" t="str">
        <f>IFERROR(ROUNDDOWN((Tabla_Aulas[[#This Row],[Área (m²)]]/Tabla_Aulas[[#This Row],[Índice
(m²/persona)]]),0)," ")</f>
        <v xml:space="preserve"> </v>
      </c>
      <c r="G34" s="133"/>
      <c r="H34" s="123"/>
    </row>
    <row r="35" spans="2:8">
      <c r="B35" s="131"/>
      <c r="C35" s="118"/>
      <c r="D35" s="119"/>
      <c r="E35" s="119"/>
      <c r="F35" s="132" t="str">
        <f>IFERROR(ROUNDDOWN((Tabla_Aulas[[#This Row],[Área (m²)]]/Tabla_Aulas[[#This Row],[Índice
(m²/persona)]]),0)," ")</f>
        <v xml:space="preserve"> </v>
      </c>
      <c r="G35" s="133"/>
      <c r="H35" s="123"/>
    </row>
    <row r="36" spans="2:8">
      <c r="B36" s="131"/>
      <c r="C36" s="118"/>
      <c r="D36" s="119"/>
      <c r="E36" s="119"/>
      <c r="F36" s="132" t="str">
        <f>IFERROR(ROUNDDOWN((Tabla_Aulas[[#This Row],[Área (m²)]]/Tabla_Aulas[[#This Row],[Índice
(m²/persona)]]),0)," ")</f>
        <v xml:space="preserve"> </v>
      </c>
      <c r="G36" s="133"/>
      <c r="H36" s="123"/>
    </row>
    <row r="37" spans="2:8">
      <c r="B37" s="131"/>
      <c r="C37" s="118"/>
      <c r="D37" s="119"/>
      <c r="E37" s="119"/>
      <c r="F37" s="132" t="str">
        <f>IFERROR(ROUNDDOWN((Tabla_Aulas[[#This Row],[Área (m²)]]/Tabla_Aulas[[#This Row],[Índice
(m²/persona)]]),0)," ")</f>
        <v xml:space="preserve"> </v>
      </c>
      <c r="G37" s="133"/>
      <c r="H37" s="123"/>
    </row>
    <row r="38" spans="2:8">
      <c r="B38" s="131"/>
      <c r="C38" s="118"/>
      <c r="D38" s="119"/>
      <c r="E38" s="119"/>
      <c r="F38" s="132" t="str">
        <f>IFERROR(ROUNDDOWN((Tabla_Aulas[[#This Row],[Área (m²)]]/Tabla_Aulas[[#This Row],[Índice
(m²/persona)]]),0)," ")</f>
        <v xml:space="preserve"> </v>
      </c>
      <c r="G38" s="133"/>
      <c r="H38" s="123"/>
    </row>
    <row r="39" spans="2:8">
      <c r="B39" s="131"/>
      <c r="C39" s="118"/>
      <c r="D39" s="119"/>
      <c r="E39" s="119"/>
      <c r="F39" s="132" t="str">
        <f>IFERROR(ROUNDDOWN((Tabla_Aulas[[#This Row],[Área (m²)]]/Tabla_Aulas[[#This Row],[Índice
(m²/persona)]]),0)," ")</f>
        <v xml:space="preserve"> </v>
      </c>
      <c r="G39" s="133"/>
      <c r="H39" s="123"/>
    </row>
    <row r="40" spans="2:8">
      <c r="B40" s="131"/>
      <c r="C40" s="118"/>
      <c r="D40" s="119"/>
      <c r="E40" s="119"/>
      <c r="F40" s="132" t="str">
        <f>IFERROR(ROUNDDOWN((Tabla_Aulas[[#This Row],[Área (m²)]]/Tabla_Aulas[[#This Row],[Índice
(m²/persona)]]),0)," ")</f>
        <v xml:space="preserve"> </v>
      </c>
      <c r="G40" s="133"/>
      <c r="H40" s="123"/>
    </row>
    <row r="41" spans="2:8">
      <c r="B41" s="131"/>
      <c r="C41" s="118"/>
      <c r="D41" s="119"/>
      <c r="E41" s="119"/>
      <c r="F41" s="132" t="str">
        <f>IFERROR(ROUNDDOWN((Tabla_Aulas[[#This Row],[Área (m²)]]/Tabla_Aulas[[#This Row],[Índice
(m²/persona)]]),0)," ")</f>
        <v xml:space="preserve"> </v>
      </c>
      <c r="G41" s="133"/>
      <c r="H41" s="123"/>
    </row>
    <row r="42" spans="2:8">
      <c r="B42" s="131"/>
      <c r="C42" s="118"/>
      <c r="D42" s="119"/>
      <c r="E42" s="119"/>
      <c r="F42" s="132" t="str">
        <f>IFERROR(ROUNDDOWN((Tabla_Aulas[[#This Row],[Área (m²)]]/Tabla_Aulas[[#This Row],[Índice
(m²/persona)]]),0)," ")</f>
        <v xml:space="preserve"> </v>
      </c>
      <c r="G42" s="133"/>
      <c r="H42" s="123"/>
    </row>
    <row r="43" spans="2:8">
      <c r="B43" s="135"/>
      <c r="C43" s="125"/>
      <c r="D43" s="119"/>
      <c r="E43" s="119"/>
      <c r="F43" s="132" t="str">
        <f>IFERROR(ROUNDDOWN((Tabla_Aulas[[#This Row],[Área (m²)]]/Tabla_Aulas[[#This Row],[Índice
(m²/persona)]]),0)," ")</f>
        <v xml:space="preserve"> </v>
      </c>
      <c r="G43" s="125"/>
      <c r="H43" s="129"/>
    </row>
    <row r="44" spans="2:8">
      <c r="B44" s="135"/>
      <c r="C44" s="125"/>
      <c r="D44" s="119"/>
      <c r="E44" s="119"/>
      <c r="F44" s="132" t="str">
        <f>IFERROR(ROUNDDOWN((Tabla_Aulas[[#This Row],[Área (m²)]]/Tabla_Aulas[[#This Row],[Índice
(m²/persona)]]),0)," ")</f>
        <v xml:space="preserve"> </v>
      </c>
      <c r="G44" s="125"/>
      <c r="H44" s="129"/>
    </row>
    <row r="45" spans="2:8">
      <c r="B45" s="135"/>
      <c r="C45" s="125"/>
      <c r="D45" s="119"/>
      <c r="E45" s="119"/>
      <c r="F45" s="132" t="str">
        <f>IFERROR(ROUNDDOWN((Tabla_Aulas[[#This Row],[Área (m²)]]/Tabla_Aulas[[#This Row],[Índice
(m²/persona)]]),0)," ")</f>
        <v xml:space="preserve"> </v>
      </c>
      <c r="G45" s="125"/>
      <c r="H45" s="129"/>
    </row>
    <row r="46" spans="2:8">
      <c r="B46" s="135"/>
      <c r="C46" s="125"/>
      <c r="D46" s="119"/>
      <c r="E46" s="119"/>
      <c r="F46" s="132" t="str">
        <f>IFERROR(ROUNDDOWN((Tabla_Aulas[[#This Row],[Área (m²)]]/Tabla_Aulas[[#This Row],[Índice
(m²/persona)]]),0)," ")</f>
        <v xml:space="preserve"> </v>
      </c>
      <c r="G46" s="125"/>
      <c r="H46" s="129"/>
    </row>
    <row r="47" spans="2:8">
      <c r="B47" s="135"/>
      <c r="C47" s="125"/>
      <c r="D47" s="119"/>
      <c r="E47" s="119"/>
      <c r="F47" s="132" t="str">
        <f>IFERROR(ROUNDDOWN((Tabla_Aulas[[#This Row],[Área (m²)]]/Tabla_Aulas[[#This Row],[Índice
(m²/persona)]]),0)," ")</f>
        <v xml:space="preserve"> </v>
      </c>
      <c r="G47" s="125"/>
      <c r="H47" s="129"/>
    </row>
    <row r="48" spans="2:8">
      <c r="B48" s="135"/>
      <c r="C48" s="125"/>
      <c r="D48" s="119"/>
      <c r="E48" s="119"/>
      <c r="F48" s="132" t="str">
        <f>IFERROR(ROUNDDOWN((Tabla_Aulas[[#This Row],[Área (m²)]]/Tabla_Aulas[[#This Row],[Índice
(m²/persona)]]),0)," ")</f>
        <v xml:space="preserve"> </v>
      </c>
      <c r="G48" s="125"/>
      <c r="H48" s="129"/>
    </row>
    <row r="49" spans="1:8">
      <c r="B49" s="135"/>
      <c r="C49" s="125"/>
      <c r="D49" s="119"/>
      <c r="E49" s="119"/>
      <c r="F49" s="132" t="str">
        <f>IFERROR(ROUNDDOWN((Tabla_Aulas[[#This Row],[Área (m²)]]/Tabla_Aulas[[#This Row],[Índice
(m²/persona)]]),0)," ")</f>
        <v xml:space="preserve"> </v>
      </c>
      <c r="G49" s="125"/>
      <c r="H49" s="129"/>
    </row>
    <row r="50" spans="1:8">
      <c r="B50" s="135"/>
      <c r="C50" s="125"/>
      <c r="D50" s="119"/>
      <c r="E50" s="119"/>
      <c r="F50" s="132" t="str">
        <f>IFERROR(ROUNDDOWN((Tabla_Aulas[[#This Row],[Área (m²)]]/Tabla_Aulas[[#This Row],[Índice
(m²/persona)]]),0)," ")</f>
        <v xml:space="preserve"> </v>
      </c>
      <c r="G50" s="125"/>
      <c r="H50" s="129"/>
    </row>
    <row r="51" spans="1:8">
      <c r="B51" s="135"/>
      <c r="C51" s="125"/>
      <c r="D51" s="119"/>
      <c r="E51" s="119"/>
      <c r="F51" s="132" t="str">
        <f>IFERROR(ROUNDDOWN((Tabla_Aulas[[#This Row],[Área (m²)]]/Tabla_Aulas[[#This Row],[Índice
(m²/persona)]]),0)," ")</f>
        <v xml:space="preserve"> </v>
      </c>
      <c r="G51" s="125"/>
      <c r="H51" s="129"/>
    </row>
    <row r="52" spans="1:8">
      <c r="B52" s="135"/>
      <c r="C52" s="125"/>
      <c r="D52" s="119"/>
      <c r="E52" s="119"/>
      <c r="F52" s="136" t="str">
        <f>IFERROR(ROUNDDOWN((Tabla_Aulas[[#This Row],[Área (m²)]]/Tabla_Aulas[[#This Row],[Índice
(m²/persona)]]),0)," ")</f>
        <v xml:space="preserve"> </v>
      </c>
      <c r="G52" s="125"/>
      <c r="H52" s="129"/>
    </row>
    <row r="54" spans="1:8" ht="15" thickBot="1"/>
    <row r="55" spans="1:8" ht="15.75" thickBot="1">
      <c r="A55" s="462" t="s">
        <v>712</v>
      </c>
      <c r="B55" s="463"/>
      <c r="C55" s="463"/>
      <c r="D55" s="463"/>
      <c r="E55" s="463"/>
      <c r="F55" s="463"/>
      <c r="G55" s="463"/>
      <c r="H55" s="464"/>
    </row>
    <row r="57" spans="1:8" ht="45">
      <c r="B57" s="114" t="s">
        <v>152</v>
      </c>
      <c r="C57" s="115" t="s">
        <v>713</v>
      </c>
      <c r="D57" s="115" t="s">
        <v>702</v>
      </c>
      <c r="E57" s="115" t="s">
        <v>710</v>
      </c>
      <c r="F57" s="115" t="s">
        <v>711</v>
      </c>
      <c r="G57" s="115" t="s">
        <v>706</v>
      </c>
      <c r="H57" s="116" t="s">
        <v>707</v>
      </c>
    </row>
    <row r="58" spans="1:8">
      <c r="B58" s="131"/>
      <c r="C58" s="118"/>
      <c r="D58" s="119"/>
      <c r="E58" s="119"/>
      <c r="F58" s="132" t="str">
        <f>IFERROR(ROUNDDOWN((Tabla_Talleres[[#This Row],[Área (m²)]]/Tabla_Talleres[[#This Row],[Índice
(m²/persona)]]),0)," ")</f>
        <v xml:space="preserve"> </v>
      </c>
      <c r="G58" s="133" t="s">
        <v>714</v>
      </c>
      <c r="H58" s="134"/>
    </row>
    <row r="59" spans="1:8">
      <c r="B59" s="131"/>
      <c r="C59" s="118"/>
      <c r="D59" s="119"/>
      <c r="E59" s="119"/>
      <c r="F59" s="132" t="str">
        <f>IFERROR(ROUNDDOWN((Tabla_Talleres[[#This Row],[Área (m²)]]/Tabla_Talleres[[#This Row],[Índice
(m²/persona)]]),0)," ")</f>
        <v xml:space="preserve"> </v>
      </c>
      <c r="G59" s="133" t="s">
        <v>714</v>
      </c>
      <c r="H59" s="123"/>
    </row>
    <row r="60" spans="1:8">
      <c r="B60" s="131"/>
      <c r="C60" s="118"/>
      <c r="D60" s="119"/>
      <c r="E60" s="119"/>
      <c r="F60" s="132" t="str">
        <f>IFERROR(ROUNDDOWN((Tabla_Talleres[[#This Row],[Área (m²)]]/Tabla_Talleres[[#This Row],[Índice
(m²/persona)]]),0)," ")</f>
        <v xml:space="preserve"> </v>
      </c>
      <c r="G60" s="133" t="s">
        <v>714</v>
      </c>
      <c r="H60" s="123"/>
    </row>
    <row r="61" spans="1:8">
      <c r="B61" s="131"/>
      <c r="C61" s="118"/>
      <c r="D61" s="119"/>
      <c r="E61" s="119"/>
      <c r="F61" s="132" t="str">
        <f>IFERROR(ROUNDDOWN((Tabla_Talleres[[#This Row],[Área (m²)]]/Tabla_Talleres[[#This Row],[Índice
(m²/persona)]]),0)," ")</f>
        <v xml:space="preserve"> </v>
      </c>
      <c r="G61" s="133" t="s">
        <v>714</v>
      </c>
      <c r="H61" s="123"/>
    </row>
    <row r="62" spans="1:8">
      <c r="B62" s="131"/>
      <c r="C62" s="118"/>
      <c r="D62" s="119"/>
      <c r="E62" s="119"/>
      <c r="F62" s="132" t="str">
        <f>IFERROR(ROUNDDOWN((Tabla_Talleres[[#This Row],[Área (m²)]]/Tabla_Talleres[[#This Row],[Índice
(m²/persona)]]),0)," ")</f>
        <v xml:space="preserve"> </v>
      </c>
      <c r="G62" s="133" t="s">
        <v>714</v>
      </c>
      <c r="H62" s="123"/>
    </row>
    <row r="63" spans="1:8">
      <c r="B63" s="131"/>
      <c r="C63" s="118"/>
      <c r="D63" s="119"/>
      <c r="E63" s="119"/>
      <c r="F63" s="132" t="str">
        <f>IFERROR(ROUNDDOWN((Tabla_Talleres[[#This Row],[Área (m²)]]/Tabla_Talleres[[#This Row],[Índice
(m²/persona)]]),0)," ")</f>
        <v xml:space="preserve"> </v>
      </c>
      <c r="G63" s="133" t="s">
        <v>714</v>
      </c>
      <c r="H63" s="123"/>
    </row>
    <row r="64" spans="1:8">
      <c r="B64" s="131"/>
      <c r="C64" s="118"/>
      <c r="D64" s="119"/>
      <c r="E64" s="119"/>
      <c r="F64" s="132" t="str">
        <f>IFERROR(ROUNDDOWN((Tabla_Talleres[[#This Row],[Área (m²)]]/Tabla_Talleres[[#This Row],[Índice
(m²/persona)]]),0)," ")</f>
        <v xml:space="preserve"> </v>
      </c>
      <c r="G64" s="133" t="s">
        <v>714</v>
      </c>
      <c r="H64" s="123"/>
    </row>
    <row r="65" spans="1:8">
      <c r="B65" s="131"/>
      <c r="C65" s="118"/>
      <c r="D65" s="119"/>
      <c r="E65" s="119"/>
      <c r="F65" s="132" t="str">
        <f>IFERROR(ROUNDDOWN((Tabla_Talleres[[#This Row],[Área (m²)]]/Tabla_Talleres[[#This Row],[Índice
(m²/persona)]]),0)," ")</f>
        <v xml:space="preserve"> </v>
      </c>
      <c r="G65" s="133" t="s">
        <v>714</v>
      </c>
      <c r="H65" s="123"/>
    </row>
    <row r="66" spans="1:8">
      <c r="B66" s="131"/>
      <c r="C66" s="118"/>
      <c r="D66" s="119"/>
      <c r="E66" s="119"/>
      <c r="F66" s="132" t="str">
        <f>IFERROR(ROUNDDOWN((Tabla_Talleres[[#This Row],[Área (m²)]]/Tabla_Talleres[[#This Row],[Índice
(m²/persona)]]),0)," ")</f>
        <v xml:space="preserve"> </v>
      </c>
      <c r="G66" s="133" t="s">
        <v>714</v>
      </c>
      <c r="H66" s="123"/>
    </row>
    <row r="67" spans="1:8">
      <c r="B67" s="131"/>
      <c r="C67" s="118"/>
      <c r="D67" s="119"/>
      <c r="E67" s="119"/>
      <c r="F67" s="132" t="str">
        <f>IFERROR(ROUNDDOWN((Tabla_Talleres[[#This Row],[Área (m²)]]/Tabla_Talleres[[#This Row],[Índice
(m²/persona)]]),0)," ")</f>
        <v xml:space="preserve"> </v>
      </c>
      <c r="G67" s="133" t="s">
        <v>714</v>
      </c>
      <c r="H67" s="123"/>
    </row>
    <row r="68" spans="1:8">
      <c r="B68" s="135"/>
      <c r="C68" s="125"/>
      <c r="D68" s="119"/>
      <c r="E68" s="119"/>
      <c r="F68" s="132" t="str">
        <f>IFERROR(ROUNDDOWN((Tabla_Talleres[[#This Row],[Área (m²)]]/Tabla_Talleres[[#This Row],[Índice
(m²/persona)]]),0)," ")</f>
        <v xml:space="preserve"> </v>
      </c>
      <c r="G68" s="133" t="s">
        <v>714</v>
      </c>
      <c r="H68" s="129"/>
    </row>
    <row r="69" spans="1:8">
      <c r="B69" s="135"/>
      <c r="C69" s="125"/>
      <c r="D69" s="119"/>
      <c r="E69" s="119"/>
      <c r="F69" s="132" t="str">
        <f>IFERROR(ROUNDDOWN((Tabla_Talleres[[#This Row],[Área (m²)]]/Tabla_Talleres[[#This Row],[Índice
(m²/persona)]]),0)," ")</f>
        <v xml:space="preserve"> </v>
      </c>
      <c r="G69" s="133" t="s">
        <v>714</v>
      </c>
      <c r="H69" s="129"/>
    </row>
    <row r="70" spans="1:8">
      <c r="B70" s="135"/>
      <c r="C70" s="125"/>
      <c r="D70" s="119"/>
      <c r="E70" s="119"/>
      <c r="F70" s="132" t="str">
        <f>IFERROR(ROUNDDOWN((Tabla_Talleres[[#This Row],[Área (m²)]]/Tabla_Talleres[[#This Row],[Índice
(m²/persona)]]),0)," ")</f>
        <v xml:space="preserve"> </v>
      </c>
      <c r="G70" s="133" t="s">
        <v>714</v>
      </c>
      <c r="H70" s="129"/>
    </row>
    <row r="71" spans="1:8">
      <c r="B71" s="135"/>
      <c r="C71" s="125"/>
      <c r="D71" s="119"/>
      <c r="E71" s="119"/>
      <c r="F71" s="132" t="str">
        <f>IFERROR(ROUNDDOWN((Tabla_Talleres[[#This Row],[Área (m²)]]/Tabla_Talleres[[#This Row],[Índice
(m²/persona)]]),0)," ")</f>
        <v xml:space="preserve"> </v>
      </c>
      <c r="G71" s="133" t="s">
        <v>714</v>
      </c>
      <c r="H71" s="129"/>
    </row>
    <row r="72" spans="1:8">
      <c r="B72" s="135"/>
      <c r="C72" s="125"/>
      <c r="D72" s="119"/>
      <c r="E72" s="119"/>
      <c r="F72" s="132" t="str">
        <f>IFERROR(ROUNDDOWN((Tabla_Talleres[[#This Row],[Área (m²)]]/Tabla_Talleres[[#This Row],[Índice
(m²/persona)]]),0)," ")</f>
        <v xml:space="preserve"> </v>
      </c>
      <c r="G72" s="137" t="s">
        <v>714</v>
      </c>
      <c r="H72" s="129"/>
    </row>
    <row r="77" spans="1:8" ht="15">
      <c r="A77" s="112" t="s">
        <v>715</v>
      </c>
    </row>
  </sheetData>
  <sheetProtection algorithmName="SHA-512" hashValue="1GAXETsJxB1BjsjjqTVNQObo9o1isR48k0ladx+/KxTJh507v99w4cWazXNTdhkqyoNE1PUCiLJNR382jwy6fw==" saltValue="Tmaa9KZPKWSw/s79V7yusQ==" spinCount="100000" sheet="1" formatRows="0"/>
  <mergeCells count="3">
    <mergeCell ref="A1:H1"/>
    <mergeCell ref="A30:H30"/>
    <mergeCell ref="A55:H55"/>
  </mergeCells>
  <conditionalFormatting sqref="G4:G28">
    <cfRule type="cellIs" dxfId="5" priority="3" operator="equal">
      <formula>"No Cumple"</formula>
    </cfRule>
    <cfRule type="cellIs" dxfId="4" priority="4" operator="equal">
      <formula>"CUMPLE"</formula>
    </cfRule>
  </conditionalFormatting>
  <conditionalFormatting sqref="G33:G52">
    <cfRule type="containsText" dxfId="3" priority="2" operator="containsText" text="No Cumple">
      <formula>NOT(ISERROR(SEARCH("No Cumple",G33)))</formula>
    </cfRule>
  </conditionalFormatting>
  <conditionalFormatting sqref="G58:G72">
    <cfRule type="containsText" dxfId="2" priority="1" operator="containsText" text="No Cumple">
      <formula>NOT(ISERROR(SEARCH("No Cumple",G58)))</formula>
    </cfRule>
  </conditionalFormatting>
  <conditionalFormatting sqref="I2">
    <cfRule type="cellIs" dxfId="1" priority="5" operator="equal">
      <formula>"No Cumple"</formula>
    </cfRule>
    <cfRule type="cellIs" dxfId="0" priority="6" operator="equal">
      <formula>"CUMPLE"</formula>
    </cfRule>
  </conditionalFormatting>
  <dataValidations count="6">
    <dataValidation type="list" allowBlank="1" showInputMessage="1" showErrorMessage="1" sqref="E58:E72" xr:uid="{7211CD69-AB9A-430E-A19F-C6D071BD2E95}">
      <mc:AlternateContent xmlns:x12ac="http://schemas.microsoft.com/office/spreadsheetml/2011/1/ac" xmlns:mc="http://schemas.openxmlformats.org/markup-compatibility/2006">
        <mc:Choice Requires="x12ac">
          <x12ac:list>"2,30","2,50"</x12ac:list>
        </mc:Choice>
        <mc:Fallback>
          <formula1>"2,30,2,50"</formula1>
        </mc:Fallback>
      </mc:AlternateContent>
    </dataValidation>
    <dataValidation type="list" allowBlank="1" showInputMessage="1" showErrorMessage="1" sqref="E33:E52" xr:uid="{5D878E1E-5F5F-4E6C-9C9C-A83DF3ECBDD6}">
      <mc:AlternateContent xmlns:x12ac="http://schemas.microsoft.com/office/spreadsheetml/2011/1/ac" xmlns:mc="http://schemas.openxmlformats.org/markup-compatibility/2006">
        <mc:Choice Requires="x12ac">
          <x12ac:list>"1,50","1,80"</x12ac:list>
        </mc:Choice>
        <mc:Fallback>
          <formula1>"1,50,1,80"</formula1>
        </mc:Fallback>
      </mc:AlternateContent>
    </dataValidation>
    <dataValidation type="whole" operator="greaterThanOrEqual" allowBlank="1" showInputMessage="1" showErrorMessage="1" errorTitle="ERROR DE DIGITACIÓN !" error="Asegurese de digitar únicamente números ENTEROS POSITIVOS._x000a__x000a_No se aceptan números decimales ni cadenas de texto." sqref="F4" xr:uid="{7E320261-E433-4870-9419-7BB228356002}">
      <formula1>0</formula1>
    </dataValidation>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D33:D52 C4:C28 D58:D72" xr:uid="{DBB1D4E9-669F-44AB-8894-40F493D615D3}">
      <formula1>0</formula1>
    </dataValidation>
    <dataValidation type="list" allowBlank="1" showInputMessage="1" showErrorMessage="1" sqref="D4:D28" xr:uid="{8E6930B8-3732-42B9-BA24-666B1810D98A}">
      <formula1>"3,4"</formula1>
    </dataValidation>
    <dataValidation type="list" allowBlank="1" showInputMessage="1" showErrorMessage="1" sqref="G33:G52 G58:G72" xr:uid="{4C005A1B-22FE-41FF-8F5B-3D1D8EEBF4D7}">
      <formula1>"CUMPLE,NO CUMPLE,NO APLICA"</formula1>
    </dataValidation>
  </dataValidations>
  <hyperlinks>
    <hyperlink ref="I2" location="'2.Ambientes Adecuados y Seguros'!B52" display="Click" xr:uid="{A8A4E81D-15EC-4E97-973B-EA6B306405BC}"/>
    <hyperlink ref="I1" location="PORTADA!A1" display="Portada" xr:uid="{87BF1386-7636-4B9F-98B7-DAEE40D7E885}"/>
  </hyperlinks>
  <printOptions horizontalCentered="1"/>
  <pageMargins left="0.31496062992125984" right="0.31496062992125984" top="1.1417322834645669" bottom="0.74803149606299213" header="0.31496062992125984" footer="0.31496062992125984"/>
  <pageSetup scale="80" fitToHeight="0" orientation="landscape" r:id="rId1"/>
  <headerFooter>
    <oddHeader>&amp;L&amp;G&amp;CPROCESO DE INSPECCIÓN, VIGILANCIA Y CONTROL
INSTRUMENTO IV
PRESTACION DE SERVICIOS A LA COMUNIDAD&amp;RIN89.IVC
Versión 2
24/06/2026
Clasificación de la Información
CLASIFICADA</oddHeader>
    <oddFooter>&amp;C&amp;G</oddFooter>
  </headerFooter>
  <legacyDrawingHF r:id="rId2"/>
  <tableParts count="3">
    <tablePart r:id="rId3"/>
    <tablePart r:id="rId4"/>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0CC28-B4FF-432E-99C9-5FE6C877F23D}">
  <sheetPr>
    <tabColor rgb="FF66FF33"/>
    <pageSetUpPr fitToPage="1"/>
  </sheetPr>
  <dimension ref="A1:D9"/>
  <sheetViews>
    <sheetView zoomScaleNormal="100" workbookViewId="0">
      <selection activeCell="A13" sqref="A13"/>
    </sheetView>
  </sheetViews>
  <sheetFormatPr baseColWidth="10" defaultColWidth="11.42578125" defaultRowHeight="15"/>
  <cols>
    <col min="1" max="1" width="16.140625" bestFit="1" customWidth="1"/>
    <col min="2" max="2" width="40.28515625" customWidth="1"/>
    <col min="3" max="3" width="25.85546875" customWidth="1"/>
    <col min="4" max="4" width="11" customWidth="1"/>
    <col min="5" max="5" width="9.42578125" customWidth="1"/>
  </cols>
  <sheetData>
    <row r="1" spans="1:4" ht="45">
      <c r="A1" s="295" t="s">
        <v>860</v>
      </c>
      <c r="B1" s="296" t="s">
        <v>716</v>
      </c>
      <c r="C1" s="291" t="s">
        <v>717</v>
      </c>
      <c r="D1" s="75" t="s">
        <v>177</v>
      </c>
    </row>
    <row r="2" spans="1:4">
      <c r="A2" s="465" t="s">
        <v>859</v>
      </c>
      <c r="B2" s="290" t="s">
        <v>718</v>
      </c>
      <c r="C2" s="292">
        <f>$C$9*0.5/100</f>
        <v>0.5</v>
      </c>
    </row>
    <row r="3" spans="1:4">
      <c r="A3" s="465"/>
      <c r="B3" s="290" t="s">
        <v>719</v>
      </c>
      <c r="C3" s="292">
        <f>$C$9*0.5/100</f>
        <v>0.5</v>
      </c>
    </row>
    <row r="4" spans="1:4">
      <c r="A4" s="465"/>
      <c r="B4" s="290" t="s">
        <v>720</v>
      </c>
      <c r="C4" s="292">
        <f>$C$9*0.5/100</f>
        <v>0.5</v>
      </c>
    </row>
    <row r="5" spans="1:4">
      <c r="A5" s="466" t="s">
        <v>861</v>
      </c>
      <c r="B5" s="290" t="s">
        <v>721</v>
      </c>
      <c r="C5" s="292">
        <f>$C$9/50</f>
        <v>2</v>
      </c>
    </row>
    <row r="6" spans="1:4" ht="30.75" thickBot="1">
      <c r="A6" s="467"/>
      <c r="B6" s="293" t="s">
        <v>722</v>
      </c>
      <c r="C6" s="294">
        <f>$C$9/50</f>
        <v>2</v>
      </c>
    </row>
    <row r="7" spans="1:4" ht="30.75" customHeight="1">
      <c r="A7" s="468" t="s">
        <v>829</v>
      </c>
      <c r="B7" s="468"/>
      <c r="C7" s="468"/>
    </row>
    <row r="8" spans="1:4" ht="15.75" thickBot="1"/>
    <row r="9" spans="1:4" ht="26.25" customHeight="1" thickBot="1">
      <c r="B9" s="186" t="s">
        <v>723</v>
      </c>
      <c r="C9" s="288">
        <v>100</v>
      </c>
    </row>
  </sheetData>
  <sheetProtection algorithmName="SHA-512" hashValue="7gUprHq9FUlywr9Db/3XYulXUAzbOM8Q/NFqcs3rWfVLOH06f8SX7EJ2Gco4ykyFJA0uYmO/mEMV0ZhWtkuKDw==" saltValue="XnUmi5ErNpxtD7AhtoS5fg==" spinCount="100000" sheet="1" objects="1" scenarios="1"/>
  <mergeCells count="3">
    <mergeCell ref="A2:A4"/>
    <mergeCell ref="A5:A6"/>
    <mergeCell ref="A7:C7"/>
  </mergeCells>
  <hyperlinks>
    <hyperlink ref="D1" location="PORTADA!A1" display="Portada" xr:uid="{D0F002D6-1B2C-465B-A7E4-BD43FEC9DAD2}"/>
  </hyperlinks>
  <printOptions horizontalCentered="1"/>
  <pageMargins left="0.31496062992125984" right="0.31496062992125984" top="1.1417322834645669" bottom="0.74803149606299213" header="0.31496062992125984" footer="0.31496062992125984"/>
  <pageSetup fitToHeight="0" orientation="landscape" r:id="rId1"/>
  <headerFooter>
    <oddHeader>&amp;L&amp;G&amp;CPROCESO DE INSPECCIÓN, VIGILANCIA Y CONTROL
INSTRUMENTO IV
PRESTACION DE SERVICIOS A LA COMUNIDAD&amp;RIN89.IVC
Versión 2
24/06/2026
Clasificación de la Información
CLASIFICADA</oddHeader>
    <oddFooter>&amp;C&amp;G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97D2-479F-4829-92F9-8C07125C11F0}">
  <sheetPr>
    <tabColor theme="5" tint="0.79998168889431442"/>
    <pageSetUpPr fitToPage="1"/>
  </sheetPr>
  <dimension ref="A1:X12"/>
  <sheetViews>
    <sheetView topLeftCell="G1" workbookViewId="0">
      <selection activeCell="A13" sqref="A13"/>
    </sheetView>
  </sheetViews>
  <sheetFormatPr baseColWidth="10" defaultColWidth="11.42578125" defaultRowHeight="15"/>
  <cols>
    <col min="1" max="1" width="4.140625" bestFit="1" customWidth="1"/>
    <col min="2" max="2" width="19.28515625" bestFit="1" customWidth="1"/>
    <col min="3" max="3" width="11.85546875" customWidth="1"/>
    <col min="4" max="4" width="8.42578125" customWidth="1"/>
    <col min="5" max="5" width="22" customWidth="1"/>
    <col min="6" max="6" width="17.42578125" customWidth="1"/>
    <col min="7" max="7" width="14.42578125" customWidth="1"/>
    <col min="8" max="8" width="14.28515625" customWidth="1"/>
    <col min="9" max="9" width="14.7109375" customWidth="1"/>
    <col min="12" max="12" width="13.42578125" customWidth="1"/>
    <col min="17" max="17" width="16.42578125" bestFit="1" customWidth="1"/>
    <col min="18" max="18" width="11.42578125" style="3"/>
    <col min="19" max="19" width="12.85546875" style="3" customWidth="1"/>
    <col min="20" max="20" width="11.42578125" style="3"/>
    <col min="21" max="21" width="17" style="3" customWidth="1"/>
    <col min="22" max="22" width="21.140625" style="3" customWidth="1"/>
    <col min="23" max="23" width="40.85546875" style="3" customWidth="1"/>
  </cols>
  <sheetData>
    <row r="1" spans="1:24" ht="36.75" customHeight="1">
      <c r="A1" s="470" t="s">
        <v>724</v>
      </c>
      <c r="B1" s="470"/>
      <c r="C1" s="470"/>
      <c r="D1" s="470"/>
      <c r="E1" s="470"/>
      <c r="F1" s="470"/>
      <c r="G1" s="470"/>
      <c r="H1" s="470"/>
      <c r="I1" s="470"/>
      <c r="J1" s="470"/>
      <c r="K1" s="470"/>
      <c r="L1" s="470"/>
      <c r="M1" s="470"/>
      <c r="N1" s="470"/>
      <c r="O1" s="470"/>
      <c r="P1" s="470"/>
      <c r="Q1" s="470"/>
      <c r="R1" s="470"/>
      <c r="S1" s="470"/>
      <c r="T1" s="470"/>
      <c r="U1" s="470"/>
      <c r="V1" s="470"/>
      <c r="W1" s="470"/>
      <c r="X1" s="75" t="s">
        <v>177</v>
      </c>
    </row>
    <row r="2" spans="1:24" s="2" customFormat="1" ht="60" customHeight="1">
      <c r="A2" s="470" t="s">
        <v>104</v>
      </c>
      <c r="B2" s="470" t="s">
        <v>725</v>
      </c>
      <c r="C2" s="469" t="s">
        <v>726</v>
      </c>
      <c r="D2" s="470" t="s">
        <v>727</v>
      </c>
      <c r="E2" s="469" t="s">
        <v>728</v>
      </c>
      <c r="F2" s="469" t="s">
        <v>729</v>
      </c>
      <c r="G2" s="469" t="s">
        <v>730</v>
      </c>
      <c r="H2" s="469" t="s">
        <v>731</v>
      </c>
      <c r="I2" s="469" t="s">
        <v>732</v>
      </c>
      <c r="J2" s="469" t="s">
        <v>733</v>
      </c>
      <c r="K2" s="469" t="s">
        <v>734</v>
      </c>
      <c r="L2" s="469" t="s">
        <v>735</v>
      </c>
      <c r="M2" s="469" t="s">
        <v>736</v>
      </c>
      <c r="N2" s="470"/>
      <c r="O2" s="470"/>
      <c r="P2" s="470"/>
      <c r="Q2" s="469" t="s">
        <v>737</v>
      </c>
      <c r="R2" s="469" t="s">
        <v>738</v>
      </c>
      <c r="S2" s="469" t="s">
        <v>739</v>
      </c>
      <c r="T2" s="469"/>
      <c r="U2" s="469" t="s">
        <v>740</v>
      </c>
      <c r="V2" s="469" t="s">
        <v>741</v>
      </c>
      <c r="W2" s="470" t="s">
        <v>742</v>
      </c>
    </row>
    <row r="3" spans="1:24" ht="30">
      <c r="A3" s="470"/>
      <c r="B3" s="470"/>
      <c r="C3" s="469"/>
      <c r="D3" s="470"/>
      <c r="E3" s="469"/>
      <c r="F3" s="469"/>
      <c r="G3" s="469"/>
      <c r="H3" s="469"/>
      <c r="I3" s="469"/>
      <c r="J3" s="469"/>
      <c r="K3" s="469"/>
      <c r="L3" s="469"/>
      <c r="M3" s="65" t="s">
        <v>743</v>
      </c>
      <c r="N3" s="66" t="s">
        <v>744</v>
      </c>
      <c r="O3" s="65" t="s">
        <v>745</v>
      </c>
      <c r="P3" s="65" t="s">
        <v>746</v>
      </c>
      <c r="Q3" s="470"/>
      <c r="R3" s="469" t="s">
        <v>747</v>
      </c>
      <c r="S3" s="469"/>
      <c r="T3" s="469"/>
      <c r="U3" s="469"/>
      <c r="V3" s="469"/>
      <c r="W3" s="470"/>
    </row>
    <row r="4" spans="1:24" ht="30">
      <c r="A4" s="64">
        <v>1</v>
      </c>
      <c r="B4" s="297"/>
      <c r="C4" s="297"/>
      <c r="D4" s="297"/>
      <c r="E4" s="297"/>
      <c r="F4" s="298" t="s">
        <v>748</v>
      </c>
      <c r="G4" s="299"/>
      <c r="H4" s="298" t="s">
        <v>749</v>
      </c>
      <c r="I4" s="298" t="s">
        <v>749</v>
      </c>
      <c r="J4" s="298" t="s">
        <v>749</v>
      </c>
      <c r="K4" s="298" t="s">
        <v>749</v>
      </c>
      <c r="L4" s="298" t="s">
        <v>750</v>
      </c>
      <c r="M4" s="300" t="s">
        <v>751</v>
      </c>
      <c r="N4" s="300" t="s">
        <v>751</v>
      </c>
      <c r="O4" s="300" t="s">
        <v>751</v>
      </c>
      <c r="P4" s="300" t="s">
        <v>751</v>
      </c>
      <c r="Q4" s="300" t="s">
        <v>751</v>
      </c>
      <c r="R4" s="301" t="s">
        <v>751</v>
      </c>
      <c r="S4" s="301" t="s">
        <v>751</v>
      </c>
      <c r="T4" s="301" t="s">
        <v>751</v>
      </c>
      <c r="U4" s="302"/>
      <c r="V4" s="301" t="s">
        <v>751</v>
      </c>
      <c r="W4" s="302"/>
    </row>
    <row r="5" spans="1:24">
      <c r="A5" s="64">
        <v>2</v>
      </c>
      <c r="B5" s="297"/>
      <c r="C5" s="297"/>
      <c r="D5" s="297"/>
      <c r="E5" s="297"/>
      <c r="F5" s="297"/>
      <c r="G5" s="297"/>
      <c r="H5" s="297"/>
      <c r="I5" s="297"/>
      <c r="J5" s="297"/>
      <c r="K5" s="297"/>
      <c r="L5" s="297"/>
      <c r="M5" s="297"/>
      <c r="N5" s="297"/>
      <c r="O5" s="297"/>
      <c r="P5" s="297"/>
      <c r="Q5" s="297"/>
      <c r="R5" s="302"/>
      <c r="S5" s="302"/>
      <c r="T5" s="302"/>
      <c r="U5" s="302"/>
      <c r="V5" s="302"/>
      <c r="W5" s="302"/>
    </row>
    <row r="6" spans="1:24">
      <c r="A6" s="64">
        <v>3</v>
      </c>
      <c r="B6" s="297"/>
      <c r="C6" s="297"/>
      <c r="D6" s="297"/>
      <c r="E6" s="297"/>
      <c r="F6" s="297"/>
      <c r="G6" s="297"/>
      <c r="H6" s="297"/>
      <c r="I6" s="297"/>
      <c r="J6" s="297"/>
      <c r="K6" s="297"/>
      <c r="L6" s="297"/>
      <c r="M6" s="297"/>
      <c r="N6" s="297"/>
      <c r="O6" s="297"/>
      <c r="P6" s="297"/>
      <c r="Q6" s="297"/>
      <c r="R6" s="302"/>
      <c r="S6" s="302"/>
      <c r="T6" s="302"/>
      <c r="U6" s="302"/>
      <c r="V6" s="302"/>
      <c r="W6" s="302"/>
    </row>
    <row r="7" spans="1:24">
      <c r="A7" s="64">
        <v>4</v>
      </c>
      <c r="B7" s="297"/>
      <c r="C7" s="297"/>
      <c r="D7" s="297"/>
      <c r="E7" s="297"/>
      <c r="F7" s="297"/>
      <c r="G7" s="297"/>
      <c r="H7" s="297"/>
      <c r="I7" s="297"/>
      <c r="J7" s="297"/>
      <c r="K7" s="297"/>
      <c r="L7" s="297"/>
      <c r="M7" s="297"/>
      <c r="N7" s="297"/>
      <c r="O7" s="297"/>
      <c r="P7" s="297"/>
      <c r="Q7" s="297"/>
      <c r="R7" s="302"/>
      <c r="S7" s="302"/>
      <c r="T7" s="302"/>
      <c r="U7" s="302"/>
      <c r="V7" s="302"/>
      <c r="W7" s="302"/>
    </row>
    <row r="8" spans="1:24">
      <c r="A8" s="64">
        <v>5</v>
      </c>
      <c r="B8" s="297"/>
      <c r="C8" s="297"/>
      <c r="D8" s="297"/>
      <c r="E8" s="297"/>
      <c r="F8" s="297"/>
      <c r="G8" s="297"/>
      <c r="H8" s="297"/>
      <c r="I8" s="297"/>
      <c r="J8" s="297"/>
      <c r="K8" s="297"/>
      <c r="L8" s="297"/>
      <c r="M8" s="297"/>
      <c r="N8" s="297"/>
      <c r="O8" s="297"/>
      <c r="P8" s="297"/>
      <c r="Q8" s="297"/>
      <c r="R8" s="302"/>
      <c r="S8" s="302"/>
      <c r="T8" s="302"/>
      <c r="U8" s="302"/>
      <c r="V8" s="302"/>
      <c r="W8" s="302"/>
    </row>
    <row r="9" spans="1:24">
      <c r="A9" s="64">
        <v>6</v>
      </c>
      <c r="B9" s="297"/>
      <c r="C9" s="297"/>
      <c r="D9" s="297"/>
      <c r="E9" s="297"/>
      <c r="F9" s="297"/>
      <c r="G9" s="297"/>
      <c r="H9" s="297"/>
      <c r="I9" s="297"/>
      <c r="J9" s="297"/>
      <c r="K9" s="297"/>
      <c r="L9" s="297"/>
      <c r="M9" s="297"/>
      <c r="N9" s="297"/>
      <c r="O9" s="297"/>
      <c r="P9" s="297"/>
      <c r="Q9" s="297"/>
      <c r="R9" s="302"/>
      <c r="S9" s="302"/>
      <c r="T9" s="302"/>
      <c r="U9" s="302"/>
      <c r="V9" s="302"/>
      <c r="W9" s="302"/>
    </row>
    <row r="10" spans="1:24">
      <c r="A10" s="64">
        <v>7</v>
      </c>
      <c r="B10" s="297"/>
      <c r="C10" s="297"/>
      <c r="D10" s="297"/>
      <c r="E10" s="297"/>
      <c r="F10" s="297"/>
      <c r="G10" s="297"/>
      <c r="H10" s="297"/>
      <c r="I10" s="297"/>
      <c r="J10" s="297"/>
      <c r="K10" s="297"/>
      <c r="L10" s="297"/>
      <c r="M10" s="297"/>
      <c r="N10" s="297"/>
      <c r="O10" s="297"/>
      <c r="P10" s="297"/>
      <c r="Q10" s="297"/>
      <c r="R10" s="302"/>
      <c r="S10" s="302"/>
      <c r="T10" s="302"/>
      <c r="U10" s="302"/>
      <c r="V10" s="302"/>
      <c r="W10" s="302"/>
    </row>
    <row r="11" spans="1:24">
      <c r="A11" s="64">
        <v>8</v>
      </c>
      <c r="B11" s="297"/>
      <c r="C11" s="297"/>
      <c r="D11" s="297"/>
      <c r="E11" s="297"/>
      <c r="F11" s="297"/>
      <c r="G11" s="297"/>
      <c r="H11" s="297"/>
      <c r="I11" s="297"/>
      <c r="J11" s="297"/>
      <c r="K11" s="297"/>
      <c r="L11" s="297"/>
      <c r="M11" s="297"/>
      <c r="N11" s="297"/>
      <c r="O11" s="297"/>
      <c r="P11" s="297"/>
      <c r="Q11" s="297"/>
      <c r="R11" s="302"/>
      <c r="S11" s="302"/>
      <c r="T11" s="302"/>
      <c r="U11" s="302"/>
      <c r="V11" s="302"/>
      <c r="W11" s="302"/>
    </row>
    <row r="12" spans="1:24">
      <c r="A12" s="64">
        <v>9</v>
      </c>
      <c r="B12" s="297"/>
      <c r="C12" s="297"/>
      <c r="D12" s="297"/>
      <c r="E12" s="297"/>
      <c r="F12" s="297"/>
      <c r="G12" s="297"/>
      <c r="H12" s="297"/>
      <c r="I12" s="297"/>
      <c r="J12" s="297"/>
      <c r="K12" s="297"/>
      <c r="L12" s="297"/>
      <c r="M12" s="297"/>
      <c r="N12" s="297"/>
      <c r="O12" s="297"/>
      <c r="P12" s="297"/>
      <c r="Q12" s="297"/>
      <c r="R12" s="302"/>
      <c r="S12" s="302"/>
      <c r="T12" s="302"/>
      <c r="U12" s="302"/>
      <c r="V12" s="302"/>
      <c r="W12" s="302"/>
    </row>
  </sheetData>
  <sheetProtection algorithmName="SHA-512" hashValue="WpSHKAGbG03vAT6Y/VlItHOXkmvXXY038r6Qc7QRX+wtDJm+mT8EdX+K2UZDURbpgGFP0hwjWllrHBGZxK2MwQ==" saltValue="3QEQU97RGBg/dCdn/QbJ7w==" spinCount="100000" sheet="1" objects="1" scenarios="1" formatRows="0"/>
  <mergeCells count="20">
    <mergeCell ref="W2:W3"/>
    <mergeCell ref="Q2:Q3"/>
    <mergeCell ref="A1:W1"/>
    <mergeCell ref="A2:A3"/>
    <mergeCell ref="B2:B3"/>
    <mergeCell ref="C2:C3"/>
    <mergeCell ref="D2:D3"/>
    <mergeCell ref="E2:E3"/>
    <mergeCell ref="F2:F3"/>
    <mergeCell ref="G2:G3"/>
    <mergeCell ref="H2:H3"/>
    <mergeCell ref="I2:I3"/>
    <mergeCell ref="J2:J3"/>
    <mergeCell ref="K2:K3"/>
    <mergeCell ref="L2:L3"/>
    <mergeCell ref="M2:P2"/>
    <mergeCell ref="R2:R3"/>
    <mergeCell ref="S2:T3"/>
    <mergeCell ref="U2:U3"/>
    <mergeCell ref="V2:V3"/>
  </mergeCells>
  <hyperlinks>
    <hyperlink ref="X1" location="PORTADA!A1" display="Portada" xr:uid="{458907FA-3299-4520-9CCF-CAEE2AD70EB1}"/>
  </hyperlinks>
  <printOptions horizontalCentered="1"/>
  <pageMargins left="0.31496062992125984" right="0.31496062992125984" top="1.1417322834645669" bottom="0.74803149606299213" header="0.31496062992125984" footer="0.31496062992125984"/>
  <pageSetup scale="38" fitToHeight="0" orientation="landscape" r:id="rId1"/>
  <headerFooter>
    <oddHeader>&amp;L&amp;G&amp;CPROCESO DE INSPECCIÓN, VIGILANCIA Y CONTROL
INSTRUMENTO IV
PRESTACION DE SERVICIOS A LA COMUNIDAD&amp;RIN89.IVC
Versión 2
24/06/2026
Clasificación de la Información
CLASIFICADA</oddHeader>
    <oddFooter>&amp;C&amp;G</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1D007-1844-4C0F-8F67-908FBDA0DCD4}">
  <sheetPr>
    <tabColor theme="9" tint="0.39997558519241921"/>
    <pageSetUpPr fitToPage="1"/>
  </sheetPr>
  <dimension ref="A1:AT81"/>
  <sheetViews>
    <sheetView view="pageBreakPreview" topLeftCell="E1" zoomScale="90" zoomScaleNormal="38" zoomScaleSheetLayoutView="90" workbookViewId="0">
      <selection activeCell="A13" sqref="A13"/>
    </sheetView>
  </sheetViews>
  <sheetFormatPr baseColWidth="10" defaultColWidth="10.85546875" defaultRowHeight="12.75"/>
  <cols>
    <col min="1" max="1" width="5.7109375" style="176" customWidth="1"/>
    <col min="2" max="2" width="43.42578125" style="185" customWidth="1"/>
    <col min="3" max="4" width="17.42578125" style="177" customWidth="1"/>
    <col min="5" max="8" width="14.42578125" style="177" customWidth="1"/>
    <col min="9" max="9" width="10.85546875" style="177"/>
    <col min="10" max="10" width="13.28515625" style="176" customWidth="1"/>
    <col min="11" max="13" width="4.42578125" style="176" customWidth="1"/>
    <col min="14" max="14" width="12.28515625" style="176" customWidth="1"/>
    <col min="15" max="15" width="4.42578125" style="176" customWidth="1"/>
    <col min="16" max="16" width="6.7109375" style="176" customWidth="1"/>
    <col min="17" max="17" width="4.42578125" style="176" customWidth="1"/>
    <col min="18" max="18" width="6.140625" style="176" customWidth="1"/>
    <col min="19" max="19" width="4.42578125" style="176" customWidth="1"/>
    <col min="20" max="22" width="6.7109375" style="176" customWidth="1"/>
    <col min="23" max="41" width="4.42578125" style="176" customWidth="1"/>
    <col min="42" max="44" width="5.7109375" style="176" customWidth="1"/>
    <col min="45" max="45" width="28.7109375" style="176" customWidth="1"/>
    <col min="46" max="16384" width="10.85546875" style="176"/>
  </cols>
  <sheetData>
    <row r="1" spans="1:46" s="179" customFormat="1" ht="94.5" customHeight="1">
      <c r="A1" s="472" t="s">
        <v>752</v>
      </c>
      <c r="B1" s="472" t="s">
        <v>753</v>
      </c>
      <c r="C1" s="472" t="s">
        <v>754</v>
      </c>
      <c r="D1" s="472" t="s">
        <v>755</v>
      </c>
      <c r="E1" s="472" t="s">
        <v>756</v>
      </c>
      <c r="F1" s="472" t="s">
        <v>757</v>
      </c>
      <c r="G1" s="472" t="s">
        <v>82</v>
      </c>
      <c r="H1" s="472" t="s">
        <v>758</v>
      </c>
      <c r="I1" s="472" t="s">
        <v>759</v>
      </c>
      <c r="J1" s="472" t="s">
        <v>760</v>
      </c>
      <c r="K1" s="471" t="s">
        <v>761</v>
      </c>
      <c r="L1" s="471"/>
      <c r="M1" s="471" t="s">
        <v>762</v>
      </c>
      <c r="N1" s="471"/>
      <c r="O1" s="475" t="s">
        <v>763</v>
      </c>
      <c r="P1" s="476"/>
      <c r="Q1" s="475" t="s">
        <v>764</v>
      </c>
      <c r="R1" s="476"/>
      <c r="S1" s="475" t="s">
        <v>765</v>
      </c>
      <c r="T1" s="476"/>
      <c r="U1" s="475" t="s">
        <v>766</v>
      </c>
      <c r="V1" s="476"/>
      <c r="W1" s="471" t="s">
        <v>767</v>
      </c>
      <c r="X1" s="471"/>
      <c r="Y1" s="471"/>
      <c r="Z1" s="471" t="s">
        <v>768</v>
      </c>
      <c r="AA1" s="471"/>
      <c r="AB1" s="471"/>
      <c r="AC1" s="471" t="s">
        <v>769</v>
      </c>
      <c r="AD1" s="471"/>
      <c r="AE1" s="471" t="s">
        <v>770</v>
      </c>
      <c r="AF1" s="471"/>
      <c r="AG1" s="471"/>
      <c r="AH1" s="471" t="s">
        <v>771</v>
      </c>
      <c r="AI1" s="471"/>
      <c r="AJ1" s="471"/>
      <c r="AK1" s="471" t="s">
        <v>772</v>
      </c>
      <c r="AL1" s="471"/>
      <c r="AM1" s="471" t="s">
        <v>773</v>
      </c>
      <c r="AN1" s="471"/>
      <c r="AO1" s="471" t="s">
        <v>774</v>
      </c>
      <c r="AP1" s="471"/>
      <c r="AQ1" s="471" t="s">
        <v>775</v>
      </c>
      <c r="AR1" s="471"/>
      <c r="AS1" s="180" t="s">
        <v>742</v>
      </c>
      <c r="AT1" s="75" t="s">
        <v>177</v>
      </c>
    </row>
    <row r="2" spans="1:46" s="179" customFormat="1" ht="39.75" customHeight="1">
      <c r="A2" s="472"/>
      <c r="B2" s="472"/>
      <c r="C2" s="472"/>
      <c r="D2" s="472"/>
      <c r="E2" s="472"/>
      <c r="F2" s="472"/>
      <c r="G2" s="472"/>
      <c r="H2" s="472"/>
      <c r="I2" s="472"/>
      <c r="J2" s="472"/>
      <c r="K2" s="181" t="s">
        <v>776</v>
      </c>
      <c r="L2" s="181" t="s">
        <v>777</v>
      </c>
      <c r="M2" s="181" t="s">
        <v>776</v>
      </c>
      <c r="N2" s="181" t="s">
        <v>777</v>
      </c>
      <c r="O2" s="181" t="s">
        <v>776</v>
      </c>
      <c r="P2" s="181" t="s">
        <v>777</v>
      </c>
      <c r="Q2" s="181" t="s">
        <v>776</v>
      </c>
      <c r="R2" s="181" t="s">
        <v>777</v>
      </c>
      <c r="S2" s="181" t="s">
        <v>776</v>
      </c>
      <c r="T2" s="181" t="s">
        <v>777</v>
      </c>
      <c r="U2" s="181" t="s">
        <v>776</v>
      </c>
      <c r="V2" s="181" t="s">
        <v>777</v>
      </c>
      <c r="W2" s="181" t="s">
        <v>776</v>
      </c>
      <c r="X2" s="181" t="s">
        <v>777</v>
      </c>
      <c r="Y2" s="181" t="s">
        <v>778</v>
      </c>
      <c r="Z2" s="181" t="s">
        <v>776</v>
      </c>
      <c r="AA2" s="181" t="s">
        <v>777</v>
      </c>
      <c r="AB2" s="181" t="s">
        <v>778</v>
      </c>
      <c r="AC2" s="181" t="s">
        <v>776</v>
      </c>
      <c r="AD2" s="181" t="s">
        <v>777</v>
      </c>
      <c r="AE2" s="181" t="s">
        <v>776</v>
      </c>
      <c r="AF2" s="181" t="s">
        <v>777</v>
      </c>
      <c r="AG2" s="181" t="s">
        <v>778</v>
      </c>
      <c r="AH2" s="181" t="s">
        <v>776</v>
      </c>
      <c r="AI2" s="181" t="s">
        <v>777</v>
      </c>
      <c r="AJ2" s="181" t="s">
        <v>778</v>
      </c>
      <c r="AK2" s="181" t="s">
        <v>776</v>
      </c>
      <c r="AL2" s="181" t="s">
        <v>777</v>
      </c>
      <c r="AM2" s="181" t="s">
        <v>776</v>
      </c>
      <c r="AN2" s="181" t="s">
        <v>777</v>
      </c>
      <c r="AO2" s="181" t="s">
        <v>776</v>
      </c>
      <c r="AP2" s="181" t="s">
        <v>777</v>
      </c>
      <c r="AQ2" s="181" t="s">
        <v>776</v>
      </c>
      <c r="AR2" s="181" t="s">
        <v>777</v>
      </c>
      <c r="AS2" s="180"/>
    </row>
    <row r="3" spans="1:46" s="179" customFormat="1" ht="39.75" customHeight="1">
      <c r="A3" s="182">
        <v>1</v>
      </c>
      <c r="B3" s="303"/>
      <c r="C3" s="303"/>
      <c r="D3" s="303"/>
      <c r="E3" s="303"/>
      <c r="F3" s="304"/>
      <c r="G3" s="305"/>
      <c r="H3" s="303"/>
      <c r="I3" s="303"/>
      <c r="J3" s="303"/>
      <c r="K3" s="303"/>
      <c r="L3" s="303"/>
      <c r="M3" s="303"/>
      <c r="N3" s="303"/>
      <c r="O3" s="303"/>
      <c r="P3" s="303"/>
      <c r="Q3" s="303"/>
      <c r="R3" s="303"/>
      <c r="S3" s="303"/>
      <c r="T3" s="303"/>
      <c r="U3" s="303"/>
      <c r="V3" s="303"/>
      <c r="W3" s="303"/>
      <c r="X3" s="303"/>
      <c r="Y3" s="303"/>
      <c r="Z3" s="303"/>
      <c r="AA3" s="303"/>
      <c r="AB3" s="303"/>
      <c r="AC3" s="303"/>
      <c r="AD3" s="303"/>
      <c r="AE3" s="303"/>
      <c r="AF3" s="303"/>
      <c r="AG3" s="303"/>
      <c r="AH3" s="303"/>
      <c r="AI3" s="303"/>
      <c r="AJ3" s="303"/>
      <c r="AK3" s="303"/>
      <c r="AL3" s="303"/>
      <c r="AM3" s="303"/>
      <c r="AN3" s="303"/>
      <c r="AO3" s="303"/>
      <c r="AP3" s="303"/>
      <c r="AQ3" s="303"/>
      <c r="AR3" s="303"/>
      <c r="AS3" s="306"/>
    </row>
    <row r="4" spans="1:46" s="179" customFormat="1" ht="39.75" customHeight="1">
      <c r="A4" s="182">
        <v>2</v>
      </c>
      <c r="B4" s="303"/>
      <c r="C4" s="303"/>
      <c r="D4" s="303"/>
      <c r="E4" s="303"/>
      <c r="F4" s="304"/>
      <c r="G4" s="305"/>
      <c r="H4" s="305"/>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303"/>
      <c r="AJ4" s="303"/>
      <c r="AK4" s="303"/>
      <c r="AL4" s="303"/>
      <c r="AM4" s="303"/>
      <c r="AN4" s="303"/>
      <c r="AO4" s="303"/>
      <c r="AP4" s="303"/>
      <c r="AQ4" s="303"/>
      <c r="AR4" s="303"/>
      <c r="AS4" s="306"/>
    </row>
    <row r="5" spans="1:46" s="179" customFormat="1" ht="39.75" customHeight="1">
      <c r="A5" s="182">
        <v>3</v>
      </c>
      <c r="B5" s="303"/>
      <c r="C5" s="303"/>
      <c r="D5" s="303"/>
      <c r="E5" s="303"/>
      <c r="F5" s="304"/>
      <c r="G5" s="305"/>
      <c r="H5" s="305"/>
      <c r="I5" s="303"/>
      <c r="J5" s="303"/>
      <c r="K5" s="303"/>
      <c r="L5" s="303"/>
      <c r="M5" s="303"/>
      <c r="N5" s="303"/>
      <c r="O5" s="303"/>
      <c r="P5" s="303"/>
      <c r="Q5" s="303"/>
      <c r="R5" s="303"/>
      <c r="S5" s="303"/>
      <c r="T5" s="303"/>
      <c r="U5" s="303"/>
      <c r="V5" s="303"/>
      <c r="W5" s="303"/>
      <c r="X5" s="303"/>
      <c r="Y5" s="303"/>
      <c r="Z5" s="303"/>
      <c r="AA5" s="303"/>
      <c r="AB5" s="303"/>
      <c r="AC5" s="303"/>
      <c r="AD5" s="303"/>
      <c r="AE5" s="303"/>
      <c r="AF5" s="303"/>
      <c r="AG5" s="303"/>
      <c r="AH5" s="303"/>
      <c r="AI5" s="303"/>
      <c r="AJ5" s="303"/>
      <c r="AK5" s="303"/>
      <c r="AL5" s="303"/>
      <c r="AM5" s="303"/>
      <c r="AN5" s="303"/>
      <c r="AO5" s="303"/>
      <c r="AP5" s="303"/>
      <c r="AQ5" s="303"/>
      <c r="AR5" s="303"/>
      <c r="AS5" s="306"/>
    </row>
    <row r="6" spans="1:46" s="179" customFormat="1" ht="39.75" customHeight="1">
      <c r="A6" s="182">
        <v>4</v>
      </c>
      <c r="B6" s="303"/>
      <c r="C6" s="303"/>
      <c r="D6" s="303"/>
      <c r="E6" s="303"/>
      <c r="F6" s="304"/>
      <c r="G6" s="305"/>
      <c r="H6" s="305"/>
      <c r="I6" s="303"/>
      <c r="J6" s="303"/>
      <c r="K6" s="303"/>
      <c r="L6" s="303"/>
      <c r="M6" s="303"/>
      <c r="N6" s="303"/>
      <c r="O6" s="303"/>
      <c r="P6" s="303"/>
      <c r="Q6" s="303"/>
      <c r="R6" s="303"/>
      <c r="S6" s="303"/>
      <c r="T6" s="303"/>
      <c r="U6" s="303"/>
      <c r="V6" s="303"/>
      <c r="W6" s="303"/>
      <c r="X6" s="303"/>
      <c r="Y6" s="303"/>
      <c r="Z6" s="303"/>
      <c r="AA6" s="303"/>
      <c r="AB6" s="303"/>
      <c r="AC6" s="303"/>
      <c r="AD6" s="303"/>
      <c r="AE6" s="303"/>
      <c r="AF6" s="303"/>
      <c r="AG6" s="303"/>
      <c r="AH6" s="303"/>
      <c r="AI6" s="303"/>
      <c r="AJ6" s="303"/>
      <c r="AK6" s="303"/>
      <c r="AL6" s="303"/>
      <c r="AM6" s="303"/>
      <c r="AN6" s="303"/>
      <c r="AO6" s="303"/>
      <c r="AP6" s="303"/>
      <c r="AQ6" s="303"/>
      <c r="AR6" s="303"/>
      <c r="AS6" s="306"/>
    </row>
    <row r="7" spans="1:46" s="179" customFormat="1" ht="39.75" customHeight="1">
      <c r="A7" s="182">
        <v>5</v>
      </c>
      <c r="B7" s="303"/>
      <c r="C7" s="303"/>
      <c r="D7" s="303"/>
      <c r="E7" s="303"/>
      <c r="F7" s="304"/>
      <c r="G7" s="305"/>
      <c r="H7" s="305"/>
      <c r="I7" s="303"/>
      <c r="J7" s="303"/>
      <c r="K7" s="303"/>
      <c r="L7" s="303"/>
      <c r="M7" s="303"/>
      <c r="N7" s="303"/>
      <c r="O7" s="303"/>
      <c r="P7" s="303"/>
      <c r="Q7" s="303"/>
      <c r="R7" s="303"/>
      <c r="S7" s="303"/>
      <c r="T7" s="303"/>
      <c r="U7" s="303"/>
      <c r="V7" s="303"/>
      <c r="W7" s="303"/>
      <c r="X7" s="303"/>
      <c r="Y7" s="303"/>
      <c r="Z7" s="303"/>
      <c r="AA7" s="303"/>
      <c r="AB7" s="303"/>
      <c r="AC7" s="303"/>
      <c r="AD7" s="303"/>
      <c r="AE7" s="303"/>
      <c r="AF7" s="303"/>
      <c r="AG7" s="303"/>
      <c r="AH7" s="303"/>
      <c r="AI7" s="303"/>
      <c r="AJ7" s="303"/>
      <c r="AK7" s="303"/>
      <c r="AL7" s="303"/>
      <c r="AM7" s="303"/>
      <c r="AN7" s="303"/>
      <c r="AO7" s="303"/>
      <c r="AP7" s="303"/>
      <c r="AQ7" s="303"/>
      <c r="AR7" s="303"/>
      <c r="AS7" s="306"/>
    </row>
    <row r="8" spans="1:46" s="179" customFormat="1" ht="39.75" customHeight="1">
      <c r="A8" s="182">
        <v>6</v>
      </c>
      <c r="B8" s="303"/>
      <c r="C8" s="303"/>
      <c r="D8" s="303"/>
      <c r="E8" s="303"/>
      <c r="F8" s="304"/>
      <c r="G8" s="305"/>
      <c r="H8" s="305"/>
      <c r="I8" s="303"/>
      <c r="J8" s="303"/>
      <c r="K8" s="303"/>
      <c r="L8" s="303"/>
      <c r="M8" s="303"/>
      <c r="N8" s="303"/>
      <c r="O8" s="303"/>
      <c r="P8" s="303"/>
      <c r="Q8" s="303"/>
      <c r="R8" s="303"/>
      <c r="S8" s="303"/>
      <c r="T8" s="303"/>
      <c r="U8" s="303"/>
      <c r="V8" s="303"/>
      <c r="W8" s="303"/>
      <c r="X8" s="303"/>
      <c r="Y8" s="303"/>
      <c r="Z8" s="303"/>
      <c r="AA8" s="303"/>
      <c r="AB8" s="303"/>
      <c r="AC8" s="303"/>
      <c r="AD8" s="303"/>
      <c r="AE8" s="303"/>
      <c r="AF8" s="303"/>
      <c r="AG8" s="303"/>
      <c r="AH8" s="303"/>
      <c r="AI8" s="303"/>
      <c r="AJ8" s="303"/>
      <c r="AK8" s="303"/>
      <c r="AL8" s="303"/>
      <c r="AM8" s="303"/>
      <c r="AN8" s="303"/>
      <c r="AO8" s="303"/>
      <c r="AP8" s="303"/>
      <c r="AQ8" s="303"/>
      <c r="AR8" s="303"/>
      <c r="AS8" s="306"/>
    </row>
    <row r="9" spans="1:46" s="179" customFormat="1" ht="39.75" customHeight="1">
      <c r="A9" s="182">
        <v>7</v>
      </c>
      <c r="B9" s="303"/>
      <c r="C9" s="303"/>
      <c r="D9" s="303"/>
      <c r="E9" s="303"/>
      <c r="F9" s="304"/>
      <c r="G9" s="305"/>
      <c r="H9" s="305"/>
      <c r="I9" s="303"/>
      <c r="J9" s="303"/>
      <c r="K9" s="303"/>
      <c r="L9" s="303"/>
      <c r="M9" s="303"/>
      <c r="N9" s="303"/>
      <c r="O9" s="303"/>
      <c r="P9" s="303"/>
      <c r="Q9" s="303"/>
      <c r="R9" s="303"/>
      <c r="S9" s="303"/>
      <c r="T9" s="303"/>
      <c r="U9" s="303"/>
      <c r="V9" s="303"/>
      <c r="W9" s="303"/>
      <c r="X9" s="303"/>
      <c r="Y9" s="303"/>
      <c r="Z9" s="303"/>
      <c r="AA9" s="303"/>
      <c r="AB9" s="303"/>
      <c r="AC9" s="303"/>
      <c r="AD9" s="303"/>
      <c r="AE9" s="303"/>
      <c r="AF9" s="303"/>
      <c r="AG9" s="303"/>
      <c r="AH9" s="303"/>
      <c r="AI9" s="303"/>
      <c r="AJ9" s="303"/>
      <c r="AK9" s="303"/>
      <c r="AL9" s="303"/>
      <c r="AM9" s="303"/>
      <c r="AN9" s="303"/>
      <c r="AO9" s="303"/>
      <c r="AP9" s="303"/>
      <c r="AQ9" s="303"/>
      <c r="AR9" s="303"/>
      <c r="AS9" s="306"/>
    </row>
    <row r="10" spans="1:46" s="179" customFormat="1" ht="39.75" customHeight="1">
      <c r="A10" s="182">
        <v>8</v>
      </c>
      <c r="B10" s="303"/>
      <c r="C10" s="303"/>
      <c r="D10" s="303"/>
      <c r="E10" s="303"/>
      <c r="F10" s="304"/>
      <c r="G10" s="305"/>
      <c r="H10" s="305"/>
      <c r="I10" s="303"/>
      <c r="J10" s="303"/>
      <c r="K10" s="303"/>
      <c r="L10" s="303"/>
      <c r="M10" s="303"/>
      <c r="N10" s="303"/>
      <c r="O10" s="303"/>
      <c r="P10" s="303"/>
      <c r="Q10" s="303"/>
      <c r="R10" s="303"/>
      <c r="S10" s="303"/>
      <c r="T10" s="303"/>
      <c r="U10" s="303"/>
      <c r="V10" s="303"/>
      <c r="W10" s="303"/>
      <c r="X10" s="303"/>
      <c r="Y10" s="303"/>
      <c r="Z10" s="303"/>
      <c r="AA10" s="303"/>
      <c r="AB10" s="303"/>
      <c r="AC10" s="303"/>
      <c r="AD10" s="303"/>
      <c r="AE10" s="303"/>
      <c r="AF10" s="303"/>
      <c r="AG10" s="303"/>
      <c r="AH10" s="303"/>
      <c r="AI10" s="303"/>
      <c r="AJ10" s="303"/>
      <c r="AK10" s="303"/>
      <c r="AL10" s="303"/>
      <c r="AM10" s="303"/>
      <c r="AN10" s="303"/>
      <c r="AO10" s="303"/>
      <c r="AP10" s="303"/>
      <c r="AQ10" s="303"/>
      <c r="AR10" s="303"/>
      <c r="AS10" s="306"/>
    </row>
    <row r="11" spans="1:46" s="179" customFormat="1" ht="39.75" customHeight="1">
      <c r="A11" s="182">
        <v>9</v>
      </c>
      <c r="B11" s="303"/>
      <c r="C11" s="303"/>
      <c r="D11" s="303"/>
      <c r="E11" s="303"/>
      <c r="F11" s="304"/>
      <c r="G11" s="305"/>
      <c r="H11" s="305"/>
      <c r="I11" s="303"/>
      <c r="J11" s="303"/>
      <c r="K11" s="303"/>
      <c r="L11" s="303"/>
      <c r="M11" s="303"/>
      <c r="N11" s="303"/>
      <c r="O11" s="303"/>
      <c r="P11" s="303"/>
      <c r="Q11" s="303"/>
      <c r="R11" s="303"/>
      <c r="S11" s="303"/>
      <c r="T11" s="303"/>
      <c r="U11" s="303"/>
      <c r="V11" s="303"/>
      <c r="W11" s="303"/>
      <c r="X11" s="303"/>
      <c r="Y11" s="303"/>
      <c r="Z11" s="303"/>
      <c r="AA11" s="303"/>
      <c r="AB11" s="303"/>
      <c r="AC11" s="303"/>
      <c r="AD11" s="303"/>
      <c r="AE11" s="303"/>
      <c r="AF11" s="303"/>
      <c r="AG11" s="303"/>
      <c r="AH11" s="303"/>
      <c r="AI11" s="303"/>
      <c r="AJ11" s="303"/>
      <c r="AK11" s="303"/>
      <c r="AL11" s="303"/>
      <c r="AM11" s="303"/>
      <c r="AN11" s="303"/>
      <c r="AO11" s="303"/>
      <c r="AP11" s="303"/>
      <c r="AQ11" s="303"/>
      <c r="AR11" s="303"/>
      <c r="AS11" s="306"/>
    </row>
    <row r="12" spans="1:46" s="179" customFormat="1" ht="15">
      <c r="B12" s="178"/>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row>
    <row r="13" spans="1:46" s="179" customFormat="1" ht="15" customHeight="1">
      <c r="B13" s="473" t="s">
        <v>779</v>
      </c>
      <c r="C13" s="474"/>
      <c r="D13" s="474"/>
      <c r="E13" s="474"/>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474"/>
      <c r="AH13" s="474"/>
      <c r="AI13" s="474"/>
      <c r="AJ13" s="474"/>
      <c r="AK13" s="474"/>
      <c r="AL13" s="474"/>
      <c r="AM13" s="474"/>
      <c r="AN13" s="474"/>
      <c r="AO13" s="474"/>
      <c r="AP13" s="474"/>
      <c r="AQ13" s="183"/>
      <c r="AR13" s="183"/>
      <c r="AS13" s="178"/>
    </row>
    <row r="14" spans="1:46" ht="17.25" customHeight="1">
      <c r="B14" s="184"/>
      <c r="C14" s="184"/>
      <c r="D14" s="184"/>
      <c r="E14" s="184"/>
      <c r="F14" s="184"/>
      <c r="G14" s="184"/>
      <c r="H14" s="184"/>
      <c r="I14" s="184"/>
      <c r="J14" s="184"/>
      <c r="K14" s="178"/>
      <c r="L14" s="178"/>
      <c r="M14" s="178"/>
      <c r="N14" s="178"/>
      <c r="O14" s="178"/>
      <c r="P14" s="178"/>
      <c r="Q14" s="178"/>
      <c r="R14" s="178"/>
      <c r="S14" s="178"/>
      <c r="T14" s="178"/>
      <c r="U14" s="178"/>
      <c r="V14" s="178"/>
      <c r="W14" s="178"/>
      <c r="X14" s="178"/>
      <c r="Y14" s="178"/>
      <c r="Z14" s="178"/>
      <c r="AA14" s="178"/>
      <c r="AB14" s="184"/>
      <c r="AC14" s="184"/>
      <c r="AD14" s="184"/>
      <c r="AE14" s="184"/>
      <c r="AF14" s="184"/>
      <c r="AG14" s="184"/>
      <c r="AH14" s="184"/>
      <c r="AI14" s="184"/>
      <c r="AJ14" s="184"/>
      <c r="AK14" s="184"/>
      <c r="AL14" s="184"/>
      <c r="AM14" s="184"/>
      <c r="AN14" s="184"/>
      <c r="AO14" s="184"/>
      <c r="AP14" s="184"/>
      <c r="AQ14" s="184"/>
      <c r="AR14" s="184"/>
    </row>
    <row r="15" spans="1:46">
      <c r="B15" s="176"/>
      <c r="C15" s="176"/>
      <c r="D15" s="176"/>
      <c r="E15" s="176"/>
      <c r="F15" s="176"/>
      <c r="G15" s="176"/>
      <c r="H15" s="176"/>
      <c r="I15" s="176"/>
      <c r="K15" s="179"/>
      <c r="L15" s="179"/>
      <c r="M15" s="179"/>
      <c r="N15" s="179"/>
      <c r="O15" s="179"/>
      <c r="P15" s="179"/>
      <c r="Q15" s="179"/>
      <c r="R15" s="179"/>
      <c r="S15" s="179"/>
      <c r="T15" s="179"/>
      <c r="U15" s="179"/>
      <c r="V15" s="179"/>
      <c r="W15" s="179"/>
      <c r="X15" s="179"/>
      <c r="Y15" s="179"/>
      <c r="Z15" s="179"/>
      <c r="AA15" s="179"/>
    </row>
    <row r="16" spans="1:46">
      <c r="B16" s="176"/>
      <c r="C16" s="176"/>
      <c r="D16" s="176"/>
      <c r="E16" s="176"/>
      <c r="F16" s="176"/>
      <c r="G16" s="176"/>
      <c r="H16" s="176"/>
      <c r="I16" s="176"/>
      <c r="K16" s="179"/>
      <c r="L16" s="179"/>
      <c r="M16" s="179"/>
      <c r="N16" s="179"/>
      <c r="O16" s="179"/>
      <c r="P16" s="179"/>
      <c r="Q16" s="179"/>
      <c r="R16" s="179"/>
      <c r="S16" s="179"/>
      <c r="T16" s="179"/>
      <c r="U16" s="179"/>
      <c r="V16" s="179"/>
      <c r="W16" s="179"/>
      <c r="X16" s="179"/>
      <c r="Y16" s="179"/>
      <c r="Z16" s="179"/>
      <c r="AA16" s="179"/>
    </row>
    <row r="17" s="176" customFormat="1"/>
    <row r="18" s="176" customFormat="1"/>
    <row r="19" s="176" customFormat="1"/>
    <row r="20" s="176" customFormat="1"/>
    <row r="21" s="176" customFormat="1"/>
    <row r="22" s="176" customFormat="1"/>
    <row r="23" s="176" customFormat="1"/>
    <row r="24" s="176" customFormat="1"/>
    <row r="25" s="176" customFormat="1"/>
    <row r="26" s="176" customFormat="1"/>
    <row r="27" s="176" customFormat="1"/>
    <row r="28" s="176" customFormat="1"/>
    <row r="29" s="176" customFormat="1"/>
    <row r="30" s="176" customFormat="1"/>
    <row r="31" s="176" customFormat="1"/>
    <row r="32" s="176" customFormat="1"/>
    <row r="33" s="176" customFormat="1"/>
    <row r="34" s="176" customFormat="1"/>
    <row r="35" s="176" customFormat="1"/>
    <row r="36" s="176" customFormat="1"/>
    <row r="37" s="176" customFormat="1"/>
    <row r="38" s="176" customFormat="1"/>
    <row r="39" s="176" customFormat="1"/>
    <row r="40" s="176" customFormat="1"/>
    <row r="41" s="176" customFormat="1"/>
    <row r="42" s="176" customFormat="1"/>
    <row r="43" s="176" customFormat="1"/>
    <row r="44" s="176" customFormat="1"/>
    <row r="45" s="176" customFormat="1"/>
    <row r="46" s="176" customFormat="1"/>
    <row r="47" s="176" customFormat="1"/>
    <row r="48" s="176" customFormat="1"/>
    <row r="49" s="176" customFormat="1"/>
    <row r="50" s="176" customFormat="1"/>
    <row r="51" s="176" customFormat="1"/>
    <row r="52" s="176" customFormat="1"/>
    <row r="53" s="176" customFormat="1"/>
    <row r="54" s="176" customFormat="1"/>
    <row r="55" s="176" customFormat="1"/>
    <row r="56" s="176" customFormat="1"/>
    <row r="57" s="176" customFormat="1"/>
    <row r="58" s="176" customFormat="1"/>
    <row r="59" s="176" customFormat="1"/>
    <row r="60" s="176" customFormat="1"/>
    <row r="61" s="176" customFormat="1"/>
    <row r="62" s="176" customFormat="1"/>
    <row r="63" s="176" customFormat="1"/>
    <row r="64" s="176" customFormat="1"/>
    <row r="65" s="176" customFormat="1"/>
    <row r="66" s="176" customFormat="1"/>
    <row r="67" s="176" customFormat="1"/>
    <row r="68" s="176" customFormat="1"/>
    <row r="69" s="176" customFormat="1"/>
    <row r="70" s="176" customFormat="1"/>
    <row r="71" s="176" customFormat="1"/>
    <row r="72" s="176" customFormat="1"/>
    <row r="73" s="176" customFormat="1"/>
    <row r="74" s="176" customFormat="1"/>
    <row r="75" s="176" customFormat="1"/>
    <row r="76" s="176" customFormat="1"/>
    <row r="77" s="176" customFormat="1"/>
    <row r="78" s="176" customFormat="1"/>
    <row r="79" s="176" customFormat="1"/>
    <row r="80" s="176" customFormat="1"/>
    <row r="81" s="176" customFormat="1"/>
  </sheetData>
  <sheetProtection algorithmName="SHA-512" hashValue="hKscUkSIoZPtK0vmpSYgQvT5p2eLbMY8uQKhejJonwaCQPHX1gCrKRWsyioPmii0IsDQ1EqpP5tqpaiJumSNzg==" saltValue="k7j9oNaCMf0y9KrNdpngtw==" spinCount="100000" sheet="1" objects="1" scenarios="1" formatRows="0"/>
  <mergeCells count="26">
    <mergeCell ref="AQ1:AR1"/>
    <mergeCell ref="B13:AP13"/>
    <mergeCell ref="S1:T1"/>
    <mergeCell ref="U1:V1"/>
    <mergeCell ref="W1:Y1"/>
    <mergeCell ref="Z1:AB1"/>
    <mergeCell ref="AC1:AD1"/>
    <mergeCell ref="AE1:AG1"/>
    <mergeCell ref="I1:I2"/>
    <mergeCell ref="J1:J2"/>
    <mergeCell ref="K1:L1"/>
    <mergeCell ref="M1:N1"/>
    <mergeCell ref="O1:P1"/>
    <mergeCell ref="Q1:R1"/>
    <mergeCell ref="AH1:AJ1"/>
    <mergeCell ref="AK1:AL1"/>
    <mergeCell ref="AO1:AP1"/>
    <mergeCell ref="AM1:AN1"/>
    <mergeCell ref="A1:A2"/>
    <mergeCell ref="B1:B2"/>
    <mergeCell ref="C1:C2"/>
    <mergeCell ref="D1:D2"/>
    <mergeCell ref="E1:E2"/>
    <mergeCell ref="F1:F2"/>
    <mergeCell ref="G1:G2"/>
    <mergeCell ref="H1:H2"/>
  </mergeCells>
  <hyperlinks>
    <hyperlink ref="AT1" location="PORTADA!A1" display="Portada" xr:uid="{2B24D3D5-8470-4C91-803A-3F690D617485}"/>
  </hyperlinks>
  <printOptions horizontalCentered="1"/>
  <pageMargins left="0.31496062992125984" right="0.31496062992125984" top="1.1417322834645669" bottom="0.74803149606299213" header="0.31496062992125984" footer="0.31496062992125984"/>
  <pageSetup scale="35" fitToHeight="0" orientation="landscape" r:id="rId1"/>
  <headerFooter>
    <oddHeader>&amp;L&amp;G&amp;CPROCESO DE INSPECCIÓN, VIGILANCIA Y CONTROL
INSTRUMENTO IV
PRESTACION DE SERVICIOS A LA COMUNIDAD&amp;RIN89.IVC
Versión 2
24/06/2026
Clasificación de la Información
CLASIFICADA</oddHeader>
    <oddFooter>&amp;C&amp;G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FD1B4-3788-4179-B9B1-DA662086B260}">
  <sheetPr>
    <tabColor rgb="FFEE0000"/>
    <pageSetUpPr fitToPage="1"/>
  </sheetPr>
  <dimension ref="A1:Z47"/>
  <sheetViews>
    <sheetView topLeftCell="G10" zoomScaleNormal="100" zoomScalePageLayoutView="80" workbookViewId="0">
      <selection activeCell="I36" sqref="I36"/>
    </sheetView>
  </sheetViews>
  <sheetFormatPr baseColWidth="10" defaultColWidth="11.42578125" defaultRowHeight="15"/>
  <cols>
    <col min="2" max="2" width="20" bestFit="1" customWidth="1"/>
    <col min="3" max="3" width="33.140625" style="316" customWidth="1"/>
    <col min="4" max="4" width="74.140625" style="316" customWidth="1"/>
    <col min="5" max="5" width="56.42578125" style="316" bestFit="1" customWidth="1"/>
    <col min="6" max="6" width="30.42578125" style="316" customWidth="1"/>
    <col min="7" max="7" width="134" style="316" customWidth="1"/>
    <col min="8" max="8" width="84.42578125" customWidth="1"/>
    <col min="9" max="9" width="33.42578125" customWidth="1"/>
  </cols>
  <sheetData>
    <row r="1" spans="1:9" s="8" customFormat="1">
      <c r="A1" s="138"/>
      <c r="B1" s="138"/>
      <c r="C1" s="138"/>
      <c r="D1" s="138"/>
    </row>
    <row r="2" spans="1:9" ht="30" customHeight="1">
      <c r="A2" s="138"/>
      <c r="B2" s="311" t="s">
        <v>862</v>
      </c>
      <c r="C2" s="312" t="s">
        <v>180</v>
      </c>
      <c r="D2" s="312" t="s">
        <v>181</v>
      </c>
      <c r="E2" s="312" t="s">
        <v>182</v>
      </c>
      <c r="F2" s="312" t="s">
        <v>863</v>
      </c>
      <c r="G2" s="312" t="s">
        <v>184</v>
      </c>
    </row>
    <row r="3" spans="1:9" s="3" customFormat="1">
      <c r="A3" s="138"/>
      <c r="B3" s="313" t="s">
        <v>185</v>
      </c>
      <c r="C3" s="314" t="str" cm="1">
        <f t="array" ref="C3">_xlfn._xlws.FILTER('2.Ambientes Adecuados y Seguros'!B3:F64,'2.Ambientes Adecuados y Seguros'!D3:D64="NO CUMPLE CONDICIÓN","")</f>
        <v/>
      </c>
      <c r="D3" s="315"/>
      <c r="E3" s="314"/>
      <c r="F3" s="315"/>
      <c r="G3" s="315"/>
      <c r="H3" s="315" t="str">
        <f>CONCATENATE("No ",D3)</f>
        <v xml:space="preserve">No </v>
      </c>
      <c r="I3" s="243" t="s">
        <v>2371</v>
      </c>
    </row>
    <row r="4" spans="1:9">
      <c r="A4" s="138"/>
      <c r="B4" s="313" t="s">
        <v>194</v>
      </c>
      <c r="C4" s="314"/>
      <c r="D4" s="315"/>
      <c r="E4" s="314"/>
      <c r="F4" s="315"/>
      <c r="G4" s="315"/>
      <c r="H4" s="315" t="str">
        <f t="shared" ref="H4:H47" si="0">CONCATENATE("No ",D4)</f>
        <v xml:space="preserve">No </v>
      </c>
      <c r="I4" s="243" t="s">
        <v>2371</v>
      </c>
    </row>
    <row r="5" spans="1:9">
      <c r="A5" s="138"/>
      <c r="B5" s="313" t="s">
        <v>199</v>
      </c>
      <c r="C5" s="314"/>
      <c r="D5" s="315"/>
      <c r="E5" s="314"/>
      <c r="F5" s="315"/>
      <c r="G5" s="315"/>
      <c r="H5" s="315" t="str">
        <f t="shared" si="0"/>
        <v xml:space="preserve">No </v>
      </c>
      <c r="I5" s="243" t="s">
        <v>2371</v>
      </c>
    </row>
    <row r="6" spans="1:9">
      <c r="A6" s="138"/>
      <c r="B6" s="313" t="s">
        <v>202</v>
      </c>
      <c r="C6" s="314"/>
      <c r="D6" s="315"/>
      <c r="E6" s="314"/>
      <c r="F6" s="315"/>
      <c r="G6" s="315"/>
      <c r="H6" s="315" t="str">
        <f t="shared" si="0"/>
        <v xml:space="preserve">No </v>
      </c>
      <c r="I6" s="243" t="s">
        <v>2371</v>
      </c>
    </row>
    <row r="7" spans="1:9">
      <c r="A7" s="138"/>
      <c r="B7" s="313" t="s">
        <v>208</v>
      </c>
      <c r="C7" s="314"/>
      <c r="D7" s="315"/>
      <c r="E7" s="314"/>
      <c r="F7" s="315"/>
      <c r="G7" s="315"/>
      <c r="H7" s="315" t="str">
        <f t="shared" si="0"/>
        <v xml:space="preserve">No </v>
      </c>
      <c r="I7" s="243" t="s">
        <v>2371</v>
      </c>
    </row>
    <row r="8" spans="1:9">
      <c r="A8" s="138"/>
      <c r="B8" s="313" t="s">
        <v>208</v>
      </c>
      <c r="C8" s="314"/>
      <c r="D8" s="315"/>
      <c r="E8" s="314"/>
      <c r="F8" s="315"/>
      <c r="G8" s="315"/>
      <c r="H8" s="315" t="str">
        <f t="shared" si="0"/>
        <v xml:space="preserve">No </v>
      </c>
      <c r="I8" s="243" t="s">
        <v>2371</v>
      </c>
    </row>
    <row r="9" spans="1:9">
      <c r="A9" s="138"/>
      <c r="B9" s="313" t="s">
        <v>208</v>
      </c>
      <c r="C9" s="314"/>
      <c r="D9" s="315"/>
      <c r="E9" s="314"/>
      <c r="F9" s="315"/>
      <c r="G9" s="315"/>
      <c r="H9" s="315" t="str">
        <f t="shared" si="0"/>
        <v xml:space="preserve">No </v>
      </c>
      <c r="I9" s="243" t="s">
        <v>2371</v>
      </c>
    </row>
    <row r="10" spans="1:9">
      <c r="B10" s="313" t="s">
        <v>224</v>
      </c>
      <c r="C10" s="314"/>
      <c r="D10" s="315"/>
      <c r="F10" s="317"/>
      <c r="G10" s="318"/>
      <c r="H10" s="315" t="str">
        <f t="shared" si="0"/>
        <v xml:space="preserve">No </v>
      </c>
      <c r="I10" s="243" t="s">
        <v>2371</v>
      </c>
    </row>
    <row r="11" spans="1:9">
      <c r="B11" s="313" t="s">
        <v>224</v>
      </c>
      <c r="C11" s="314"/>
      <c r="D11" s="315"/>
      <c r="F11" s="317"/>
      <c r="G11" s="318"/>
      <c r="H11" s="315" t="str">
        <f t="shared" si="0"/>
        <v xml:space="preserve">No </v>
      </c>
      <c r="I11" s="243" t="s">
        <v>2371</v>
      </c>
    </row>
    <row r="12" spans="1:9">
      <c r="B12" s="313" t="s">
        <v>271</v>
      </c>
      <c r="C12" s="314"/>
      <c r="D12" s="315"/>
      <c r="F12" s="317"/>
      <c r="G12" s="318"/>
      <c r="H12" s="315" t="str">
        <f t="shared" si="0"/>
        <v xml:space="preserve">No </v>
      </c>
      <c r="I12" s="243" t="s">
        <v>2371</v>
      </c>
    </row>
    <row r="13" spans="1:9">
      <c r="B13" s="313" t="s">
        <v>864</v>
      </c>
      <c r="C13" s="314" t="str" cm="1">
        <f t="array" ref="C13">_xlfn._xlws.FILTER('3. Alimentacion y Nutrición'!B3:F24,'3. Alimentacion y Nutrición'!D3:D24="NO CUMPLE CONDICIÓN","")</f>
        <v/>
      </c>
      <c r="D13" s="315"/>
      <c r="E13" s="319"/>
      <c r="F13" s="320"/>
      <c r="G13" s="320"/>
      <c r="H13" s="315" t="str">
        <f t="shared" si="0"/>
        <v xml:space="preserve">No </v>
      </c>
      <c r="I13" s="3" t="s">
        <v>889</v>
      </c>
    </row>
    <row r="14" spans="1:9">
      <c r="B14" s="313" t="s">
        <v>317</v>
      </c>
      <c r="C14" s="314"/>
      <c r="D14" s="315"/>
      <c r="E14" s="319"/>
      <c r="F14" s="320"/>
      <c r="G14" s="320"/>
      <c r="H14" s="315" t="str">
        <f t="shared" si="0"/>
        <v xml:space="preserve">No </v>
      </c>
      <c r="I14" s="3" t="s">
        <v>889</v>
      </c>
    </row>
    <row r="15" spans="1:9">
      <c r="B15" s="313" t="s">
        <v>324</v>
      </c>
      <c r="C15" s="314"/>
      <c r="D15" s="315"/>
      <c r="E15" s="319"/>
      <c r="F15" s="320"/>
      <c r="G15" s="320"/>
      <c r="H15" s="315" t="str">
        <f t="shared" si="0"/>
        <v xml:space="preserve">No </v>
      </c>
      <c r="I15" s="3" t="s">
        <v>889</v>
      </c>
    </row>
    <row r="16" spans="1:9">
      <c r="B16" s="313" t="s">
        <v>337</v>
      </c>
      <c r="C16" s="314"/>
      <c r="D16" s="315"/>
      <c r="E16" s="319"/>
      <c r="F16" s="320"/>
      <c r="G16" s="320"/>
      <c r="H16" s="315" t="str">
        <f t="shared" si="0"/>
        <v xml:space="preserve">No </v>
      </c>
      <c r="I16" s="3" t="s">
        <v>889</v>
      </c>
    </row>
    <row r="17" spans="2:26">
      <c r="B17" s="313" t="s">
        <v>349</v>
      </c>
      <c r="D17" s="315"/>
      <c r="F17" s="317"/>
      <c r="G17" s="318"/>
      <c r="H17" s="315" t="str">
        <f t="shared" si="0"/>
        <v xml:space="preserve">No </v>
      </c>
      <c r="I17" s="3" t="s">
        <v>889</v>
      </c>
    </row>
    <row r="18" spans="2:26">
      <c r="B18" s="313" t="s">
        <v>865</v>
      </c>
      <c r="C18" s="319" t="str" cm="1">
        <f t="array" ref="C18">_xlfn._xlws.FILTER('4. Mod. Atención PSC'!B3:F33,'4. Mod. Atención PSC'!D3:D33="NO CUMPLE CONDICIÓN","")</f>
        <v/>
      </c>
      <c r="D18" s="315"/>
      <c r="E18" s="319"/>
      <c r="F18" s="320"/>
      <c r="G18" s="318"/>
      <c r="H18" s="315" t="str">
        <f t="shared" si="0"/>
        <v xml:space="preserve">No </v>
      </c>
      <c r="I18" s="3" t="s">
        <v>110</v>
      </c>
    </row>
    <row r="19" spans="2:26">
      <c r="B19" s="313" t="s">
        <v>866</v>
      </c>
      <c r="C19" s="319"/>
      <c r="D19" s="315"/>
      <c r="E19" s="319"/>
      <c r="F19" s="320"/>
      <c r="G19" s="318"/>
      <c r="H19" s="315" t="str">
        <f t="shared" si="0"/>
        <v xml:space="preserve">No </v>
      </c>
      <c r="I19" s="3" t="s">
        <v>110</v>
      </c>
    </row>
    <row r="20" spans="2:26">
      <c r="B20" s="313" t="s">
        <v>866</v>
      </c>
      <c r="C20" s="319"/>
      <c r="D20" s="315"/>
      <c r="E20" s="319"/>
      <c r="F20" s="320"/>
      <c r="G20" s="318"/>
      <c r="H20" s="315" t="str">
        <f t="shared" si="0"/>
        <v xml:space="preserve">No </v>
      </c>
      <c r="I20" s="3" t="s">
        <v>110</v>
      </c>
    </row>
    <row r="21" spans="2:26">
      <c r="B21" s="313" t="s">
        <v>410</v>
      </c>
      <c r="C21" s="319"/>
      <c r="D21" s="315"/>
      <c r="E21" s="319"/>
      <c r="F21" s="320"/>
      <c r="G21" s="318"/>
      <c r="H21" s="315" t="str">
        <f t="shared" si="0"/>
        <v xml:space="preserve">No </v>
      </c>
      <c r="I21" s="3" t="s">
        <v>110</v>
      </c>
    </row>
    <row r="22" spans="2:26">
      <c r="B22" s="313" t="s">
        <v>414</v>
      </c>
      <c r="C22" s="319"/>
      <c r="D22" s="315"/>
      <c r="E22" s="319"/>
      <c r="F22" s="320"/>
      <c r="G22" s="318"/>
      <c r="H22" s="315" t="str">
        <f t="shared" si="0"/>
        <v xml:space="preserve">No </v>
      </c>
      <c r="I22" s="3" t="s">
        <v>110</v>
      </c>
    </row>
    <row r="23" spans="2:26">
      <c r="B23" s="313" t="s">
        <v>797</v>
      </c>
      <c r="C23" s="319"/>
      <c r="D23" s="315"/>
      <c r="E23" s="319"/>
      <c r="F23" s="320"/>
      <c r="G23" s="318"/>
      <c r="H23" s="315" t="str">
        <f t="shared" si="0"/>
        <v xml:space="preserve">No </v>
      </c>
      <c r="I23" s="3" t="s">
        <v>110</v>
      </c>
    </row>
    <row r="24" spans="2:26">
      <c r="B24" s="313" t="s">
        <v>425</v>
      </c>
      <c r="C24" s="319" t="str" cm="1">
        <f t="array" ref="C24">_xlfn._xlws.FILTER('5. Situaciones especiales '!B3:F72,'5. Situaciones especiales '!D3:D72="NO CUMPLE CONDICIÓN","")</f>
        <v/>
      </c>
      <c r="D24" s="315"/>
      <c r="E24" s="319"/>
      <c r="F24" s="320"/>
      <c r="G24" s="318"/>
      <c r="H24" s="315" t="str">
        <f t="shared" si="0"/>
        <v xml:space="preserve">No </v>
      </c>
      <c r="I24" s="243" t="s">
        <v>2372</v>
      </c>
      <c r="J24" s="321"/>
      <c r="K24" s="321"/>
      <c r="L24" s="321"/>
      <c r="M24" s="321"/>
      <c r="N24" s="321"/>
      <c r="O24" s="321"/>
      <c r="P24" s="321"/>
      <c r="Q24" s="321"/>
      <c r="R24" s="321"/>
      <c r="S24" s="321"/>
      <c r="T24" s="321"/>
      <c r="U24" s="321"/>
      <c r="V24" s="321"/>
      <c r="W24" s="321"/>
      <c r="X24" s="321"/>
      <c r="Y24" s="321"/>
      <c r="Z24" s="321"/>
    </row>
    <row r="25" spans="2:26">
      <c r="B25" s="313" t="s">
        <v>435</v>
      </c>
      <c r="C25" s="319"/>
      <c r="D25" s="315"/>
      <c r="E25" s="319"/>
      <c r="F25" s="320"/>
      <c r="G25" s="318"/>
      <c r="H25" s="315" t="str">
        <f t="shared" si="0"/>
        <v xml:space="preserve">No </v>
      </c>
      <c r="I25" s="243" t="s">
        <v>2372</v>
      </c>
      <c r="J25" s="321"/>
      <c r="K25" s="321"/>
      <c r="L25" s="321"/>
      <c r="M25" s="321"/>
      <c r="N25" s="321"/>
      <c r="O25" s="321"/>
      <c r="P25" s="321"/>
      <c r="Q25" s="321"/>
      <c r="R25" s="321"/>
      <c r="S25" s="321"/>
      <c r="T25" s="321"/>
      <c r="U25" s="321"/>
      <c r="V25" s="321"/>
      <c r="W25" s="321"/>
      <c r="X25" s="321"/>
      <c r="Y25" s="321"/>
      <c r="Z25" s="321"/>
    </row>
    <row r="26" spans="2:26">
      <c r="B26" s="313" t="s">
        <v>455</v>
      </c>
      <c r="C26" s="319"/>
      <c r="D26" s="315"/>
      <c r="E26" s="319"/>
      <c r="F26" s="320"/>
      <c r="G26" s="318"/>
      <c r="H26" s="315" t="str">
        <f t="shared" si="0"/>
        <v xml:space="preserve">No </v>
      </c>
      <c r="I26" s="243" t="s">
        <v>2372</v>
      </c>
      <c r="J26" s="321"/>
      <c r="K26" s="321"/>
      <c r="L26" s="321"/>
      <c r="M26" s="321"/>
      <c r="N26" s="321"/>
      <c r="O26" s="321"/>
      <c r="P26" s="321"/>
      <c r="Q26" s="321"/>
      <c r="R26" s="321"/>
      <c r="S26" s="321"/>
      <c r="T26" s="321"/>
      <c r="U26" s="321"/>
      <c r="V26" s="321"/>
      <c r="W26" s="321"/>
      <c r="X26" s="321"/>
      <c r="Y26" s="321"/>
      <c r="Z26" s="321"/>
    </row>
    <row r="27" spans="2:26">
      <c r="B27" s="313" t="s">
        <v>466</v>
      </c>
      <c r="C27" s="319"/>
      <c r="D27" s="315"/>
      <c r="E27" s="319"/>
      <c r="F27" s="320"/>
      <c r="G27" s="318"/>
      <c r="H27" s="315" t="str">
        <f t="shared" si="0"/>
        <v xml:space="preserve">No </v>
      </c>
      <c r="I27" s="243" t="s">
        <v>2372</v>
      </c>
      <c r="J27" s="321"/>
      <c r="K27" s="321"/>
      <c r="L27" s="321"/>
      <c r="M27" s="321"/>
      <c r="N27" s="321"/>
      <c r="O27" s="321"/>
      <c r="P27" s="321"/>
      <c r="Q27" s="321"/>
      <c r="R27" s="321"/>
      <c r="S27" s="321"/>
      <c r="T27" s="321"/>
      <c r="U27" s="321"/>
      <c r="V27" s="321"/>
      <c r="W27" s="321"/>
      <c r="X27" s="321"/>
      <c r="Y27" s="321"/>
      <c r="Z27" s="321"/>
    </row>
    <row r="28" spans="2:26">
      <c r="B28" s="313" t="s">
        <v>477</v>
      </c>
      <c r="C28" s="319"/>
      <c r="D28" s="315"/>
      <c r="E28" s="319"/>
      <c r="F28" s="320"/>
      <c r="G28" s="318"/>
      <c r="H28" s="315" t="str">
        <f t="shared" si="0"/>
        <v xml:space="preserve">No </v>
      </c>
      <c r="I28" s="243" t="s">
        <v>2372</v>
      </c>
      <c r="J28" s="321"/>
      <c r="K28" s="321"/>
      <c r="L28" s="321"/>
      <c r="M28" s="321"/>
      <c r="N28" s="321"/>
      <c r="O28" s="321"/>
      <c r="P28" s="321"/>
      <c r="Q28" s="321"/>
      <c r="R28" s="321"/>
      <c r="S28" s="321"/>
      <c r="T28" s="321"/>
      <c r="U28" s="321"/>
      <c r="V28" s="321"/>
      <c r="W28" s="321"/>
      <c r="X28" s="321"/>
      <c r="Y28" s="321"/>
      <c r="Z28" s="321"/>
    </row>
    <row r="29" spans="2:26">
      <c r="B29" s="313" t="s">
        <v>488</v>
      </c>
      <c r="C29" s="319"/>
      <c r="D29" s="315"/>
      <c r="E29" s="319"/>
      <c r="F29" s="320"/>
      <c r="G29" s="318"/>
      <c r="H29" s="315" t="str">
        <f t="shared" si="0"/>
        <v xml:space="preserve">No </v>
      </c>
      <c r="I29" s="243" t="s">
        <v>2372</v>
      </c>
      <c r="J29" s="321"/>
      <c r="K29" s="321"/>
      <c r="L29" s="321"/>
      <c r="M29" s="321"/>
      <c r="N29" s="321"/>
      <c r="O29" s="321"/>
      <c r="P29" s="321"/>
      <c r="Q29" s="321"/>
      <c r="R29" s="321"/>
      <c r="S29" s="321"/>
      <c r="T29" s="321"/>
      <c r="U29" s="321"/>
      <c r="V29" s="321"/>
      <c r="W29" s="321"/>
      <c r="X29" s="321"/>
      <c r="Y29" s="321"/>
      <c r="Z29" s="321"/>
    </row>
    <row r="30" spans="2:26">
      <c r="B30" s="313" t="s">
        <v>498</v>
      </c>
      <c r="C30" s="319"/>
      <c r="D30" s="315"/>
      <c r="E30" s="319"/>
      <c r="F30" s="320"/>
      <c r="G30" s="318"/>
      <c r="H30" s="315" t="str">
        <f t="shared" si="0"/>
        <v xml:space="preserve">No </v>
      </c>
      <c r="I30" s="243" t="s">
        <v>2372</v>
      </c>
      <c r="J30" s="321"/>
      <c r="K30" s="321"/>
      <c r="L30" s="321"/>
      <c r="M30" s="321"/>
      <c r="N30" s="321"/>
      <c r="O30" s="321"/>
      <c r="P30" s="321"/>
      <c r="Q30" s="321"/>
      <c r="R30" s="321"/>
      <c r="S30" s="321"/>
      <c r="T30" s="321"/>
      <c r="U30" s="321"/>
      <c r="V30" s="321"/>
      <c r="W30" s="321"/>
      <c r="X30" s="321"/>
      <c r="Y30" s="321"/>
      <c r="Z30" s="321"/>
    </row>
    <row r="31" spans="2:26">
      <c r="B31" s="313" t="s">
        <v>504</v>
      </c>
      <c r="C31" s="319"/>
      <c r="D31" s="315"/>
      <c r="E31" s="319"/>
      <c r="F31" s="320"/>
      <c r="G31" s="318"/>
      <c r="H31" s="315" t="str">
        <f t="shared" si="0"/>
        <v xml:space="preserve">No </v>
      </c>
      <c r="I31" s="243" t="s">
        <v>2372</v>
      </c>
      <c r="J31" s="321"/>
      <c r="K31" s="321"/>
      <c r="L31" s="321"/>
      <c r="M31" s="321"/>
      <c r="N31" s="321"/>
      <c r="O31" s="321"/>
      <c r="P31" s="321"/>
      <c r="Q31" s="321"/>
      <c r="R31" s="321"/>
      <c r="S31" s="321"/>
      <c r="T31" s="321"/>
      <c r="U31" s="321"/>
      <c r="V31" s="321"/>
      <c r="W31" s="321"/>
      <c r="X31" s="321"/>
      <c r="Y31" s="321"/>
      <c r="Z31" s="321"/>
    </row>
    <row r="32" spans="2:26">
      <c r="B32" s="313" t="s">
        <v>504</v>
      </c>
      <c r="C32" s="319"/>
      <c r="D32" s="315"/>
      <c r="E32" s="319"/>
      <c r="F32" s="320"/>
      <c r="G32" s="318"/>
      <c r="H32" s="315" t="str">
        <f t="shared" si="0"/>
        <v xml:space="preserve">No </v>
      </c>
      <c r="I32" s="243" t="s">
        <v>2372</v>
      </c>
      <c r="J32" s="321"/>
      <c r="K32" s="321"/>
      <c r="L32" s="321"/>
      <c r="M32" s="321"/>
      <c r="N32" s="321"/>
      <c r="O32" s="321"/>
      <c r="P32" s="321"/>
      <c r="Q32" s="321"/>
      <c r="R32" s="321"/>
      <c r="S32" s="321"/>
      <c r="T32" s="321"/>
      <c r="U32" s="321"/>
      <c r="V32" s="321"/>
      <c r="W32" s="321"/>
      <c r="X32" s="321"/>
      <c r="Y32" s="321"/>
      <c r="Z32" s="321"/>
    </row>
    <row r="33" spans="2:26">
      <c r="B33" s="313" t="s">
        <v>532</v>
      </c>
      <c r="C33" s="319"/>
      <c r="D33" s="315"/>
      <c r="E33" s="319"/>
      <c r="F33" s="320"/>
      <c r="G33" s="318"/>
      <c r="H33" s="315" t="str">
        <f t="shared" si="0"/>
        <v xml:space="preserve">No </v>
      </c>
      <c r="I33" s="243" t="s">
        <v>2372</v>
      </c>
      <c r="J33" s="321"/>
      <c r="K33" s="321"/>
      <c r="L33" s="321"/>
      <c r="M33" s="321"/>
      <c r="N33" s="321"/>
      <c r="O33" s="321"/>
      <c r="P33" s="321"/>
      <c r="Q33" s="321"/>
      <c r="R33" s="321"/>
      <c r="S33" s="321"/>
      <c r="T33" s="321"/>
      <c r="U33" s="321"/>
      <c r="V33" s="321"/>
      <c r="W33" s="321"/>
      <c r="X33" s="321"/>
      <c r="Y33" s="321"/>
      <c r="Z33" s="321"/>
    </row>
    <row r="34" spans="2:26">
      <c r="B34" s="313" t="s">
        <v>542</v>
      </c>
      <c r="C34" s="319"/>
      <c r="D34" s="315"/>
      <c r="E34" s="319"/>
      <c r="F34" s="320"/>
      <c r="G34" s="318"/>
      <c r="H34" s="315" t="str">
        <f t="shared" si="0"/>
        <v xml:space="preserve">No </v>
      </c>
      <c r="I34" s="243" t="s">
        <v>2372</v>
      </c>
      <c r="J34" s="321"/>
      <c r="K34" s="321"/>
      <c r="L34" s="321"/>
      <c r="M34" s="321"/>
      <c r="N34" s="321"/>
      <c r="O34" s="321"/>
      <c r="P34" s="321"/>
      <c r="Q34" s="321"/>
      <c r="R34" s="321"/>
      <c r="S34" s="321"/>
      <c r="T34" s="321"/>
      <c r="U34" s="321"/>
      <c r="V34" s="321"/>
      <c r="W34" s="321"/>
      <c r="X34" s="321"/>
      <c r="Y34" s="321"/>
      <c r="Z34" s="321"/>
    </row>
    <row r="35" spans="2:26">
      <c r="B35" s="313" t="s">
        <v>544</v>
      </c>
      <c r="C35" s="319"/>
      <c r="D35" s="315"/>
      <c r="E35" s="319"/>
      <c r="F35" s="320"/>
      <c r="G35" s="318"/>
      <c r="H35" s="315" t="str">
        <f t="shared" si="0"/>
        <v xml:space="preserve">No </v>
      </c>
      <c r="I35" s="243" t="s">
        <v>2372</v>
      </c>
      <c r="J35" s="321"/>
      <c r="K35" s="321"/>
      <c r="L35" s="321"/>
      <c r="M35" s="321"/>
      <c r="N35" s="321"/>
      <c r="O35" s="321"/>
      <c r="P35" s="321"/>
      <c r="Q35" s="321"/>
      <c r="R35" s="321"/>
      <c r="S35" s="321"/>
      <c r="T35" s="321"/>
      <c r="U35" s="321"/>
      <c r="V35" s="321"/>
      <c r="W35" s="321"/>
      <c r="X35" s="321"/>
      <c r="Y35" s="321"/>
      <c r="Z35" s="321"/>
    </row>
    <row r="36" spans="2:26">
      <c r="B36" s="313" t="s">
        <v>551</v>
      </c>
      <c r="C36" s="319" t="str" cm="1">
        <f t="array" ref="C36">_xlfn._xlws.FILTER('6. Código de Ética'!B3:F31,'6. Código de Ética'!D3:D31="NO CUMPLE CONDICIÓN","")</f>
        <v/>
      </c>
      <c r="D36" s="315"/>
      <c r="E36" s="319"/>
      <c r="F36" s="320"/>
      <c r="G36" s="318"/>
      <c r="H36" s="315" t="str">
        <f t="shared" si="0"/>
        <v xml:space="preserve">No </v>
      </c>
      <c r="I36" s="3" t="s">
        <v>129</v>
      </c>
      <c r="J36" s="321"/>
      <c r="K36" s="321"/>
      <c r="L36" s="321"/>
      <c r="M36" s="321"/>
      <c r="N36" s="321"/>
      <c r="O36" s="321"/>
      <c r="P36" s="321"/>
      <c r="Q36" s="321"/>
      <c r="R36" s="321"/>
      <c r="S36" s="321"/>
      <c r="T36" s="321"/>
      <c r="U36" s="321"/>
      <c r="V36" s="321"/>
      <c r="W36" s="321"/>
      <c r="X36" s="321"/>
      <c r="Y36" s="321"/>
      <c r="Z36" s="321"/>
    </row>
    <row r="37" spans="2:26">
      <c r="B37" s="313" t="s">
        <v>551</v>
      </c>
      <c r="C37" s="319"/>
      <c r="D37" s="315"/>
      <c r="E37" s="319"/>
      <c r="F37" s="320"/>
      <c r="G37" s="318"/>
      <c r="H37" s="315" t="str">
        <f t="shared" si="0"/>
        <v xml:space="preserve">No </v>
      </c>
      <c r="I37" s="3" t="s">
        <v>129</v>
      </c>
      <c r="J37" s="321"/>
      <c r="K37" s="321"/>
      <c r="L37" s="321"/>
      <c r="M37" s="321"/>
      <c r="N37" s="321"/>
      <c r="O37" s="321"/>
      <c r="P37" s="321"/>
      <c r="Q37" s="321"/>
      <c r="R37" s="321"/>
      <c r="S37" s="321"/>
      <c r="T37" s="321"/>
      <c r="U37" s="321"/>
      <c r="V37" s="321"/>
      <c r="W37" s="321"/>
      <c r="X37" s="321"/>
      <c r="Y37" s="321"/>
      <c r="Z37" s="321"/>
    </row>
    <row r="38" spans="2:26">
      <c r="B38" s="313" t="s">
        <v>551</v>
      </c>
      <c r="C38" s="319"/>
      <c r="D38" s="315"/>
      <c r="E38" s="319"/>
      <c r="F38" s="320"/>
      <c r="G38" s="318"/>
      <c r="H38" s="315" t="str">
        <f t="shared" si="0"/>
        <v xml:space="preserve">No </v>
      </c>
      <c r="I38" s="3" t="s">
        <v>129</v>
      </c>
      <c r="J38" s="321"/>
      <c r="K38" s="321"/>
      <c r="L38" s="321"/>
      <c r="M38" s="321"/>
      <c r="N38" s="321"/>
      <c r="O38" s="321"/>
      <c r="P38" s="321"/>
      <c r="Q38" s="321"/>
      <c r="R38" s="321"/>
      <c r="S38" s="321"/>
      <c r="T38" s="321"/>
      <c r="U38" s="321"/>
      <c r="V38" s="321"/>
      <c r="W38" s="321"/>
      <c r="X38" s="321"/>
      <c r="Y38" s="321"/>
      <c r="Z38" s="321"/>
    </row>
    <row r="39" spans="2:26">
      <c r="B39" s="313" t="s">
        <v>867</v>
      </c>
      <c r="C39" s="319" t="str" cm="1">
        <f t="array" ref="C39">_xlfn._xlws.FILTER('7. Talento Humano'!B3:F20,'7. Talento Humano'!D3:D20="NO CUMPLE CONDICIÓN","")</f>
        <v/>
      </c>
      <c r="D39" s="315"/>
      <c r="E39" s="319"/>
      <c r="F39" s="320"/>
      <c r="G39" s="318"/>
      <c r="H39" s="315" t="str">
        <f t="shared" si="0"/>
        <v xml:space="preserve">No </v>
      </c>
      <c r="I39" s="3" t="s">
        <v>2373</v>
      </c>
    </row>
    <row r="40" spans="2:26">
      <c r="B40" s="313" t="s">
        <v>612</v>
      </c>
      <c r="C40" s="319"/>
      <c r="D40" s="315"/>
      <c r="E40" s="319"/>
      <c r="F40" s="320"/>
      <c r="G40" s="318"/>
      <c r="H40" s="315" t="str">
        <f t="shared" si="0"/>
        <v xml:space="preserve">No </v>
      </c>
      <c r="I40" s="3" t="s">
        <v>2373</v>
      </c>
    </row>
    <row r="41" spans="2:26">
      <c r="B41" s="313" t="s">
        <v>624</v>
      </c>
      <c r="C41" s="319"/>
      <c r="D41" s="315"/>
      <c r="E41" s="319"/>
      <c r="F41" s="320"/>
      <c r="G41" s="318"/>
      <c r="H41" s="315" t="str">
        <f t="shared" si="0"/>
        <v xml:space="preserve">No </v>
      </c>
      <c r="I41" s="3" t="s">
        <v>2373</v>
      </c>
    </row>
    <row r="42" spans="2:26">
      <c r="B42" s="313" t="s">
        <v>638</v>
      </c>
      <c r="C42" s="319"/>
      <c r="D42" s="315"/>
      <c r="E42" s="319"/>
      <c r="F42" s="320"/>
      <c r="G42" s="318"/>
      <c r="H42" s="315" t="str">
        <f t="shared" si="0"/>
        <v xml:space="preserve">No </v>
      </c>
      <c r="I42" s="3" t="s">
        <v>2373</v>
      </c>
    </row>
    <row r="43" spans="2:26">
      <c r="B43" s="313" t="s">
        <v>645</v>
      </c>
      <c r="C43" s="319"/>
      <c r="D43" s="315"/>
      <c r="E43" s="319"/>
      <c r="F43" s="320"/>
      <c r="G43" s="318"/>
      <c r="H43" s="315" t="str">
        <f t="shared" si="0"/>
        <v xml:space="preserve">No </v>
      </c>
      <c r="I43" s="3" t="s">
        <v>2373</v>
      </c>
    </row>
    <row r="44" spans="2:26">
      <c r="B44" s="313" t="s">
        <v>656</v>
      </c>
      <c r="C44" s="319" t="str" cm="1">
        <f t="array" ref="C44">_xlfn._xlws.FILTER('8. Financiero'!B3:F13,'8. Financiero'!D3:D13="NO CUMPLE CONDICIÓN","")</f>
        <v/>
      </c>
      <c r="D44" s="315"/>
      <c r="E44" s="319"/>
      <c r="F44" s="320"/>
      <c r="G44" s="318"/>
      <c r="H44" s="315" t="str">
        <f t="shared" si="0"/>
        <v xml:space="preserve">No </v>
      </c>
      <c r="I44" s="3" t="s">
        <v>2374</v>
      </c>
    </row>
    <row r="45" spans="2:26">
      <c r="B45" s="313" t="s">
        <v>668</v>
      </c>
      <c r="C45" s="319"/>
      <c r="D45" s="315"/>
      <c r="E45" s="319"/>
      <c r="F45" s="320"/>
      <c r="G45" s="318"/>
      <c r="H45" s="315" t="str">
        <f t="shared" si="0"/>
        <v xml:space="preserve">No </v>
      </c>
      <c r="I45" s="3" t="s">
        <v>2374</v>
      </c>
    </row>
    <row r="46" spans="2:26">
      <c r="B46" s="313" t="s">
        <v>687</v>
      </c>
      <c r="C46" s="319" t="str" cm="1">
        <f t="array" ref="C46">_xlfn._xlws.FILTER('9. Dotación'!B3:F7,'9. Dotación'!D3:D7="NO CUMPLE CONDICIÓN","")</f>
        <v/>
      </c>
      <c r="D46" s="315"/>
      <c r="E46" s="319"/>
      <c r="F46" s="320"/>
      <c r="G46" s="318"/>
      <c r="H46" s="315" t="str">
        <f t="shared" si="0"/>
        <v xml:space="preserve">No </v>
      </c>
      <c r="I46" s="3" t="s">
        <v>2375</v>
      </c>
    </row>
    <row r="47" spans="2:26">
      <c r="B47" s="313" t="s">
        <v>693</v>
      </c>
      <c r="C47" s="319"/>
      <c r="D47" s="315"/>
      <c r="E47" s="319"/>
      <c r="F47" s="320"/>
      <c r="G47" s="318"/>
      <c r="H47" s="315" t="str">
        <f t="shared" si="0"/>
        <v xml:space="preserve">No </v>
      </c>
      <c r="I47" s="3" t="s">
        <v>2375</v>
      </c>
    </row>
  </sheetData>
  <sheetProtection algorithmName="SHA-512" hashValue="0KlA/QZrD7sWA7xGf4g1Pl8VbrQ9qXBUpaLHbhfigzgS/rHfAIFFH6T4JMYVCCrHMFhH7wLTB1oc2rMAmNw1Fw==" saltValue="wGszsxnY+96VKeI+pQ+g1Q==" spinCount="100000" sheet="1" objects="1" scenarios="1"/>
  <phoneticPr fontId="18" type="noConversion"/>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6D02D-3BFC-48C3-8F4D-72B6FBED8066}">
  <sheetPr>
    <tabColor rgb="FFFF0000"/>
    <pageSetUpPr fitToPage="1"/>
  </sheetPr>
  <dimension ref="A1:H40"/>
  <sheetViews>
    <sheetView zoomScaleNormal="100" workbookViewId="0">
      <selection activeCell="A13" sqref="A13"/>
    </sheetView>
  </sheetViews>
  <sheetFormatPr baseColWidth="10" defaultColWidth="11.42578125" defaultRowHeight="15.75"/>
  <cols>
    <col min="1" max="1" width="11.140625" style="14" customWidth="1"/>
    <col min="2" max="2" width="53.42578125" hidden="1" customWidth="1"/>
    <col min="3" max="3" width="32.140625" hidden="1" customWidth="1"/>
    <col min="4" max="4" width="66.140625" customWidth="1"/>
    <col min="5" max="5" width="70.42578125" customWidth="1"/>
    <col min="6" max="6" width="51.85546875" customWidth="1"/>
    <col min="7" max="7" width="18.140625" customWidth="1"/>
    <col min="8" max="8" width="7.85546875" bestFit="1" customWidth="1"/>
  </cols>
  <sheetData>
    <row r="1" spans="1:8" ht="21.75" customHeight="1">
      <c r="A1" s="450" t="s">
        <v>868</v>
      </c>
      <c r="B1" s="451"/>
      <c r="C1" s="451"/>
      <c r="D1" s="451"/>
      <c r="E1" s="451"/>
      <c r="F1" s="451"/>
      <c r="G1" s="452"/>
      <c r="H1" s="75" t="s">
        <v>177</v>
      </c>
    </row>
    <row r="2" spans="1:8" ht="45.75" thickBot="1">
      <c r="A2" s="322" t="s">
        <v>869</v>
      </c>
      <c r="B2" s="323" t="s">
        <v>181</v>
      </c>
      <c r="C2" s="323" t="s">
        <v>182</v>
      </c>
      <c r="D2" s="323" t="s">
        <v>183</v>
      </c>
      <c r="E2" s="323" t="s">
        <v>184</v>
      </c>
      <c r="F2" s="323" t="s">
        <v>870</v>
      </c>
      <c r="G2" s="324" t="s">
        <v>871</v>
      </c>
    </row>
    <row r="3" spans="1:8" ht="108.75" customHeight="1">
      <c r="A3" s="325" t="str" cm="1">
        <f t="array" ref="A3">_xlfn._xlws.FILTER(TEMP!C3:I47,TEMP!E3:E47="NO CUMPLE CONDICIÓN","")</f>
        <v/>
      </c>
      <c r="B3" s="326"/>
      <c r="C3" s="327"/>
      <c r="D3" s="328"/>
      <c r="E3" s="329"/>
      <c r="F3" s="330"/>
      <c r="G3" s="331"/>
    </row>
    <row r="4" spans="1:8" ht="27">
      <c r="A4" s="332"/>
      <c r="B4" s="333"/>
      <c r="C4" s="334"/>
      <c r="D4" s="335"/>
      <c r="E4" s="336"/>
      <c r="F4" s="337"/>
      <c r="G4" s="338"/>
    </row>
    <row r="5" spans="1:8" ht="27">
      <c r="A5" s="332"/>
      <c r="B5" s="333"/>
      <c r="C5" s="334"/>
      <c r="D5" s="335"/>
      <c r="E5" s="336"/>
      <c r="F5" s="337"/>
      <c r="G5" s="338"/>
    </row>
    <row r="6" spans="1:8" ht="27">
      <c r="A6" s="332"/>
      <c r="B6" s="333"/>
      <c r="C6" s="334"/>
      <c r="D6" s="335"/>
      <c r="E6" s="336"/>
      <c r="F6" s="337"/>
      <c r="G6" s="338"/>
    </row>
    <row r="7" spans="1:8" ht="27">
      <c r="A7" s="332"/>
      <c r="B7" s="333"/>
      <c r="C7" s="334"/>
      <c r="D7" s="335"/>
      <c r="E7" s="336"/>
      <c r="F7" s="337"/>
      <c r="G7" s="338"/>
    </row>
    <row r="8" spans="1:8" ht="27">
      <c r="A8" s="332"/>
      <c r="B8" s="333"/>
      <c r="C8" s="334"/>
      <c r="D8" s="335"/>
      <c r="E8" s="336"/>
      <c r="F8" s="337"/>
      <c r="G8" s="338"/>
    </row>
    <row r="9" spans="1:8" ht="27">
      <c r="A9" s="332"/>
      <c r="B9" s="333"/>
      <c r="C9" s="334"/>
      <c r="D9" s="335"/>
      <c r="E9" s="336"/>
      <c r="F9" s="337"/>
      <c r="G9" s="338"/>
    </row>
    <row r="10" spans="1:8" ht="27">
      <c r="A10" s="332"/>
      <c r="B10" s="333"/>
      <c r="C10" s="334"/>
      <c r="D10" s="335"/>
      <c r="E10" s="336"/>
      <c r="F10" s="337"/>
      <c r="G10" s="338"/>
    </row>
    <row r="11" spans="1:8" ht="27">
      <c r="A11" s="332"/>
      <c r="B11" s="333"/>
      <c r="C11" s="334"/>
      <c r="D11" s="335"/>
      <c r="E11" s="336"/>
      <c r="F11" s="337"/>
      <c r="G11" s="338"/>
    </row>
    <row r="12" spans="1:8" ht="27">
      <c r="A12" s="332"/>
      <c r="B12" s="333"/>
      <c r="C12" s="334"/>
      <c r="D12" s="335"/>
      <c r="E12" s="336"/>
      <c r="F12" s="337"/>
      <c r="G12" s="338"/>
    </row>
    <row r="13" spans="1:8" ht="27">
      <c r="A13" s="332"/>
      <c r="B13" s="333"/>
      <c r="C13" s="334"/>
      <c r="D13" s="335"/>
      <c r="E13" s="336"/>
      <c r="F13" s="337"/>
      <c r="G13" s="338"/>
    </row>
    <row r="14" spans="1:8" ht="27">
      <c r="A14" s="332"/>
      <c r="B14" s="333"/>
      <c r="C14" s="334"/>
      <c r="D14" s="335"/>
      <c r="E14" s="336"/>
      <c r="F14" s="337"/>
      <c r="G14" s="338"/>
    </row>
    <row r="15" spans="1:8" ht="27">
      <c r="A15" s="332"/>
      <c r="B15" s="333"/>
      <c r="C15" s="334"/>
      <c r="D15" s="335"/>
      <c r="E15" s="336"/>
      <c r="F15" s="337"/>
      <c r="G15" s="338"/>
    </row>
    <row r="16" spans="1:8" ht="27">
      <c r="A16" s="332"/>
      <c r="B16" s="333"/>
      <c r="C16" s="334"/>
      <c r="D16" s="335"/>
      <c r="E16" s="336"/>
      <c r="F16" s="337"/>
      <c r="G16" s="338"/>
    </row>
    <row r="17" spans="1:7" ht="27">
      <c r="A17" s="332"/>
      <c r="B17" s="333"/>
      <c r="C17" s="334"/>
      <c r="D17" s="335"/>
      <c r="E17" s="336"/>
      <c r="F17" s="337"/>
      <c r="G17" s="338"/>
    </row>
    <row r="18" spans="1:7" ht="27">
      <c r="A18" s="332"/>
      <c r="B18" s="333"/>
      <c r="C18" s="334"/>
      <c r="D18" s="335"/>
      <c r="E18" s="336"/>
      <c r="F18" s="337"/>
      <c r="G18" s="338"/>
    </row>
    <row r="19" spans="1:7" ht="50.1" customHeight="1">
      <c r="A19" s="332"/>
      <c r="B19" s="333"/>
      <c r="C19" s="334"/>
      <c r="D19" s="335"/>
      <c r="E19" s="336"/>
      <c r="F19" s="337"/>
      <c r="G19" s="338"/>
    </row>
    <row r="20" spans="1:7" ht="50.1" customHeight="1">
      <c r="A20" s="332"/>
      <c r="B20" s="333"/>
      <c r="C20" s="334"/>
      <c r="D20" s="335"/>
      <c r="E20" s="336"/>
      <c r="F20" s="337"/>
      <c r="G20" s="338"/>
    </row>
    <row r="21" spans="1:7" ht="50.1" customHeight="1">
      <c r="A21" s="332"/>
      <c r="B21" s="333"/>
      <c r="C21" s="334"/>
      <c r="D21" s="335"/>
      <c r="E21" s="336"/>
      <c r="F21" s="337"/>
      <c r="G21" s="338"/>
    </row>
    <row r="22" spans="1:7" ht="50.1" customHeight="1">
      <c r="A22" s="332"/>
      <c r="B22" s="333"/>
      <c r="C22" s="334"/>
      <c r="D22" s="335"/>
      <c r="E22" s="336"/>
      <c r="F22" s="337"/>
      <c r="G22" s="338"/>
    </row>
    <row r="23" spans="1:7" ht="50.1" customHeight="1">
      <c r="A23" s="332"/>
      <c r="B23" s="333"/>
      <c r="C23" s="334"/>
      <c r="D23" s="335"/>
      <c r="E23" s="336"/>
      <c r="F23" s="337"/>
      <c r="G23" s="338"/>
    </row>
    <row r="24" spans="1:7" ht="50.1" customHeight="1">
      <c r="A24" s="332"/>
      <c r="B24" s="333"/>
      <c r="C24" s="334"/>
      <c r="D24" s="335"/>
      <c r="E24" s="336"/>
      <c r="F24" s="337"/>
      <c r="G24" s="338"/>
    </row>
    <row r="25" spans="1:7" ht="50.1" customHeight="1">
      <c r="A25" s="332"/>
      <c r="B25" s="333"/>
      <c r="C25" s="334"/>
      <c r="D25" s="335"/>
      <c r="E25" s="336"/>
      <c r="F25" s="337"/>
      <c r="G25" s="338"/>
    </row>
    <row r="26" spans="1:7" ht="50.1" customHeight="1">
      <c r="A26" s="332"/>
      <c r="B26" s="333"/>
      <c r="C26" s="334"/>
      <c r="D26" s="335"/>
      <c r="E26" s="336"/>
      <c r="F26" s="337"/>
      <c r="G26" s="338"/>
    </row>
    <row r="27" spans="1:7" ht="50.1" customHeight="1">
      <c r="A27" s="332"/>
      <c r="B27" s="333"/>
      <c r="C27" s="334"/>
      <c r="D27" s="335"/>
      <c r="E27" s="336"/>
      <c r="F27" s="337"/>
      <c r="G27" s="338"/>
    </row>
    <row r="28" spans="1:7" ht="50.1" customHeight="1">
      <c r="A28" s="332"/>
      <c r="B28" s="333"/>
      <c r="C28" s="334"/>
      <c r="D28" s="335"/>
      <c r="E28" s="336"/>
      <c r="F28" s="337"/>
      <c r="G28" s="338"/>
    </row>
    <row r="29" spans="1:7" ht="50.1" customHeight="1">
      <c r="A29" s="332"/>
      <c r="B29" s="333"/>
      <c r="C29" s="334"/>
      <c r="D29" s="335"/>
      <c r="E29" s="336"/>
      <c r="F29" s="337"/>
      <c r="G29" s="338"/>
    </row>
    <row r="30" spans="1:7" ht="50.1" customHeight="1">
      <c r="A30" s="332"/>
      <c r="B30" s="333"/>
      <c r="C30" s="334"/>
      <c r="D30" s="335"/>
      <c r="E30" s="336"/>
      <c r="F30" s="337"/>
      <c r="G30" s="338"/>
    </row>
    <row r="31" spans="1:7" ht="50.1" customHeight="1">
      <c r="A31" s="332"/>
      <c r="B31" s="333"/>
      <c r="C31" s="334"/>
      <c r="D31" s="335"/>
      <c r="E31" s="336"/>
      <c r="F31" s="337"/>
      <c r="G31" s="338"/>
    </row>
    <row r="32" spans="1:7" ht="50.1" customHeight="1">
      <c r="A32" s="332"/>
      <c r="B32" s="333"/>
      <c r="C32" s="334"/>
      <c r="D32" s="335"/>
      <c r="E32" s="336"/>
      <c r="F32" s="337"/>
      <c r="G32" s="338"/>
    </row>
    <row r="33" spans="1:7" ht="50.1" customHeight="1">
      <c r="A33" s="332"/>
      <c r="B33" s="333"/>
      <c r="C33" s="334"/>
      <c r="D33" s="335"/>
      <c r="E33" s="336"/>
      <c r="F33" s="337"/>
      <c r="G33" s="338"/>
    </row>
    <row r="34" spans="1:7" ht="50.1" customHeight="1">
      <c r="A34" s="332"/>
      <c r="B34" s="333"/>
      <c r="C34" s="334"/>
      <c r="D34" s="335"/>
      <c r="E34" s="336"/>
      <c r="F34" s="337"/>
      <c r="G34" s="338"/>
    </row>
    <row r="35" spans="1:7" ht="50.1" customHeight="1">
      <c r="A35" s="332"/>
      <c r="B35" s="333"/>
      <c r="C35" s="334"/>
      <c r="D35" s="335"/>
      <c r="E35" s="336"/>
      <c r="F35" s="337"/>
      <c r="G35" s="338"/>
    </row>
    <row r="36" spans="1:7" ht="50.1" customHeight="1">
      <c r="A36" s="332"/>
      <c r="B36" s="333"/>
      <c r="C36" s="334"/>
      <c r="D36" s="335"/>
      <c r="E36" s="336"/>
      <c r="F36" s="337"/>
      <c r="G36" s="338"/>
    </row>
    <row r="37" spans="1:7" ht="50.1" customHeight="1">
      <c r="A37" s="332"/>
      <c r="B37" s="333"/>
      <c r="C37" s="334"/>
      <c r="D37" s="335"/>
      <c r="E37" s="336"/>
      <c r="F37" s="337"/>
      <c r="G37" s="338"/>
    </row>
    <row r="38" spans="1:7" ht="50.1" customHeight="1">
      <c r="A38" s="332"/>
      <c r="B38" s="333"/>
      <c r="C38" s="334"/>
      <c r="D38" s="335"/>
      <c r="E38" s="336"/>
      <c r="F38" s="337"/>
      <c r="G38" s="338"/>
    </row>
    <row r="39" spans="1:7" ht="50.1" customHeight="1">
      <c r="A39" s="332"/>
      <c r="B39" s="333"/>
      <c r="C39" s="334"/>
      <c r="D39" s="335"/>
      <c r="E39" s="336"/>
      <c r="F39" s="337"/>
      <c r="G39" s="338"/>
    </row>
    <row r="40" spans="1:7" ht="50.1" customHeight="1">
      <c r="A40" s="332"/>
      <c r="B40" s="333"/>
      <c r="C40" s="334"/>
      <c r="D40" s="335"/>
      <c r="E40" s="336"/>
      <c r="F40" s="337"/>
      <c r="G40" s="338"/>
    </row>
  </sheetData>
  <sheetProtection algorithmName="SHA-512" hashValue="2+juS/rcAJVXOze1AYGZtF5xnf8VOdaugNMiFSls3Ym+KHyZnWdH1c06FMiKJaz0efLzFihvVL7SGuSBL3+b4w==" saltValue="gG2/Js1pKoPb3Hq6lA306A==" spinCount="100000" sheet="1" formatRows="0"/>
  <mergeCells count="1">
    <mergeCell ref="A1:G1"/>
  </mergeCells>
  <hyperlinks>
    <hyperlink ref="H1" location="PORTADA!A1" display="Portada" xr:uid="{5082B1D2-CE18-499D-8710-126B89FCD3EE}"/>
  </hyperlinks>
  <printOptions horizontalCentered="1"/>
  <pageMargins left="0.31496062992125984" right="0.31496062992125984" top="1.1417322834645669" bottom="0.74803149606299213" header="0.31496062992125984" footer="0.31496062992125984"/>
  <pageSetup scale="60" fitToHeight="0" orientation="landscape" r:id="rId1"/>
  <headerFooter>
    <oddHeader>&amp;L&amp;G&amp;CPROCESO DE INSPECCIÓN, VIGILANCIA Y CONTROL
INSTRUMENTO IV
PRESTACION DE SERVICIOS A LA COMUNIDAD&amp;RIN89.IVC
Versión 2
24/06/2026
Clasificación de la Información
CLASIFICADA</oddHeader>
    <oddFooter>&amp;C&amp;G</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BF9B9-9221-4F1A-82A5-2C54DF98F269}">
  <sheetPr>
    <tabColor rgb="FF00B0F0"/>
    <pageSetUpPr fitToPage="1"/>
  </sheetPr>
  <dimension ref="A1:J46"/>
  <sheetViews>
    <sheetView zoomScaleNormal="100" workbookViewId="0">
      <selection activeCell="A13" sqref="A13"/>
    </sheetView>
  </sheetViews>
  <sheetFormatPr baseColWidth="10" defaultColWidth="11.42578125" defaultRowHeight="15"/>
  <cols>
    <col min="1" max="1" width="10.85546875" customWidth="1"/>
    <col min="2" max="2" width="56.140625" customWidth="1"/>
    <col min="3" max="3" width="48.42578125" customWidth="1"/>
    <col min="4" max="4" width="35.85546875" customWidth="1"/>
    <col min="5" max="5" width="30.140625" customWidth="1"/>
    <col min="6" max="6" width="28.85546875" customWidth="1"/>
    <col min="7" max="7" width="8.7109375" customWidth="1"/>
  </cols>
  <sheetData>
    <row r="1" spans="1:10" ht="21.75" thickBot="1">
      <c r="A1" s="479" t="s">
        <v>142</v>
      </c>
      <c r="B1" s="480"/>
      <c r="C1" s="480"/>
      <c r="D1" s="480"/>
      <c r="E1" s="480"/>
      <c r="F1" s="481"/>
      <c r="G1" s="75" t="s">
        <v>177</v>
      </c>
    </row>
    <row r="2" spans="1:10" ht="33" customHeight="1" thickBot="1">
      <c r="A2" s="482" t="s">
        <v>872</v>
      </c>
      <c r="B2" s="483"/>
      <c r="C2" s="484" t="s">
        <v>2370</v>
      </c>
      <c r="D2" s="484"/>
      <c r="E2" s="484"/>
      <c r="F2" s="485"/>
    </row>
    <row r="3" spans="1:10" s="8" customFormat="1" ht="15.75" customHeight="1">
      <c r="A3" s="486" t="s">
        <v>97</v>
      </c>
      <c r="B3" s="487"/>
      <c r="C3" s="488" t="s">
        <v>873</v>
      </c>
      <c r="D3" s="488"/>
      <c r="E3" s="488"/>
      <c r="F3" s="489"/>
      <c r="G3" s="138"/>
      <c r="H3" s="138"/>
      <c r="I3" s="138"/>
      <c r="J3" s="138"/>
    </row>
    <row r="4" spans="1:10" ht="14.25" customHeight="1">
      <c r="A4" s="486"/>
      <c r="B4" s="487"/>
      <c r="C4" s="339" t="s">
        <v>874</v>
      </c>
      <c r="D4" s="339" t="s">
        <v>875</v>
      </c>
      <c r="E4" s="339" t="s">
        <v>714</v>
      </c>
      <c r="F4" s="340" t="s">
        <v>876</v>
      </c>
      <c r="G4" s="138"/>
      <c r="H4" s="138"/>
      <c r="I4" s="138"/>
      <c r="J4" s="138"/>
    </row>
    <row r="5" spans="1:10" s="3" customFormat="1" ht="15.75" customHeight="1">
      <c r="A5" s="477" t="s">
        <v>2376</v>
      </c>
      <c r="B5" s="478"/>
      <c r="C5" s="341">
        <f>+'2.Ambientes Adecuados y Seguros'!D66</f>
        <v>0</v>
      </c>
      <c r="D5" s="341">
        <f>+'2.Ambientes Adecuados y Seguros'!D67</f>
        <v>0</v>
      </c>
      <c r="E5" s="341">
        <f>+'2.Ambientes Adecuados y Seguros'!D68</f>
        <v>10</v>
      </c>
      <c r="F5" s="342">
        <f>SUM(C5:E5)</f>
        <v>10</v>
      </c>
      <c r="G5" s="138"/>
      <c r="H5" s="138"/>
      <c r="I5" s="138"/>
      <c r="J5" s="138"/>
    </row>
    <row r="6" spans="1:10">
      <c r="A6" s="477" t="s">
        <v>2377</v>
      </c>
      <c r="B6" s="478"/>
      <c r="C6" s="343">
        <f>+'3. Alimentacion y Nutrición'!D26</f>
        <v>0</v>
      </c>
      <c r="D6" s="343">
        <f>+'3. Alimentacion y Nutrición'!D27</f>
        <v>0</v>
      </c>
      <c r="E6" s="343">
        <f>+'3. Alimentacion y Nutrición'!D28</f>
        <v>5</v>
      </c>
      <c r="F6" s="342">
        <f t="shared" ref="F6:F11" si="0">SUM(C6:E6)</f>
        <v>5</v>
      </c>
      <c r="G6" s="138"/>
      <c r="H6" s="138"/>
      <c r="I6" s="138"/>
      <c r="J6" s="138"/>
    </row>
    <row r="7" spans="1:10">
      <c r="A7" s="477" t="s">
        <v>2378</v>
      </c>
      <c r="B7" s="478"/>
      <c r="C7" s="343">
        <f>+'4. Mod. Atención PSC'!D35</f>
        <v>0</v>
      </c>
      <c r="D7" s="343">
        <f>+'4. Mod. Atención PSC'!D36</f>
        <v>0</v>
      </c>
      <c r="E7" s="343">
        <f>+'4. Mod. Atención PSC'!D37</f>
        <v>6</v>
      </c>
      <c r="F7" s="342">
        <f t="shared" si="0"/>
        <v>6</v>
      </c>
      <c r="G7" s="138"/>
      <c r="H7" s="138"/>
      <c r="I7" s="138"/>
      <c r="J7" s="138"/>
    </row>
    <row r="8" spans="1:10">
      <c r="A8" s="477" t="s">
        <v>2379</v>
      </c>
      <c r="B8" s="478"/>
      <c r="C8" s="343">
        <f>+'5. Situaciones especiales '!D74</f>
        <v>0</v>
      </c>
      <c r="D8" s="343">
        <f>+'5. Situaciones especiales '!D75</f>
        <v>0</v>
      </c>
      <c r="E8" s="343">
        <f>+'5. Situaciones especiales '!D76</f>
        <v>12</v>
      </c>
      <c r="F8" s="342">
        <f t="shared" si="0"/>
        <v>12</v>
      </c>
      <c r="G8" s="138"/>
      <c r="H8" s="138"/>
      <c r="I8" s="138"/>
      <c r="J8" s="138"/>
    </row>
    <row r="9" spans="1:10">
      <c r="A9" s="477" t="s">
        <v>2380</v>
      </c>
      <c r="B9" s="478"/>
      <c r="C9" s="343">
        <f>+'6. Código de Ética'!D33</f>
        <v>0</v>
      </c>
      <c r="D9" s="343">
        <f>+'6. Código de Ética'!D34</f>
        <v>0</v>
      </c>
      <c r="E9" s="343">
        <f>+'6. Código de Ética'!D35</f>
        <v>3</v>
      </c>
      <c r="F9" s="342">
        <f t="shared" si="0"/>
        <v>3</v>
      </c>
      <c r="G9" s="138"/>
      <c r="H9" s="138"/>
      <c r="I9" s="138"/>
      <c r="J9" s="138"/>
    </row>
    <row r="10" spans="1:10">
      <c r="A10" s="477" t="s">
        <v>2381</v>
      </c>
      <c r="B10" s="478"/>
      <c r="C10" s="343">
        <f>+'7. Talento Humano'!D22</f>
        <v>0</v>
      </c>
      <c r="D10" s="343">
        <f>+'7. Talento Humano'!D23</f>
        <v>0</v>
      </c>
      <c r="E10" s="343">
        <f>+'7. Talento Humano'!D24</f>
        <v>5</v>
      </c>
      <c r="F10" s="342">
        <f t="shared" si="0"/>
        <v>5</v>
      </c>
      <c r="G10" s="138"/>
      <c r="H10" s="138"/>
      <c r="I10" s="138"/>
      <c r="J10" s="138"/>
    </row>
    <row r="11" spans="1:10">
      <c r="A11" s="477" t="s">
        <v>2382</v>
      </c>
      <c r="B11" s="478"/>
      <c r="C11" s="343">
        <f>+'8. Financiero'!D16</f>
        <v>0</v>
      </c>
      <c r="D11" s="343">
        <f>+'8. Financiero'!D17</f>
        <v>0</v>
      </c>
      <c r="E11" s="343">
        <f>+'8. Financiero'!D18</f>
        <v>2</v>
      </c>
      <c r="F11" s="342">
        <f t="shared" si="0"/>
        <v>2</v>
      </c>
      <c r="G11" s="138"/>
      <c r="H11" s="138"/>
      <c r="I11" s="138"/>
      <c r="J11" s="138"/>
    </row>
    <row r="12" spans="1:10">
      <c r="A12" s="477" t="s">
        <v>2383</v>
      </c>
      <c r="B12" s="478"/>
      <c r="C12" s="343">
        <f>+'9. Dotación'!D9</f>
        <v>0</v>
      </c>
      <c r="D12" s="343">
        <f>+'9. Dotación'!D10</f>
        <v>0</v>
      </c>
      <c r="E12" s="343">
        <f>+'9. Dotación'!D11</f>
        <v>2</v>
      </c>
      <c r="F12" s="342">
        <f>SUM(C12:E12)</f>
        <v>2</v>
      </c>
      <c r="G12" s="138"/>
      <c r="H12" s="138"/>
      <c r="I12" s="138"/>
      <c r="J12" s="138"/>
    </row>
    <row r="13" spans="1:10">
      <c r="A13" s="494" t="s">
        <v>877</v>
      </c>
      <c r="B13" s="495"/>
      <c r="C13" s="344">
        <f>SUM(C5:C12)</f>
        <v>0</v>
      </c>
      <c r="D13" s="344">
        <f>SUM(D5:D12)</f>
        <v>0</v>
      </c>
      <c r="E13" s="344">
        <f>SUM(E5:E12)</f>
        <v>45</v>
      </c>
      <c r="F13" s="345">
        <f>SUM(F5:F12)</f>
        <v>45</v>
      </c>
    </row>
    <row r="14" spans="1:10" ht="30.75" thickBot="1">
      <c r="A14" s="346"/>
      <c r="B14" s="347"/>
      <c r="C14" s="348" t="s">
        <v>878</v>
      </c>
      <c r="D14" s="349" t="s">
        <v>879</v>
      </c>
      <c r="E14" s="348" t="s">
        <v>878</v>
      </c>
      <c r="F14" s="350"/>
    </row>
    <row r="15" spans="1:10">
      <c r="A15" s="496" t="s">
        <v>880</v>
      </c>
      <c r="B15" s="497"/>
      <c r="C15" s="497"/>
      <c r="D15" s="497"/>
      <c r="E15" s="497"/>
      <c r="F15" s="498"/>
    </row>
    <row r="16" spans="1:10">
      <c r="A16" s="499"/>
      <c r="B16" s="500"/>
      <c r="C16" s="500"/>
      <c r="D16" s="500"/>
      <c r="E16" s="500"/>
      <c r="F16" s="501"/>
    </row>
    <row r="17" spans="1:7" ht="109.5" customHeight="1" thickBot="1">
      <c r="A17" s="502"/>
      <c r="B17" s="503"/>
      <c r="C17" s="503"/>
      <c r="D17" s="503"/>
      <c r="E17" s="503"/>
      <c r="F17" s="504"/>
    </row>
    <row r="18" spans="1:7" ht="25.5" customHeight="1">
      <c r="A18" s="496" t="s">
        <v>147</v>
      </c>
      <c r="B18" s="497"/>
      <c r="C18" s="497"/>
      <c r="D18" s="497"/>
      <c r="E18" s="497"/>
      <c r="F18" s="498"/>
    </row>
    <row r="19" spans="1:7">
      <c r="A19" s="505"/>
      <c r="B19" s="506"/>
      <c r="C19" s="506"/>
      <c r="D19" s="506"/>
      <c r="E19" s="506"/>
      <c r="F19" s="507"/>
    </row>
    <row r="20" spans="1:7">
      <c r="A20" s="505"/>
      <c r="B20" s="506"/>
      <c r="C20" s="506"/>
      <c r="D20" s="506"/>
      <c r="E20" s="506"/>
      <c r="F20" s="507"/>
    </row>
    <row r="21" spans="1:7">
      <c r="A21" s="505"/>
      <c r="B21" s="506"/>
      <c r="C21" s="506"/>
      <c r="D21" s="506"/>
      <c r="E21" s="506"/>
      <c r="F21" s="507"/>
    </row>
    <row r="22" spans="1:7">
      <c r="A22" s="505"/>
      <c r="B22" s="506"/>
      <c r="C22" s="506"/>
      <c r="D22" s="506"/>
      <c r="E22" s="506"/>
      <c r="F22" s="507"/>
    </row>
    <row r="23" spans="1:7">
      <c r="A23" s="505"/>
      <c r="B23" s="506"/>
      <c r="C23" s="506"/>
      <c r="D23" s="506"/>
      <c r="E23" s="506"/>
      <c r="F23" s="507"/>
    </row>
    <row r="24" spans="1:7">
      <c r="A24" s="505"/>
      <c r="B24" s="506"/>
      <c r="C24" s="506"/>
      <c r="D24" s="506"/>
      <c r="E24" s="506"/>
      <c r="F24" s="507"/>
    </row>
    <row r="25" spans="1:7">
      <c r="A25" s="505"/>
      <c r="B25" s="506"/>
      <c r="C25" s="506"/>
      <c r="D25" s="506"/>
      <c r="E25" s="506"/>
      <c r="F25" s="507"/>
    </row>
    <row r="26" spans="1:7" ht="18" customHeight="1">
      <c r="A26" s="505"/>
      <c r="B26" s="506"/>
      <c r="C26" s="506"/>
      <c r="D26" s="506"/>
      <c r="E26" s="506"/>
      <c r="F26" s="507"/>
    </row>
    <row r="27" spans="1:7" ht="18" customHeight="1">
      <c r="A27" s="505"/>
      <c r="B27" s="506"/>
      <c r="C27" s="506"/>
      <c r="D27" s="506"/>
      <c r="E27" s="506"/>
      <c r="F27" s="507"/>
    </row>
    <row r="28" spans="1:7">
      <c r="A28" s="505"/>
      <c r="B28" s="506"/>
      <c r="C28" s="506"/>
      <c r="D28" s="506"/>
      <c r="E28" s="506"/>
      <c r="F28" s="507"/>
    </row>
    <row r="29" spans="1:7">
      <c r="A29" s="505"/>
      <c r="B29" s="506"/>
      <c r="C29" s="506"/>
      <c r="D29" s="506"/>
      <c r="E29" s="506"/>
      <c r="F29" s="507"/>
    </row>
    <row r="30" spans="1:7" ht="15" customHeight="1">
      <c r="A30" s="505"/>
      <c r="B30" s="506"/>
      <c r="C30" s="506"/>
      <c r="D30" s="506"/>
      <c r="E30" s="506"/>
      <c r="F30" s="507"/>
    </row>
    <row r="31" spans="1:7" ht="68.25" customHeight="1">
      <c r="A31" s="508" t="s">
        <v>881</v>
      </c>
      <c r="B31" s="508"/>
      <c r="C31" s="509" t="s">
        <v>882</v>
      </c>
      <c r="D31" s="509"/>
      <c r="E31" s="509"/>
      <c r="F31" s="509"/>
    </row>
    <row r="32" spans="1:7" ht="29.45" customHeight="1">
      <c r="A32" s="510" t="s">
        <v>883</v>
      </c>
      <c r="B32" s="511"/>
      <c r="C32" s="511"/>
      <c r="D32" s="511"/>
      <c r="E32" s="511"/>
      <c r="F32" s="512"/>
      <c r="G32" s="351"/>
    </row>
    <row r="33" spans="1:10" ht="19.350000000000001" customHeight="1">
      <c r="A33" s="513" t="s">
        <v>884</v>
      </c>
      <c r="B33" s="514"/>
      <c r="C33" s="515" t="s">
        <v>885</v>
      </c>
      <c r="D33" s="516"/>
      <c r="E33" s="514"/>
      <c r="F33" s="352" t="s">
        <v>886</v>
      </c>
      <c r="G33" s="351"/>
    </row>
    <row r="34" spans="1:10" ht="30" customHeight="1">
      <c r="A34" s="490"/>
      <c r="B34" s="491"/>
      <c r="C34" s="492"/>
      <c r="D34" s="493"/>
      <c r="E34" s="491"/>
      <c r="F34" s="353"/>
      <c r="G34" s="351"/>
      <c r="H34" s="354"/>
      <c r="I34" s="354"/>
      <c r="J34" s="354"/>
    </row>
    <row r="35" spans="1:10" ht="30" customHeight="1">
      <c r="A35" s="490"/>
      <c r="B35" s="491"/>
      <c r="C35" s="492"/>
      <c r="D35" s="493"/>
      <c r="E35" s="491"/>
      <c r="F35" s="353"/>
      <c r="G35" s="351"/>
    </row>
    <row r="36" spans="1:10" ht="30" customHeight="1">
      <c r="A36" s="490"/>
      <c r="B36" s="491"/>
      <c r="C36" s="492"/>
      <c r="D36" s="493"/>
      <c r="E36" s="491"/>
      <c r="F36" s="353"/>
      <c r="G36" s="351"/>
    </row>
    <row r="37" spans="1:10" ht="30" customHeight="1">
      <c r="A37" s="490"/>
      <c r="B37" s="491"/>
      <c r="C37" s="492"/>
      <c r="D37" s="493"/>
      <c r="E37" s="491"/>
      <c r="F37" s="353"/>
      <c r="G37" s="351"/>
    </row>
    <row r="38" spans="1:10" ht="30" customHeight="1" thickBot="1">
      <c r="A38" s="517"/>
      <c r="B38" s="518"/>
      <c r="C38" s="519"/>
      <c r="D38" s="520"/>
      <c r="E38" s="518"/>
      <c r="F38" s="355"/>
      <c r="G38" s="351"/>
    </row>
    <row r="39" spans="1:10" ht="15.75" thickBot="1">
      <c r="A39" s="521"/>
      <c r="B39" s="521"/>
      <c r="C39" s="521"/>
      <c r="D39" s="521"/>
      <c r="E39" s="521"/>
      <c r="F39" s="356"/>
      <c r="G39" s="351"/>
    </row>
    <row r="40" spans="1:10">
      <c r="A40" s="522" t="s">
        <v>887</v>
      </c>
      <c r="B40" s="523"/>
      <c r="C40" s="523"/>
      <c r="D40" s="523"/>
      <c r="E40" s="523"/>
      <c r="F40" s="524"/>
      <c r="G40" s="351"/>
    </row>
    <row r="41" spans="1:10">
      <c r="A41" s="513" t="s">
        <v>884</v>
      </c>
      <c r="B41" s="514"/>
      <c r="C41" s="515" t="s">
        <v>885</v>
      </c>
      <c r="D41" s="516"/>
      <c r="E41" s="514"/>
      <c r="F41" s="352" t="s">
        <v>886</v>
      </c>
      <c r="G41" s="351"/>
    </row>
    <row r="42" spans="1:10" ht="30" customHeight="1">
      <c r="A42" s="490"/>
      <c r="B42" s="491"/>
      <c r="C42" s="492"/>
      <c r="D42" s="493"/>
      <c r="E42" s="491"/>
      <c r="F42" s="353"/>
      <c r="G42" s="351"/>
    </row>
    <row r="43" spans="1:10" ht="30" customHeight="1">
      <c r="A43" s="490"/>
      <c r="B43" s="491"/>
      <c r="C43" s="492"/>
      <c r="D43" s="493"/>
      <c r="E43" s="491"/>
      <c r="F43" s="353"/>
      <c r="G43" s="351"/>
    </row>
    <row r="44" spans="1:10" ht="30" customHeight="1">
      <c r="A44" s="490"/>
      <c r="B44" s="491"/>
      <c r="C44" s="492"/>
      <c r="D44" s="493"/>
      <c r="E44" s="491"/>
      <c r="F44" s="353"/>
      <c r="G44" s="351"/>
    </row>
    <row r="45" spans="1:10" ht="30" customHeight="1">
      <c r="A45" s="490"/>
      <c r="B45" s="491"/>
      <c r="C45" s="492"/>
      <c r="D45" s="493"/>
      <c r="E45" s="491"/>
      <c r="F45" s="353"/>
      <c r="G45" s="351"/>
    </row>
    <row r="46" spans="1:10" ht="30" customHeight="1" thickBot="1">
      <c r="A46" s="517"/>
      <c r="B46" s="518"/>
      <c r="C46" s="519"/>
      <c r="D46" s="520"/>
      <c r="E46" s="518"/>
      <c r="F46" s="355"/>
      <c r="G46" s="351"/>
    </row>
  </sheetData>
  <sheetProtection algorithmName="SHA-512" hashValue="gxYyugvo7LzGfY+NjGNIPLfg8YRhS/naKo/8bpUS4ukJJ8XLIW9P4h/m/LWPOSOAeZsLfAO82j/BvuSy5nVkQQ==" saltValue="GkPywZXts9xmPorbSsYCbw==" spinCount="100000" sheet="1" formatRows="0"/>
  <mergeCells count="48">
    <mergeCell ref="A46:B46"/>
    <mergeCell ref="C46:E46"/>
    <mergeCell ref="A12:B12"/>
    <mergeCell ref="A43:B43"/>
    <mergeCell ref="C43:E43"/>
    <mergeCell ref="A44:B44"/>
    <mergeCell ref="C44:E44"/>
    <mergeCell ref="A45:B45"/>
    <mergeCell ref="C45:E45"/>
    <mergeCell ref="A39:B39"/>
    <mergeCell ref="C39:E39"/>
    <mergeCell ref="A40:F40"/>
    <mergeCell ref="A41:B41"/>
    <mergeCell ref="C41:E41"/>
    <mergeCell ref="A42:B42"/>
    <mergeCell ref="C42:E42"/>
    <mergeCell ref="A36:B36"/>
    <mergeCell ref="C36:E36"/>
    <mergeCell ref="A37:B37"/>
    <mergeCell ref="C37:E37"/>
    <mergeCell ref="A38:B38"/>
    <mergeCell ref="C38:E38"/>
    <mergeCell ref="A35:B35"/>
    <mergeCell ref="C35:E35"/>
    <mergeCell ref="A13:B13"/>
    <mergeCell ref="A15:F15"/>
    <mergeCell ref="A16:F17"/>
    <mergeCell ref="A18:F18"/>
    <mergeCell ref="A19:F30"/>
    <mergeCell ref="A31:B31"/>
    <mergeCell ref="C31:F31"/>
    <mergeCell ref="A32:F32"/>
    <mergeCell ref="A33:B33"/>
    <mergeCell ref="C33:E33"/>
    <mergeCell ref="A34:B34"/>
    <mergeCell ref="C34:E34"/>
    <mergeCell ref="A11:B11"/>
    <mergeCell ref="A1:F1"/>
    <mergeCell ref="A2:B2"/>
    <mergeCell ref="C2:F2"/>
    <mergeCell ref="A3:B4"/>
    <mergeCell ref="C3:F3"/>
    <mergeCell ref="A5:B5"/>
    <mergeCell ref="A6:B6"/>
    <mergeCell ref="A7:B7"/>
    <mergeCell ref="A8:B8"/>
    <mergeCell ref="A9:B9"/>
    <mergeCell ref="A10:B10"/>
  </mergeCells>
  <hyperlinks>
    <hyperlink ref="G1" location="PORTADA!A1" display="Portada" xr:uid="{6B4ED827-D78C-4D56-A1F3-5B59F1DD2048}"/>
  </hyperlinks>
  <printOptions horizontalCentered="1"/>
  <pageMargins left="0.31496062992125984" right="0.31496062992125984" top="1.1417322834645669" bottom="0.74803149606299213" header="0.31496062992125984" footer="0.31496062992125984"/>
  <pageSetup scale="62" fitToHeight="0" orientation="landscape" r:id="rId1"/>
  <headerFooter>
    <oddHeader>&amp;L&amp;G&amp;CPROCESO DE INSPECCIÓN, VIGILANCIA Y CONTROL
INSTRUMENTO IV
PRESTACION DE SERVICIOS A LA COMUNIDAD&amp;RIN89.IVC
Versión 2
24/06/2026
Clasificación de la Información
CLASIFICADA</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82144-255B-4F52-BD45-976BBEE7C2B3}">
  <sheetPr>
    <pageSetUpPr fitToPage="1"/>
  </sheetPr>
  <dimension ref="A1:E41"/>
  <sheetViews>
    <sheetView showGridLines="0" tabSelected="1" zoomScale="90" zoomScaleNormal="90" workbookViewId="0">
      <selection activeCell="A13" sqref="A13"/>
    </sheetView>
  </sheetViews>
  <sheetFormatPr baseColWidth="10" defaultColWidth="11.42578125" defaultRowHeight="15"/>
  <cols>
    <col min="1" max="1" width="35.85546875" customWidth="1"/>
    <col min="2" max="2" width="38.85546875" customWidth="1"/>
    <col min="3" max="3" width="37.42578125" customWidth="1"/>
    <col min="4" max="4" width="64.28515625" customWidth="1"/>
    <col min="5" max="5" width="19.140625" customWidth="1"/>
  </cols>
  <sheetData>
    <row r="1" spans="1:5" ht="18" customHeight="1">
      <c r="A1" s="2"/>
      <c r="B1" s="2"/>
      <c r="C1" s="2"/>
      <c r="D1" s="2"/>
      <c r="E1" s="395" t="s">
        <v>2387</v>
      </c>
    </row>
    <row r="2" spans="1:5" ht="23.25" customHeight="1">
      <c r="A2" s="2"/>
      <c r="B2" s="397" t="s">
        <v>2369</v>
      </c>
      <c r="C2" s="398"/>
      <c r="D2" s="398"/>
      <c r="E2" s="396"/>
    </row>
    <row r="3" spans="1:5">
      <c r="B3" s="398"/>
      <c r="C3" s="398"/>
      <c r="D3" s="398"/>
      <c r="E3" s="396"/>
    </row>
    <row r="4" spans="1:5" ht="54.75" customHeight="1">
      <c r="A4" s="2"/>
      <c r="B4" s="398"/>
      <c r="C4" s="398"/>
      <c r="D4" s="398"/>
      <c r="E4" s="396"/>
    </row>
    <row r="5" spans="1:5" ht="30.6" customHeight="1">
      <c r="A5" s="2"/>
      <c r="B5" s="2"/>
      <c r="C5" s="2"/>
      <c r="D5" s="2"/>
      <c r="E5" s="396"/>
    </row>
    <row r="6" spans="1:5">
      <c r="A6" s="2"/>
      <c r="B6" s="2"/>
      <c r="C6" s="2"/>
      <c r="D6" s="2"/>
      <c r="E6" s="2"/>
    </row>
    <row r="7" spans="1:5">
      <c r="A7" s="2"/>
      <c r="B7" s="2"/>
      <c r="C7" s="2"/>
      <c r="D7" s="2"/>
      <c r="E7" s="2"/>
    </row>
    <row r="8" spans="1:5">
      <c r="A8" s="2"/>
      <c r="B8" s="2"/>
      <c r="C8" s="2"/>
      <c r="D8" s="2"/>
      <c r="E8" s="2"/>
    </row>
    <row r="9" spans="1:5">
      <c r="A9" s="2"/>
      <c r="B9" s="2"/>
      <c r="C9" s="2"/>
      <c r="D9" s="2"/>
      <c r="E9" s="2"/>
    </row>
    <row r="10" spans="1:5">
      <c r="A10" s="2"/>
      <c r="B10" s="2"/>
      <c r="C10" s="2"/>
      <c r="D10" s="2"/>
      <c r="E10" s="2"/>
    </row>
    <row r="11" spans="1:5">
      <c r="A11" s="2"/>
      <c r="B11" s="2"/>
      <c r="C11" s="2"/>
      <c r="D11" s="2"/>
      <c r="E11" s="2"/>
    </row>
    <row r="12" spans="1:5">
      <c r="A12" s="2"/>
      <c r="B12" s="2"/>
      <c r="C12" s="2"/>
      <c r="D12" s="2"/>
      <c r="E12" s="2"/>
    </row>
    <row r="13" spans="1:5">
      <c r="A13" s="2"/>
      <c r="B13" s="2"/>
      <c r="C13" s="2"/>
      <c r="D13" s="2"/>
      <c r="E13" s="2"/>
    </row>
    <row r="14" spans="1:5">
      <c r="A14" s="2"/>
      <c r="B14" s="2"/>
      <c r="C14" s="2"/>
      <c r="D14" s="2"/>
      <c r="E14" s="2"/>
    </row>
    <row r="15" spans="1:5">
      <c r="A15" s="2"/>
      <c r="B15" s="2"/>
      <c r="C15" s="2"/>
      <c r="D15" s="2"/>
      <c r="E15" s="2"/>
    </row>
    <row r="16" spans="1:5">
      <c r="A16" s="2"/>
      <c r="B16" s="2"/>
      <c r="C16" s="2"/>
      <c r="D16" s="2"/>
      <c r="E16" s="2"/>
    </row>
    <row r="17" spans="1:5">
      <c r="A17" s="2"/>
      <c r="B17" s="2"/>
      <c r="C17" s="2"/>
      <c r="D17" s="2"/>
      <c r="E17" s="2"/>
    </row>
    <row r="18" spans="1:5">
      <c r="A18" s="2"/>
      <c r="B18" s="2"/>
      <c r="C18" s="2"/>
      <c r="D18" s="2"/>
      <c r="E18" s="2"/>
    </row>
    <row r="19" spans="1:5">
      <c r="A19" s="2"/>
      <c r="B19" s="2"/>
      <c r="C19" s="2"/>
      <c r="D19" s="2"/>
      <c r="E19" s="2"/>
    </row>
    <row r="20" spans="1:5">
      <c r="A20" s="2"/>
      <c r="B20" s="2"/>
      <c r="C20" s="2"/>
      <c r="D20" s="2"/>
      <c r="E20" s="2"/>
    </row>
    <row r="21" spans="1:5">
      <c r="A21" s="2"/>
      <c r="B21" s="2"/>
      <c r="C21" s="2"/>
      <c r="D21" s="2"/>
      <c r="E21" s="2"/>
    </row>
    <row r="22" spans="1:5">
      <c r="A22" s="2"/>
      <c r="B22" s="2"/>
      <c r="C22" s="2"/>
      <c r="D22" s="2"/>
      <c r="E22" s="2"/>
    </row>
    <row r="23" spans="1:5">
      <c r="A23" s="2"/>
      <c r="B23" s="2"/>
      <c r="C23" s="2"/>
      <c r="D23" s="2"/>
      <c r="E23" s="2"/>
    </row>
    <row r="24" spans="1:5">
      <c r="A24" s="2"/>
      <c r="B24" s="2"/>
      <c r="C24" s="2"/>
      <c r="D24" s="2"/>
      <c r="E24" s="2"/>
    </row>
    <row r="25" spans="1:5">
      <c r="A25" s="2"/>
      <c r="B25" s="2"/>
      <c r="C25" s="2"/>
      <c r="D25" s="2"/>
      <c r="E25" s="2"/>
    </row>
    <row r="26" spans="1:5">
      <c r="A26" s="2"/>
      <c r="B26" s="2"/>
      <c r="C26" s="2"/>
      <c r="D26" s="2"/>
      <c r="E26" s="2"/>
    </row>
    <row r="27" spans="1:5">
      <c r="A27" s="2"/>
      <c r="B27" s="2"/>
      <c r="C27" s="2"/>
      <c r="D27" s="2"/>
      <c r="E27" s="2"/>
    </row>
    <row r="28" spans="1:5">
      <c r="A28" s="2"/>
      <c r="B28" s="2"/>
      <c r="C28" s="2"/>
      <c r="D28" s="2"/>
      <c r="E28" s="2"/>
    </row>
    <row r="29" spans="1:5">
      <c r="A29" s="2"/>
      <c r="B29" s="2"/>
      <c r="C29" s="2"/>
      <c r="D29" s="2"/>
      <c r="E29" s="2"/>
    </row>
    <row r="30" spans="1:5">
      <c r="A30" s="2"/>
      <c r="B30" s="2"/>
      <c r="C30" s="2"/>
      <c r="D30" s="2"/>
      <c r="E30" s="2"/>
    </row>
    <row r="31" spans="1:5">
      <c r="A31" s="2"/>
      <c r="B31" s="2"/>
      <c r="C31" s="2"/>
      <c r="D31" s="2"/>
      <c r="E31" s="2"/>
    </row>
    <row r="32" spans="1:5">
      <c r="A32" s="2"/>
      <c r="B32" s="2"/>
      <c r="C32" s="2"/>
      <c r="D32" s="2"/>
      <c r="E32" s="2"/>
    </row>
    <row r="33" spans="1:5">
      <c r="A33" s="2"/>
      <c r="B33" s="2"/>
      <c r="C33" s="2"/>
      <c r="D33" s="2"/>
      <c r="E33" s="2"/>
    </row>
    <row r="34" spans="1:5">
      <c r="A34" s="2"/>
      <c r="B34" s="2"/>
      <c r="C34" s="2"/>
      <c r="D34" s="2"/>
      <c r="E34" s="2"/>
    </row>
    <row r="35" spans="1:5">
      <c r="A35" s="2"/>
      <c r="B35" s="2"/>
      <c r="C35" s="2"/>
      <c r="D35" s="2"/>
      <c r="E35" s="2"/>
    </row>
    <row r="36" spans="1:5">
      <c r="A36" s="2"/>
      <c r="B36" s="2"/>
      <c r="C36" s="2"/>
      <c r="D36" s="2"/>
      <c r="E36" s="2"/>
    </row>
    <row r="37" spans="1:5">
      <c r="A37" s="2"/>
      <c r="B37" s="2"/>
      <c r="C37" s="2"/>
      <c r="D37" s="2"/>
      <c r="E37" s="2"/>
    </row>
    <row r="38" spans="1:5" ht="20.25" customHeight="1">
      <c r="A38" s="399"/>
      <c r="B38" s="400"/>
      <c r="C38" s="400"/>
      <c r="D38" s="400"/>
      <c r="E38" s="400"/>
    </row>
    <row r="41" spans="1:5" ht="54" customHeight="1">
      <c r="A41" s="399" t="s">
        <v>2386</v>
      </c>
      <c r="B41" s="400"/>
      <c r="C41" s="400"/>
      <c r="D41" s="400"/>
      <c r="E41" s="400"/>
    </row>
  </sheetData>
  <sheetProtection algorithmName="SHA-512" hashValue="znkr2gMvQhTmnblEk/pTToF4uQ5OotkMG6Cb19XBHxsyS8tB55oFaWzos7tnMWk3yPsYcM2soFGvvNwXSzAjLA==" saltValue="nJP6WB2w4JGU0CakutOmmA==" spinCount="100000" sheet="1" insertHyperlinks="0"/>
  <mergeCells count="4">
    <mergeCell ref="E1:E5"/>
    <mergeCell ref="B2:D4"/>
    <mergeCell ref="A38:E38"/>
    <mergeCell ref="A41:E41"/>
  </mergeCells>
  <printOptions horizontalCentered="1"/>
  <pageMargins left="0.11811023622047245" right="0.11811023622047245" top="0.35433070866141736" bottom="0.35433070866141736" header="0.31496062992125984" footer="0.31496062992125984"/>
  <pageSetup scale="6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608C6-2F67-488D-AAB7-B2972C96BAF0}">
  <dimension ref="A1:LD4"/>
  <sheetViews>
    <sheetView workbookViewId="0">
      <selection activeCell="E20" sqref="E20"/>
    </sheetView>
  </sheetViews>
  <sheetFormatPr baseColWidth="10" defaultColWidth="11.42578125" defaultRowHeight="15"/>
  <cols>
    <col min="1" max="1" width="20" bestFit="1" customWidth="1"/>
    <col min="3" max="3" width="20" bestFit="1" customWidth="1"/>
    <col min="8" max="8" width="20" bestFit="1" customWidth="1"/>
    <col min="9" max="10" width="20" customWidth="1"/>
    <col min="11" max="11" width="20" bestFit="1" customWidth="1"/>
    <col min="16" max="16" width="20" bestFit="1" customWidth="1"/>
    <col min="19" max="20" width="20" bestFit="1" customWidth="1"/>
    <col min="23" max="23" width="20" bestFit="1" customWidth="1"/>
    <col min="40" max="40" width="20" bestFit="1" customWidth="1"/>
  </cols>
  <sheetData>
    <row r="1" spans="1:316" ht="15.75" thickBot="1">
      <c r="A1" s="533" t="s">
        <v>888</v>
      </c>
      <c r="B1" s="534"/>
      <c r="C1" s="534"/>
      <c r="D1" s="534"/>
      <c r="E1" s="534"/>
      <c r="F1" s="534"/>
      <c r="G1" s="534"/>
      <c r="H1" s="534"/>
      <c r="I1" s="534"/>
      <c r="J1" s="534"/>
      <c r="K1" s="534"/>
      <c r="L1" s="534"/>
      <c r="M1" s="534"/>
      <c r="N1" s="534"/>
      <c r="O1" s="535"/>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528" t="s">
        <v>178</v>
      </c>
      <c r="BR1" s="528"/>
      <c r="BS1" s="528"/>
      <c r="BT1" s="528"/>
      <c r="BU1" s="528"/>
      <c r="BV1" s="528"/>
      <c r="BW1" s="528"/>
      <c r="BX1" s="528"/>
      <c r="BY1" s="528"/>
      <c r="BZ1" s="528"/>
      <c r="CA1" s="528"/>
      <c r="CB1" s="528"/>
      <c r="CC1" s="528"/>
      <c r="CD1" s="528"/>
      <c r="CE1" s="528"/>
      <c r="CF1" s="528"/>
      <c r="CG1" s="528"/>
      <c r="CH1" s="528"/>
      <c r="CI1" s="528"/>
      <c r="CJ1" s="528"/>
      <c r="CK1" s="528"/>
      <c r="CL1" s="528"/>
      <c r="CM1" s="528"/>
      <c r="CN1" s="528"/>
      <c r="CO1" s="528"/>
      <c r="CP1" s="528"/>
      <c r="CQ1" s="528"/>
      <c r="CR1" s="528"/>
      <c r="CS1" s="528"/>
      <c r="CT1" s="528"/>
      <c r="CU1" s="528"/>
      <c r="CV1" s="528"/>
      <c r="CW1" s="528"/>
      <c r="CX1" s="528"/>
      <c r="CY1" s="528"/>
      <c r="CZ1" s="528"/>
      <c r="DA1" s="528"/>
      <c r="DB1" s="528"/>
      <c r="DC1" s="528"/>
      <c r="DD1" s="528"/>
      <c r="DE1" s="528"/>
      <c r="DF1" s="528"/>
      <c r="DG1" s="528"/>
      <c r="DH1" s="528"/>
      <c r="DI1" s="528"/>
      <c r="DJ1" s="528"/>
      <c r="DK1" s="528"/>
      <c r="DL1" s="528"/>
      <c r="DM1" s="528"/>
      <c r="DN1" s="528"/>
      <c r="DO1" s="528"/>
      <c r="DP1" s="528"/>
      <c r="DQ1" s="528"/>
      <c r="DR1" s="528"/>
      <c r="DS1" s="528"/>
      <c r="DT1" s="528"/>
      <c r="DU1" s="528"/>
      <c r="DV1" s="528"/>
      <c r="DW1" s="528"/>
      <c r="DX1" s="528"/>
      <c r="DY1" s="528"/>
      <c r="DZ1" s="528"/>
      <c r="EA1" s="529" t="s">
        <v>303</v>
      </c>
      <c r="EB1" s="529"/>
      <c r="EC1" s="529"/>
      <c r="ED1" s="529"/>
      <c r="EE1" s="529"/>
      <c r="EF1" s="529"/>
      <c r="EG1" s="529"/>
      <c r="EH1" s="529"/>
      <c r="EI1" s="529"/>
      <c r="EJ1" s="529"/>
      <c r="EK1" s="529"/>
      <c r="EL1" s="529"/>
      <c r="EM1" s="529"/>
      <c r="EN1" s="529"/>
      <c r="EO1" s="529"/>
      <c r="EP1" s="529"/>
      <c r="EQ1" s="529"/>
      <c r="ER1" s="529"/>
      <c r="ES1" s="529"/>
      <c r="ET1" s="529"/>
      <c r="EU1" s="529"/>
      <c r="EV1" s="529"/>
      <c r="EW1" s="530" t="s">
        <v>856</v>
      </c>
      <c r="EX1" s="530"/>
      <c r="EY1" s="530"/>
      <c r="EZ1" s="530"/>
      <c r="FA1" s="530"/>
      <c r="FB1" s="530"/>
      <c r="FC1" s="530"/>
      <c r="FD1" s="530"/>
      <c r="FE1" s="530"/>
      <c r="FF1" s="530"/>
      <c r="FG1" s="530"/>
      <c r="FH1" s="530"/>
      <c r="FI1" s="530"/>
      <c r="FJ1" s="530"/>
      <c r="FK1" s="530"/>
      <c r="FL1" s="530"/>
      <c r="FM1" s="530"/>
      <c r="FN1" s="530"/>
      <c r="FO1" s="530"/>
      <c r="FP1" s="530"/>
      <c r="FQ1" s="530"/>
      <c r="FR1" s="530"/>
      <c r="FS1" s="530"/>
      <c r="FT1" s="530"/>
      <c r="FU1" s="530"/>
      <c r="FV1" s="530"/>
      <c r="FW1" s="530"/>
      <c r="FX1" s="530"/>
      <c r="FY1" s="530"/>
      <c r="FZ1" s="530"/>
      <c r="GA1" s="530"/>
      <c r="GB1" s="531" t="s">
        <v>420</v>
      </c>
      <c r="GC1" s="531"/>
      <c r="GD1" s="531"/>
      <c r="GE1" s="531"/>
      <c r="GF1" s="531"/>
      <c r="GG1" s="531"/>
      <c r="GH1" s="531"/>
      <c r="GI1" s="531"/>
      <c r="GJ1" s="531"/>
      <c r="GK1" s="531"/>
      <c r="GL1" s="531"/>
      <c r="GM1" s="531"/>
      <c r="GN1" s="531"/>
      <c r="GO1" s="531"/>
      <c r="GP1" s="531"/>
      <c r="GQ1" s="531"/>
      <c r="GR1" s="531"/>
      <c r="GS1" s="531"/>
      <c r="GT1" s="531"/>
      <c r="GU1" s="531"/>
      <c r="GV1" s="531"/>
      <c r="GW1" s="531"/>
      <c r="GX1" s="531"/>
      <c r="GY1" s="531"/>
      <c r="GZ1" s="531"/>
      <c r="HA1" s="531"/>
      <c r="HB1" s="531"/>
      <c r="HC1" s="531"/>
      <c r="HD1" s="531"/>
      <c r="HE1" s="531"/>
      <c r="HF1" s="531"/>
      <c r="HG1" s="531"/>
      <c r="HH1" s="531"/>
      <c r="HI1" s="531"/>
      <c r="HJ1" s="531"/>
      <c r="HK1" s="531"/>
      <c r="HL1" s="531"/>
      <c r="HM1" s="531"/>
      <c r="HN1" s="531"/>
      <c r="HO1" s="531"/>
      <c r="HP1" s="531"/>
      <c r="HQ1" s="531"/>
      <c r="HR1" s="531"/>
      <c r="HS1" s="531"/>
      <c r="HT1" s="531"/>
      <c r="HU1" s="531"/>
      <c r="HV1" s="531"/>
      <c r="HW1" s="531"/>
      <c r="HX1" s="531"/>
      <c r="HY1" s="531"/>
      <c r="HZ1" s="531"/>
      <c r="IA1" s="531"/>
      <c r="IB1" s="531"/>
      <c r="IC1" s="531"/>
      <c r="ID1" s="531"/>
      <c r="IE1" s="531"/>
      <c r="IF1" s="531"/>
      <c r="IG1" s="531"/>
      <c r="IH1" s="531"/>
      <c r="II1" s="531"/>
      <c r="IJ1" s="531"/>
      <c r="IK1" s="531"/>
      <c r="IL1" s="531"/>
      <c r="IM1" s="531"/>
      <c r="IN1" s="531"/>
      <c r="IO1" s="531"/>
      <c r="IP1" s="531"/>
      <c r="IQ1" s="531"/>
      <c r="IR1" s="531"/>
      <c r="IS1" s="531"/>
      <c r="IT1" s="532" t="s">
        <v>550</v>
      </c>
      <c r="IU1" s="532"/>
      <c r="IV1" s="532"/>
      <c r="IW1" s="532"/>
      <c r="IX1" s="532"/>
      <c r="IY1" s="532"/>
      <c r="IZ1" s="532"/>
      <c r="JA1" s="532"/>
      <c r="JB1" s="532"/>
      <c r="JC1" s="532"/>
      <c r="JD1" s="532"/>
      <c r="JE1" s="532"/>
      <c r="JF1" s="532"/>
      <c r="JG1" s="532"/>
      <c r="JH1" s="532"/>
      <c r="JI1" s="532"/>
      <c r="JJ1" s="532"/>
      <c r="JK1" s="532"/>
      <c r="JL1" s="532"/>
      <c r="JM1" s="532"/>
      <c r="JN1" s="532"/>
      <c r="JO1" s="532"/>
      <c r="JP1" s="532"/>
      <c r="JQ1" s="532"/>
      <c r="JR1" s="532"/>
      <c r="JS1" s="532"/>
      <c r="JT1" s="532"/>
      <c r="JU1" s="532"/>
      <c r="JV1" s="532"/>
      <c r="JW1" s="525" t="s">
        <v>606</v>
      </c>
      <c r="JX1" s="525"/>
      <c r="JY1" s="525"/>
      <c r="JZ1" s="525"/>
      <c r="KA1" s="525"/>
      <c r="KB1" s="525"/>
      <c r="KC1" s="525"/>
      <c r="KD1" s="525"/>
      <c r="KE1" s="525"/>
      <c r="KF1" s="525"/>
      <c r="KG1" s="525"/>
      <c r="KH1" s="525"/>
      <c r="KI1" s="525"/>
      <c r="KJ1" s="525"/>
      <c r="KK1" s="525"/>
      <c r="KL1" s="525"/>
      <c r="KM1" s="525"/>
      <c r="KN1" s="525"/>
      <c r="KO1" s="526" t="s">
        <v>655</v>
      </c>
      <c r="KP1" s="526"/>
      <c r="KQ1" s="526"/>
      <c r="KR1" s="526"/>
      <c r="KS1" s="526"/>
      <c r="KT1" s="526"/>
      <c r="KU1" s="526"/>
      <c r="KV1" s="526"/>
      <c r="KW1" s="526"/>
      <c r="KX1" s="526"/>
      <c r="KY1" s="526"/>
      <c r="KZ1" s="527" t="s">
        <v>686</v>
      </c>
      <c r="LA1" s="527"/>
      <c r="LB1" s="527"/>
      <c r="LC1" s="527"/>
      <c r="LD1" s="527"/>
    </row>
    <row r="2" spans="1:316" ht="15.75" thickBot="1">
      <c r="A2" s="536" t="s">
        <v>890</v>
      </c>
      <c r="B2" s="537"/>
      <c r="C2" s="537"/>
      <c r="D2" s="537"/>
      <c r="E2" s="537"/>
      <c r="F2" s="537"/>
      <c r="G2" s="537"/>
      <c r="H2" s="537"/>
      <c r="I2" s="537"/>
      <c r="J2" s="537"/>
      <c r="K2" s="537"/>
      <c r="L2" s="537"/>
      <c r="M2" s="537"/>
      <c r="N2" s="537"/>
      <c r="O2" s="538"/>
      <c r="P2" s="539" t="s">
        <v>891</v>
      </c>
      <c r="Q2" s="540"/>
      <c r="R2" s="540"/>
      <c r="S2" s="540"/>
      <c r="T2" s="540"/>
      <c r="U2" s="540"/>
      <c r="V2" s="540"/>
      <c r="W2" s="540"/>
      <c r="X2" s="540"/>
      <c r="Y2" s="540"/>
      <c r="Z2" s="540"/>
      <c r="AA2" s="540"/>
      <c r="AB2" s="540"/>
      <c r="AC2" s="540"/>
      <c r="AD2" s="540"/>
      <c r="AE2" s="540"/>
      <c r="AF2" s="540"/>
      <c r="AG2" s="540"/>
      <c r="AH2" s="541" t="s">
        <v>153</v>
      </c>
      <c r="AI2" s="542"/>
      <c r="AJ2" s="542"/>
      <c r="AK2" s="542"/>
      <c r="AL2" s="542"/>
      <c r="AM2" s="542"/>
      <c r="AN2" s="542"/>
      <c r="AO2" s="542"/>
      <c r="AP2" s="542"/>
      <c r="AQ2" s="542"/>
      <c r="AR2" s="542"/>
      <c r="AS2" s="542"/>
      <c r="AT2" s="542"/>
      <c r="AU2" s="542"/>
      <c r="AV2" s="543"/>
      <c r="AW2" s="544" t="s">
        <v>176</v>
      </c>
      <c r="AX2" s="545"/>
      <c r="AY2" s="545"/>
      <c r="AZ2" s="545"/>
      <c r="BA2" s="545"/>
      <c r="BB2" s="545"/>
      <c r="BC2" s="545"/>
      <c r="BD2" s="545"/>
      <c r="BE2" s="545"/>
      <c r="BF2" s="545"/>
      <c r="BG2" s="545"/>
      <c r="BH2" s="545"/>
      <c r="BI2" s="545"/>
      <c r="BJ2" s="545"/>
      <c r="BK2" s="545"/>
      <c r="BL2" s="545"/>
      <c r="BM2" s="545"/>
      <c r="BN2" s="545"/>
      <c r="BO2" s="545"/>
      <c r="BP2" s="546"/>
      <c r="BQ2" s="84" t="s">
        <v>185</v>
      </c>
      <c r="BR2" s="81" t="s">
        <v>189</v>
      </c>
      <c r="BS2" s="81" t="s">
        <v>192</v>
      </c>
      <c r="BT2" s="88" t="s">
        <v>194</v>
      </c>
      <c r="BU2" s="81" t="s">
        <v>196</v>
      </c>
      <c r="BV2" s="81" t="s">
        <v>804</v>
      </c>
      <c r="BW2" s="88" t="s">
        <v>199</v>
      </c>
      <c r="BX2" s="81" t="s">
        <v>201</v>
      </c>
      <c r="BY2" s="88" t="s">
        <v>202</v>
      </c>
      <c r="BZ2" s="81" t="s">
        <v>205</v>
      </c>
      <c r="CA2" s="81" t="s">
        <v>805</v>
      </c>
      <c r="CB2" s="81" t="s">
        <v>806</v>
      </c>
      <c r="CC2" s="81" t="s">
        <v>807</v>
      </c>
      <c r="CD2" s="81" t="s">
        <v>808</v>
      </c>
      <c r="CE2" s="81" t="s">
        <v>809</v>
      </c>
      <c r="CF2" s="93" t="s">
        <v>208</v>
      </c>
      <c r="CG2" s="93" t="s">
        <v>208</v>
      </c>
      <c r="CH2" s="93" t="s">
        <v>208</v>
      </c>
      <c r="CI2" s="81" t="s">
        <v>211</v>
      </c>
      <c r="CJ2" s="81" t="s">
        <v>214</v>
      </c>
      <c r="CK2" s="81" t="s">
        <v>216</v>
      </c>
      <c r="CL2" s="81" t="s">
        <v>218</v>
      </c>
      <c r="CM2" s="81" t="s">
        <v>220</v>
      </c>
      <c r="CN2" s="81" t="s">
        <v>222</v>
      </c>
      <c r="CO2" s="81" t="s">
        <v>810</v>
      </c>
      <c r="CP2" s="81" t="s">
        <v>811</v>
      </c>
      <c r="CQ2" s="81" t="s">
        <v>812</v>
      </c>
      <c r="CR2" s="81" t="s">
        <v>813</v>
      </c>
      <c r="CS2" s="81" t="s">
        <v>814</v>
      </c>
      <c r="CT2" s="81" t="s">
        <v>815</v>
      </c>
      <c r="CU2" s="81" t="s">
        <v>816</v>
      </c>
      <c r="CV2" s="81" t="s">
        <v>817</v>
      </c>
      <c r="CW2" s="81" t="s">
        <v>818</v>
      </c>
      <c r="CX2" s="81" t="s">
        <v>819</v>
      </c>
      <c r="CY2" s="81" t="s">
        <v>820</v>
      </c>
      <c r="CZ2" s="81" t="s">
        <v>821</v>
      </c>
      <c r="DA2" s="81" t="s">
        <v>822</v>
      </c>
      <c r="DB2" s="81" t="s">
        <v>823</v>
      </c>
      <c r="DC2" s="81" t="s">
        <v>824</v>
      </c>
      <c r="DD2" s="81" t="s">
        <v>825</v>
      </c>
      <c r="DE2" s="81" t="s">
        <v>826</v>
      </c>
      <c r="DF2" s="81" t="s">
        <v>827</v>
      </c>
      <c r="DG2" s="81" t="s">
        <v>828</v>
      </c>
      <c r="DH2" s="88" t="s">
        <v>224</v>
      </c>
      <c r="DI2" s="88" t="s">
        <v>224</v>
      </c>
      <c r="DJ2" s="81" t="s">
        <v>227</v>
      </c>
      <c r="DK2" s="81" t="s">
        <v>230</v>
      </c>
      <c r="DL2" s="81" t="s">
        <v>232</v>
      </c>
      <c r="DM2" s="81" t="s">
        <v>234</v>
      </c>
      <c r="DN2" s="81" t="s">
        <v>236</v>
      </c>
      <c r="DO2" s="81" t="s">
        <v>238</v>
      </c>
      <c r="DP2" s="81" t="s">
        <v>240</v>
      </c>
      <c r="DQ2" s="81" t="s">
        <v>242</v>
      </c>
      <c r="DR2" s="81" t="s">
        <v>244</v>
      </c>
      <c r="DS2" s="81" t="s">
        <v>246</v>
      </c>
      <c r="DT2" s="81" t="s">
        <v>248</v>
      </c>
      <c r="DU2" s="81" t="s">
        <v>250</v>
      </c>
      <c r="DV2" s="81" t="s">
        <v>252</v>
      </c>
      <c r="DW2" s="93" t="s">
        <v>271</v>
      </c>
      <c r="DX2" s="81" t="s">
        <v>274</v>
      </c>
      <c r="DY2" s="81" t="s">
        <v>277</v>
      </c>
      <c r="DZ2" s="276" t="s">
        <v>279</v>
      </c>
      <c r="EA2" s="152" t="s">
        <v>304</v>
      </c>
      <c r="EB2" s="147" t="s">
        <v>308</v>
      </c>
      <c r="EC2" s="147" t="s">
        <v>310</v>
      </c>
      <c r="ED2" s="147" t="s">
        <v>312</v>
      </c>
      <c r="EE2" s="147" t="s">
        <v>315</v>
      </c>
      <c r="EF2" s="152" t="s">
        <v>317</v>
      </c>
      <c r="EG2" s="147" t="s">
        <v>320</v>
      </c>
      <c r="EH2" s="147" t="s">
        <v>322</v>
      </c>
      <c r="EI2" s="152" t="s">
        <v>324</v>
      </c>
      <c r="EJ2" s="147" t="s">
        <v>327</v>
      </c>
      <c r="EK2" s="147" t="s">
        <v>329</v>
      </c>
      <c r="EL2" s="147" t="s">
        <v>331</v>
      </c>
      <c r="EM2" s="147" t="s">
        <v>333</v>
      </c>
      <c r="EN2" s="147" t="s">
        <v>335</v>
      </c>
      <c r="EO2" s="152" t="s">
        <v>337</v>
      </c>
      <c r="EP2" s="154"/>
      <c r="EQ2" s="147" t="s">
        <v>341</v>
      </c>
      <c r="ER2" s="147" t="s">
        <v>343</v>
      </c>
      <c r="ES2" s="147" t="s">
        <v>346</v>
      </c>
      <c r="ET2" s="152" t="s">
        <v>349</v>
      </c>
      <c r="EU2" s="147" t="s">
        <v>352</v>
      </c>
      <c r="EV2" s="159" t="s">
        <v>355</v>
      </c>
      <c r="EW2" s="227" t="s">
        <v>358</v>
      </c>
      <c r="EX2" s="211" t="s">
        <v>361</v>
      </c>
      <c r="EY2" s="211" t="s">
        <v>364</v>
      </c>
      <c r="EZ2" s="211" t="s">
        <v>366</v>
      </c>
      <c r="FA2" s="213" t="s">
        <v>369</v>
      </c>
      <c r="FB2" s="213" t="s">
        <v>369</v>
      </c>
      <c r="FC2" s="214"/>
      <c r="FD2" s="211" t="s">
        <v>373</v>
      </c>
      <c r="FE2" s="211" t="s">
        <v>375</v>
      </c>
      <c r="FF2" s="211" t="s">
        <v>378</v>
      </c>
      <c r="FG2" s="211" t="s">
        <v>380</v>
      </c>
      <c r="FH2" s="211" t="s">
        <v>382</v>
      </c>
      <c r="FI2" s="211" t="s">
        <v>385</v>
      </c>
      <c r="FJ2" s="211" t="s">
        <v>388</v>
      </c>
      <c r="FK2" s="211" t="s">
        <v>391</v>
      </c>
      <c r="FL2" s="211" t="s">
        <v>394</v>
      </c>
      <c r="FM2" s="211" t="s">
        <v>396</v>
      </c>
      <c r="FN2" s="211" t="s">
        <v>399</v>
      </c>
      <c r="FO2" s="211" t="s">
        <v>401</v>
      </c>
      <c r="FP2" s="211" t="s">
        <v>402</v>
      </c>
      <c r="FQ2" s="215" t="s">
        <v>410</v>
      </c>
      <c r="FR2" s="214"/>
      <c r="FS2" s="216" t="s">
        <v>794</v>
      </c>
      <c r="FT2" s="216" t="s">
        <v>795</v>
      </c>
      <c r="FU2" s="216" t="s">
        <v>796</v>
      </c>
      <c r="FV2" s="213" t="s">
        <v>414</v>
      </c>
      <c r="FW2" s="214"/>
      <c r="FX2" s="216" t="s">
        <v>417</v>
      </c>
      <c r="FY2" s="213" t="s">
        <v>797</v>
      </c>
      <c r="FZ2" s="214"/>
      <c r="GA2" s="236" t="s">
        <v>798</v>
      </c>
      <c r="GB2" s="213" t="s">
        <v>425</v>
      </c>
      <c r="GC2" s="214"/>
      <c r="GD2" s="211" t="s">
        <v>857</v>
      </c>
      <c r="GE2" s="211" t="s">
        <v>428</v>
      </c>
      <c r="GF2" s="211" t="s">
        <v>430</v>
      </c>
      <c r="GG2" s="213" t="s">
        <v>435</v>
      </c>
      <c r="GH2" s="260"/>
      <c r="GI2" s="261" t="s">
        <v>438</v>
      </c>
      <c r="GJ2" s="261" t="s">
        <v>440</v>
      </c>
      <c r="GK2" s="261" t="s">
        <v>442</v>
      </c>
      <c r="GL2" s="261" t="s">
        <v>444</v>
      </c>
      <c r="GM2" s="261" t="s">
        <v>446</v>
      </c>
      <c r="GN2" s="261" t="s">
        <v>448</v>
      </c>
      <c r="GO2" s="261" t="s">
        <v>451</v>
      </c>
      <c r="GP2" s="213" t="s">
        <v>455</v>
      </c>
      <c r="GQ2" s="260"/>
      <c r="GR2" s="261" t="s">
        <v>457</v>
      </c>
      <c r="GS2" s="261" t="s">
        <v>458</v>
      </c>
      <c r="GT2" s="261" t="s">
        <v>459</v>
      </c>
      <c r="GU2" s="261" t="s">
        <v>461</v>
      </c>
      <c r="GV2" s="261" t="s">
        <v>463</v>
      </c>
      <c r="GW2" s="213" t="s">
        <v>466</v>
      </c>
      <c r="GX2" s="260"/>
      <c r="GY2" s="261" t="s">
        <v>468</v>
      </c>
      <c r="GZ2" s="261" t="s">
        <v>469</v>
      </c>
      <c r="HA2" s="261" t="s">
        <v>471</v>
      </c>
      <c r="HB2" s="261" t="s">
        <v>473</v>
      </c>
      <c r="HC2" s="213" t="s">
        <v>477</v>
      </c>
      <c r="HD2" s="260"/>
      <c r="HE2" s="261" t="s">
        <v>480</v>
      </c>
      <c r="HF2" s="261" t="s">
        <v>481</v>
      </c>
      <c r="HG2" s="261" t="s">
        <v>483</v>
      </c>
      <c r="HH2" s="261" t="s">
        <v>485</v>
      </c>
      <c r="HI2" s="213" t="s">
        <v>488</v>
      </c>
      <c r="HJ2" s="260"/>
      <c r="HK2" s="261" t="s">
        <v>490</v>
      </c>
      <c r="HL2" s="261" t="s">
        <v>491</v>
      </c>
      <c r="HM2" s="261" t="s">
        <v>493</v>
      </c>
      <c r="HN2" s="261" t="s">
        <v>495</v>
      </c>
      <c r="HO2" s="213" t="s">
        <v>498</v>
      </c>
      <c r="HP2" s="260"/>
      <c r="HQ2" s="261" t="s">
        <v>500</v>
      </c>
      <c r="HR2" s="261" t="s">
        <v>501</v>
      </c>
      <c r="HS2" s="213" t="s">
        <v>504</v>
      </c>
      <c r="HT2" s="213" t="s">
        <v>504</v>
      </c>
      <c r="HU2" s="260"/>
      <c r="HV2" s="261" t="s">
        <v>506</v>
      </c>
      <c r="HW2" s="261" t="s">
        <v>507</v>
      </c>
      <c r="HX2" s="261" t="s">
        <v>509</v>
      </c>
      <c r="HY2" s="261" t="s">
        <v>511</v>
      </c>
      <c r="HZ2" s="261" t="s">
        <v>513</v>
      </c>
      <c r="IA2" s="261" t="s">
        <v>515</v>
      </c>
      <c r="IB2" s="261" t="s">
        <v>517</v>
      </c>
      <c r="IC2" s="261" t="s">
        <v>519</v>
      </c>
      <c r="ID2" s="261" t="s">
        <v>521</v>
      </c>
      <c r="IE2" s="261" t="s">
        <v>523</v>
      </c>
      <c r="IF2" s="261" t="s">
        <v>525</v>
      </c>
      <c r="IG2" s="261" t="s">
        <v>527</v>
      </c>
      <c r="IH2" s="261" t="s">
        <v>529</v>
      </c>
      <c r="II2" s="213" t="s">
        <v>532</v>
      </c>
      <c r="IJ2" s="260"/>
      <c r="IK2" s="261" t="s">
        <v>534</v>
      </c>
      <c r="IL2" s="261" t="s">
        <v>535</v>
      </c>
      <c r="IM2" s="261" t="s">
        <v>537</v>
      </c>
      <c r="IN2" s="261" t="s">
        <v>539</v>
      </c>
      <c r="IO2" s="213" t="s">
        <v>542</v>
      </c>
      <c r="IP2" s="260"/>
      <c r="IQ2" s="261" t="s">
        <v>543</v>
      </c>
      <c r="IR2" s="213" t="s">
        <v>544</v>
      </c>
      <c r="IS2" s="262" t="s">
        <v>546</v>
      </c>
      <c r="IT2" s="53" t="s">
        <v>551</v>
      </c>
      <c r="IU2" s="53" t="s">
        <v>551</v>
      </c>
      <c r="IV2" s="53" t="s">
        <v>551</v>
      </c>
      <c r="IW2" s="52" t="s">
        <v>554</v>
      </c>
      <c r="IX2" s="52" t="s">
        <v>557</v>
      </c>
      <c r="IY2" s="59"/>
      <c r="IZ2" s="52" t="s">
        <v>560</v>
      </c>
      <c r="JA2" s="52" t="s">
        <v>562</v>
      </c>
      <c r="JB2" s="52" t="s">
        <v>564</v>
      </c>
      <c r="JC2" s="52" t="s">
        <v>566</v>
      </c>
      <c r="JD2" s="52" t="s">
        <v>568</v>
      </c>
      <c r="JE2" s="52" t="s">
        <v>570</v>
      </c>
      <c r="JF2" s="52" t="s">
        <v>572</v>
      </c>
      <c r="JG2" s="52" t="s">
        <v>574</v>
      </c>
      <c r="JH2" s="52" t="s">
        <v>576</v>
      </c>
      <c r="JI2" s="52" t="s">
        <v>578</v>
      </c>
      <c r="JJ2" s="52" t="s">
        <v>580</v>
      </c>
      <c r="JK2" s="52" t="s">
        <v>582</v>
      </c>
      <c r="JL2" s="52" t="s">
        <v>584</v>
      </c>
      <c r="JM2" s="52" t="s">
        <v>586</v>
      </c>
      <c r="JN2" s="52" t="s">
        <v>588</v>
      </c>
      <c r="JO2" s="52" t="s">
        <v>590</v>
      </c>
      <c r="JP2" s="52" t="s">
        <v>592</v>
      </c>
      <c r="JQ2" s="52" t="s">
        <v>594</v>
      </c>
      <c r="JR2" s="52" t="s">
        <v>596</v>
      </c>
      <c r="JS2" s="52" t="s">
        <v>598</v>
      </c>
      <c r="JT2" s="52" t="s">
        <v>600</v>
      </c>
      <c r="JU2" s="72" t="s">
        <v>602</v>
      </c>
      <c r="JV2" s="267" t="s">
        <v>604</v>
      </c>
      <c r="JW2" s="163" t="s">
        <v>607</v>
      </c>
      <c r="JX2" s="81" t="s">
        <v>610</v>
      </c>
      <c r="JY2" s="166" t="s">
        <v>612</v>
      </c>
      <c r="JZ2" s="81" t="s">
        <v>615</v>
      </c>
      <c r="KA2" s="81" t="s">
        <v>618</v>
      </c>
      <c r="KB2" s="81" t="s">
        <v>621</v>
      </c>
      <c r="KC2" s="166" t="s">
        <v>624</v>
      </c>
      <c r="KD2" s="81" t="s">
        <v>627</v>
      </c>
      <c r="KE2" s="81" t="s">
        <v>629</v>
      </c>
      <c r="KF2" s="81" t="s">
        <v>632</v>
      </c>
      <c r="KG2" s="81" t="s">
        <v>635</v>
      </c>
      <c r="KH2" s="166" t="s">
        <v>638</v>
      </c>
      <c r="KI2" s="261" t="s">
        <v>641</v>
      </c>
      <c r="KJ2" s="261" t="s">
        <v>643</v>
      </c>
      <c r="KK2" s="166" t="s">
        <v>645</v>
      </c>
      <c r="KL2" s="81" t="s">
        <v>648</v>
      </c>
      <c r="KM2" s="81" t="s">
        <v>650</v>
      </c>
      <c r="KN2" s="276" t="s">
        <v>652</v>
      </c>
      <c r="KO2" s="279" t="s">
        <v>656</v>
      </c>
      <c r="KP2" s="81" t="s">
        <v>659</v>
      </c>
      <c r="KQ2" s="81" t="s">
        <v>662</v>
      </c>
      <c r="KR2" s="81" t="s">
        <v>664</v>
      </c>
      <c r="KS2" s="81" t="s">
        <v>666</v>
      </c>
      <c r="KT2" s="166" t="s">
        <v>668</v>
      </c>
      <c r="KU2" s="81" t="s">
        <v>671</v>
      </c>
      <c r="KV2" s="81" t="s">
        <v>674</v>
      </c>
      <c r="KW2" s="81" t="s">
        <v>677</v>
      </c>
      <c r="KX2" s="81" t="s">
        <v>680</v>
      </c>
      <c r="KY2" s="276" t="s">
        <v>683</v>
      </c>
      <c r="KZ2" s="88" t="s">
        <v>687</v>
      </c>
      <c r="LA2" s="81" t="s">
        <v>690</v>
      </c>
      <c r="LB2" s="88" t="s">
        <v>693</v>
      </c>
      <c r="LC2" s="147" t="s">
        <v>696</v>
      </c>
      <c r="LD2" s="159" t="s">
        <v>698</v>
      </c>
    </row>
    <row r="3" spans="1:316" ht="136.5" customHeight="1" thickBot="1">
      <c r="A3" s="386" t="str">
        <f>'[2]1. Información General'!A2</f>
        <v xml:space="preserve">Nombre de la Institución </v>
      </c>
      <c r="B3" s="387" t="str">
        <f>'[2]1. Información General'!E2</f>
        <v>NIT</v>
      </c>
      <c r="C3" s="387" t="str">
        <f>'[2]1. Información General'!A3</f>
        <v>Dirección de la Sede Administrativa</v>
      </c>
      <c r="D3" s="387" t="str">
        <f>'[2]1. Información General'!E3</f>
        <v>Teléfono o Celular</v>
      </c>
      <c r="E3" s="387" t="str">
        <f>'[2]1. Información General'!A4</f>
        <v>Departamento de la sede administrativa</v>
      </c>
      <c r="F3" s="387" t="str">
        <f>'[2]1. Información General'!C4</f>
        <v>Municipio o Ciudad de la sede administrativa</v>
      </c>
      <c r="G3" s="387" t="str">
        <f>'[2]1. Información General'!A5</f>
        <v>Número de Personería Jurídica</v>
      </c>
      <c r="H3" s="387" t="str">
        <f>'[2]1. Información General'!C5</f>
        <v>Entidad que otorgó la Personería Jurídica</v>
      </c>
      <c r="I3" s="387" t="str">
        <f>+'1. Información General'!A6</f>
        <v>Número de Licencia de Funcionamiento (Si aplica)</v>
      </c>
      <c r="J3" s="387" t="str">
        <f>+'1. Información General'!C6</f>
        <v>Servicio  autorizado en la Licencia de Funcionamiento (Si aplica)</v>
      </c>
      <c r="K3" s="387" t="str">
        <f>'[2]1. Información General'!A6</f>
        <v>Nombre y Apellidos del Representante Legal</v>
      </c>
      <c r="L3" s="387" t="str">
        <f>'[2]1. Información General'!E6</f>
        <v>Celular</v>
      </c>
      <c r="M3" s="387" t="str">
        <f>'[2]1. Información General'!A7</f>
        <v>Tipo de Documento</v>
      </c>
      <c r="N3" s="387" t="str">
        <f>'[2]1. Información General'!C7</f>
        <v>Número</v>
      </c>
      <c r="O3" s="388" t="str">
        <f>'[2]1. Información General'!E7</f>
        <v>Correo Electrónico de notificación</v>
      </c>
      <c r="P3" s="358" t="str">
        <f>'[2]1. Información General'!A10</f>
        <v>Nombre de la Sede de la Unidad de Servicio</v>
      </c>
      <c r="Q3" s="387" t="str">
        <f>'[2]1. Información General'!E10</f>
        <v>zona urbana o rural</v>
      </c>
      <c r="R3" s="387" t="str">
        <f>'[2]1. Información General'!A11</f>
        <v>Departamento de la sede de la Unidad de Servicio</v>
      </c>
      <c r="S3" s="387" t="str">
        <f>'[2]1. Información General'!C11</f>
        <v>Municipio o Ciudad de la sede de la Unidad de Servicio</v>
      </c>
      <c r="T3" s="387" t="str">
        <f>'[2]1. Información General'!A12</f>
        <v>Dirección de la Sede / Unidad de Servicio</v>
      </c>
      <c r="U3" s="387" t="str">
        <f>'[2]1. Información General'!E12</f>
        <v>Teléfono o Celular</v>
      </c>
      <c r="V3" s="387" t="str">
        <f>'[2]1. Información General'!A13</f>
        <v>Seleccione el estado de tenencia del inmueble:</v>
      </c>
      <c r="W3" s="387" t="str">
        <f>'[2]1. Información General'!C13</f>
        <v>Indique las entidades o personas (naturales o jurídicas) que participan en la tenencia del inmueble.</v>
      </c>
      <c r="X3" s="387" t="str">
        <f>'[2]1. Información General'!A14</f>
        <v>Cupos asignados a la Sede</v>
      </c>
      <c r="Y3" s="387" t="str">
        <f>'[2]1. Información General'!C14</f>
        <v>Cupos Atendidos en la Visita</v>
      </c>
      <c r="Z3" s="387" t="str">
        <f>'[2]1. Información General'!A15</f>
        <v>Nombre del Responsable del servicio</v>
      </c>
      <c r="AA3" s="387" t="str">
        <f>'[2]1. Información General'!E15</f>
        <v>Celular</v>
      </c>
      <c r="AB3" s="387" t="str">
        <f>'[2]1. Información General'!A16</f>
        <v>Tipo de Documento</v>
      </c>
      <c r="AC3" s="387" t="str">
        <f>'[2]1. Información General'!C16</f>
        <v>Número</v>
      </c>
      <c r="AD3" s="387" t="str">
        <f>'[2]1. Información General'!E16</f>
        <v>Correo Electrónico</v>
      </c>
      <c r="AE3" s="387" t="str">
        <f>'[2]1. Información General'!A17</f>
        <v>Coordenadas Georreferenciadas en Google Maps</v>
      </c>
      <c r="AF3" s="389" t="str">
        <f>'[2]1. Información General'!C17</f>
        <v>Latitud N</v>
      </c>
      <c r="AG3" s="390" t="str">
        <f>'[2]1. Información General'!E17</f>
        <v>Longitud W</v>
      </c>
      <c r="AH3" s="391" t="str">
        <f>'[2]1. Información General'!A20</f>
        <v>Tipo de Visita</v>
      </c>
      <c r="AI3" s="391" t="str">
        <f>'[2]1. Información General'!C20</f>
        <v>Fecha de Inicio Visita</v>
      </c>
      <c r="AJ3" s="391" t="str">
        <f>'[2]1. Información General'!E20</f>
        <v>Fecha de finalización Visita</v>
      </c>
      <c r="AK3" s="391" t="str">
        <f>'[2]1. Información General'!A21</f>
        <v>Número de auto de la visita</v>
      </c>
      <c r="AL3" s="392" t="str">
        <f>'[2]1. Información General'!E21</f>
        <v>Número de bitácora</v>
      </c>
      <c r="AM3" s="391" t="str">
        <f>'[2]1. Información General'!A22</f>
        <v>Proceso</v>
      </c>
      <c r="AN3" s="391" t="str">
        <f>'[2]1. Información General'!C22</f>
        <v>Dirección / Subdirección</v>
      </c>
      <c r="AO3" s="391" t="str">
        <f>+'1. Información General'!D27</f>
        <v>Primera Infancia</v>
      </c>
      <c r="AP3" s="391" t="str">
        <f>+'1. Información General'!D28</f>
        <v>Infancia</v>
      </c>
      <c r="AQ3" s="391" t="str">
        <f>+'1. Información General'!D29</f>
        <v>Adolescencia</v>
      </c>
      <c r="AR3" s="391" t="str">
        <f>+'1. Información General'!D30</f>
        <v>Juventud</v>
      </c>
      <c r="AS3" s="391" t="str">
        <f>+'1. Información General'!D31</f>
        <v>Adultez</v>
      </c>
      <c r="AT3" s="391" t="str">
        <f>+'1. Información General'!D32</f>
        <v>Persona Mayor</v>
      </c>
      <c r="AU3" s="391" t="str">
        <f>'[2]1. Información General'!A31</f>
        <v>Modalidad</v>
      </c>
      <c r="AV3" s="391" t="str">
        <f>'[2]1. Información General'!D31</f>
        <v>Servicio</v>
      </c>
      <c r="AW3" s="391" t="str">
        <f>'[2]1. Información General'!A34</f>
        <v>Regional 1</v>
      </c>
      <c r="AX3" s="391" t="str">
        <f>'[2]1. Información General'!C34</f>
        <v>Centro Zonal</v>
      </c>
      <c r="AY3" s="391" t="str">
        <f>'[2]1. Información General'!A35</f>
        <v>Número del Contrato</v>
      </c>
      <c r="AZ3" s="391" t="str">
        <f>'[2]1. Información General'!C35</f>
        <v>Fecha de Inicio Contrato</v>
      </c>
      <c r="BA3" s="391" t="str">
        <f>'[2]1. Información General'!E35</f>
        <v>Fecha Final Contrato</v>
      </c>
      <c r="BB3" s="391" t="str">
        <f>'[2]1. Información General'!A36</f>
        <v>Supervisor del Contrato</v>
      </c>
      <c r="BC3" s="391" t="str">
        <f>'[2]1. Información General'!E36</f>
        <v>Correo Electrónico del supervisor</v>
      </c>
      <c r="BD3" s="391" t="str">
        <f>'[2]1. Información General'!A37</f>
        <v>Cupos del Contrato</v>
      </c>
      <c r="BE3" s="391" t="str">
        <f>'[2]1. Información General'!C37</f>
        <v>Cupos Activos</v>
      </c>
      <c r="BF3" s="391" t="str">
        <f>'[2]1. Información General'!E37</f>
        <v>Cupos Atendidos en la Visita</v>
      </c>
      <c r="BG3" s="391" t="str">
        <f>'[2]1. Información General'!A38</f>
        <v>Regional 2</v>
      </c>
      <c r="BH3" s="391" t="str">
        <f>'[2]1. Información General'!C38</f>
        <v>Centro Zonal</v>
      </c>
      <c r="BI3" s="391" t="str">
        <f>'[2]1. Información General'!A39</f>
        <v>Número del Contrato</v>
      </c>
      <c r="BJ3" s="391" t="str">
        <f>'[2]1. Información General'!C39</f>
        <v>Fecha de Inicio Contrato</v>
      </c>
      <c r="BK3" s="391" t="str">
        <f>'[2]1. Información General'!E39</f>
        <v>Fecha Final Contrato</v>
      </c>
      <c r="BL3" s="391" t="str">
        <f>'[2]1. Información General'!A40</f>
        <v>Supervisor del Contrato</v>
      </c>
      <c r="BM3" s="391" t="str">
        <f>'[2]1. Información General'!E40</f>
        <v>Correo Electrónico del supervisor</v>
      </c>
      <c r="BN3" s="391" t="str">
        <f>'[2]1. Información General'!A41</f>
        <v>Cupos del Contrato</v>
      </c>
      <c r="BO3" s="391" t="str">
        <f>'[2]1. Información General'!C41</f>
        <v>Cupos Activos</v>
      </c>
      <c r="BP3" s="391" t="str">
        <f>'[2]1. Información General'!E41</f>
        <v>Cupos Atendidos en la Visita</v>
      </c>
      <c r="BQ3" s="85" t="s">
        <v>186</v>
      </c>
      <c r="BR3" s="82" t="s">
        <v>190</v>
      </c>
      <c r="BS3" s="175" t="s">
        <v>193</v>
      </c>
      <c r="BT3" s="89" t="s">
        <v>802</v>
      </c>
      <c r="BU3" s="82" t="s">
        <v>197</v>
      </c>
      <c r="BV3" s="156" t="s">
        <v>803</v>
      </c>
      <c r="BW3" s="89" t="s">
        <v>203</v>
      </c>
      <c r="BX3" s="82" t="s">
        <v>206</v>
      </c>
      <c r="BY3" s="91" t="s">
        <v>209</v>
      </c>
      <c r="BZ3" s="92" t="s">
        <v>212</v>
      </c>
      <c r="CA3" s="92" t="s">
        <v>215</v>
      </c>
      <c r="CB3" s="92" t="s">
        <v>217</v>
      </c>
      <c r="CC3" s="92" t="s">
        <v>219</v>
      </c>
      <c r="CD3" s="92" t="s">
        <v>221</v>
      </c>
      <c r="CE3" s="92" t="s">
        <v>223</v>
      </c>
      <c r="CF3" s="94" t="s">
        <v>225</v>
      </c>
      <c r="CG3" s="94" t="s">
        <v>225</v>
      </c>
      <c r="CH3" s="94" t="s">
        <v>225</v>
      </c>
      <c r="CI3" s="92" t="s">
        <v>228</v>
      </c>
      <c r="CJ3" s="92" t="s">
        <v>231</v>
      </c>
      <c r="CK3" s="92" t="s">
        <v>233</v>
      </c>
      <c r="CL3" s="92" t="s">
        <v>235</v>
      </c>
      <c r="CM3" s="92" t="s">
        <v>237</v>
      </c>
      <c r="CN3" s="92" t="s">
        <v>239</v>
      </c>
      <c r="CO3" s="92" t="s">
        <v>241</v>
      </c>
      <c r="CP3" s="92" t="s">
        <v>243</v>
      </c>
      <c r="CQ3" s="92" t="s">
        <v>245</v>
      </c>
      <c r="CR3" s="92" t="s">
        <v>247</v>
      </c>
      <c r="CS3" s="92" t="s">
        <v>249</v>
      </c>
      <c r="CT3" s="92" t="s">
        <v>251</v>
      </c>
      <c r="CU3" s="92" t="s">
        <v>253</v>
      </c>
      <c r="CV3" s="92" t="s">
        <v>255</v>
      </c>
      <c r="CW3" s="92" t="s">
        <v>256</v>
      </c>
      <c r="CX3" s="92" t="s">
        <v>257</v>
      </c>
      <c r="CY3" s="92" t="s">
        <v>259</v>
      </c>
      <c r="CZ3" s="92" t="s">
        <v>260</v>
      </c>
      <c r="DA3" s="92" t="s">
        <v>261</v>
      </c>
      <c r="DB3" s="92" t="s">
        <v>262</v>
      </c>
      <c r="DC3" s="92" t="s">
        <v>263</v>
      </c>
      <c r="DD3" s="92" t="s">
        <v>264</v>
      </c>
      <c r="DE3" s="92" t="s">
        <v>266</v>
      </c>
      <c r="DF3" s="92" t="s">
        <v>267</v>
      </c>
      <c r="DG3" s="92" t="s">
        <v>269</v>
      </c>
      <c r="DH3" s="91" t="s">
        <v>272</v>
      </c>
      <c r="DI3" s="91" t="s">
        <v>272</v>
      </c>
      <c r="DJ3" s="98" t="s">
        <v>275</v>
      </c>
      <c r="DK3" s="98" t="s">
        <v>278</v>
      </c>
      <c r="DL3" s="98" t="s">
        <v>280</v>
      </c>
      <c r="DM3" s="98" t="s">
        <v>281</v>
      </c>
      <c r="DN3" s="99" t="s">
        <v>282</v>
      </c>
      <c r="DO3" s="100" t="s">
        <v>284</v>
      </c>
      <c r="DP3" s="100" t="s">
        <v>286</v>
      </c>
      <c r="DQ3" s="101" t="s">
        <v>288</v>
      </c>
      <c r="DR3" s="101" t="s">
        <v>289</v>
      </c>
      <c r="DS3" s="101" t="s">
        <v>290</v>
      </c>
      <c r="DT3" s="101" t="s">
        <v>291</v>
      </c>
      <c r="DU3" s="101" t="s">
        <v>292</v>
      </c>
      <c r="DV3" s="102" t="s">
        <v>293</v>
      </c>
      <c r="DW3" s="94" t="s">
        <v>294</v>
      </c>
      <c r="DX3" s="92" t="s">
        <v>296</v>
      </c>
      <c r="DY3" s="92" t="s">
        <v>298</v>
      </c>
      <c r="DZ3" s="103" t="s">
        <v>299</v>
      </c>
      <c r="EA3" s="153" t="s">
        <v>305</v>
      </c>
      <c r="EB3" s="148" t="s">
        <v>309</v>
      </c>
      <c r="EC3" s="148" t="s">
        <v>311</v>
      </c>
      <c r="ED3" s="148" t="s">
        <v>313</v>
      </c>
      <c r="EE3" s="23" t="s">
        <v>316</v>
      </c>
      <c r="EF3" s="153" t="s">
        <v>318</v>
      </c>
      <c r="EG3" s="150" t="s">
        <v>321</v>
      </c>
      <c r="EH3" s="156" t="s">
        <v>323</v>
      </c>
      <c r="EI3" s="153" t="s">
        <v>325</v>
      </c>
      <c r="EJ3" s="150" t="s">
        <v>328</v>
      </c>
      <c r="EK3" s="150" t="s">
        <v>330</v>
      </c>
      <c r="EL3" s="150" t="s">
        <v>332</v>
      </c>
      <c r="EM3" s="150" t="s">
        <v>334</v>
      </c>
      <c r="EN3" s="150" t="s">
        <v>336</v>
      </c>
      <c r="EO3" s="153" t="s">
        <v>338</v>
      </c>
      <c r="EP3" s="155" t="s">
        <v>340</v>
      </c>
      <c r="EQ3" s="92" t="s">
        <v>855</v>
      </c>
      <c r="ER3" s="150" t="s">
        <v>344</v>
      </c>
      <c r="ES3" s="150" t="s">
        <v>347</v>
      </c>
      <c r="ET3" s="153" t="s">
        <v>350</v>
      </c>
      <c r="EU3" s="150" t="s">
        <v>353</v>
      </c>
      <c r="EV3" s="103" t="s">
        <v>356</v>
      </c>
      <c r="EW3" s="228" t="s">
        <v>359</v>
      </c>
      <c r="EX3" s="212" t="s">
        <v>362</v>
      </c>
      <c r="EY3" s="6" t="s">
        <v>365</v>
      </c>
      <c r="EZ3" s="6" t="s">
        <v>367</v>
      </c>
      <c r="FA3" s="49" t="s">
        <v>370</v>
      </c>
      <c r="FB3" s="49" t="s">
        <v>370</v>
      </c>
      <c r="FC3" s="19" t="s">
        <v>371</v>
      </c>
      <c r="FD3" s="6" t="s">
        <v>374</v>
      </c>
      <c r="FE3" s="6" t="s">
        <v>376</v>
      </c>
      <c r="FF3" s="11" t="s">
        <v>379</v>
      </c>
      <c r="FG3" s="11" t="s">
        <v>381</v>
      </c>
      <c r="FH3" s="11" t="s">
        <v>383</v>
      </c>
      <c r="FI3" s="11" t="s">
        <v>386</v>
      </c>
      <c r="FJ3" s="6" t="s">
        <v>389</v>
      </c>
      <c r="FK3" s="11" t="s">
        <v>392</v>
      </c>
      <c r="FL3" s="11" t="s">
        <v>395</v>
      </c>
      <c r="FM3" s="6" t="s">
        <v>397</v>
      </c>
      <c r="FN3" s="11" t="s">
        <v>400</v>
      </c>
      <c r="FO3" s="196" t="s">
        <v>793</v>
      </c>
      <c r="FP3" s="74" t="s">
        <v>403</v>
      </c>
      <c r="FQ3" s="5" t="s">
        <v>404</v>
      </c>
      <c r="FR3" s="20" t="s">
        <v>405</v>
      </c>
      <c r="FS3" s="11" t="s">
        <v>406</v>
      </c>
      <c r="FT3" s="11" t="s">
        <v>407</v>
      </c>
      <c r="FU3" s="11" t="s">
        <v>408</v>
      </c>
      <c r="FV3" s="188" t="s">
        <v>411</v>
      </c>
      <c r="FW3" s="20" t="s">
        <v>405</v>
      </c>
      <c r="FX3" s="11" t="s">
        <v>412</v>
      </c>
      <c r="FY3" s="188" t="s">
        <v>415</v>
      </c>
      <c r="FZ3" s="20" t="s">
        <v>405</v>
      </c>
      <c r="GA3" s="237" t="s">
        <v>418</v>
      </c>
      <c r="GB3" s="5" t="s">
        <v>426</v>
      </c>
      <c r="GC3" s="193" t="s">
        <v>429</v>
      </c>
      <c r="GD3" s="16" t="s">
        <v>431</v>
      </c>
      <c r="GE3" s="16" t="s">
        <v>432</v>
      </c>
      <c r="GF3" s="16" t="s">
        <v>434</v>
      </c>
      <c r="GG3" s="5" t="s">
        <v>436</v>
      </c>
      <c r="GH3" s="193" t="s">
        <v>439</v>
      </c>
      <c r="GI3" s="16" t="s">
        <v>441</v>
      </c>
      <c r="GJ3" s="16" t="s">
        <v>443</v>
      </c>
      <c r="GK3" s="16" t="s">
        <v>445</v>
      </c>
      <c r="GL3" s="16" t="s">
        <v>447</v>
      </c>
      <c r="GM3" s="16" t="s">
        <v>449</v>
      </c>
      <c r="GN3" s="16" t="s">
        <v>452</v>
      </c>
      <c r="GO3" s="16" t="s">
        <v>454</v>
      </c>
      <c r="GP3" s="5" t="s">
        <v>456</v>
      </c>
      <c r="GQ3" s="193" t="s">
        <v>439</v>
      </c>
      <c r="GR3" s="16" t="s">
        <v>801</v>
      </c>
      <c r="GS3" s="16" t="s">
        <v>460</v>
      </c>
      <c r="GT3" s="16" t="s">
        <v>462</v>
      </c>
      <c r="GU3" s="16" t="s">
        <v>464</v>
      </c>
      <c r="GV3" s="16" t="s">
        <v>465</v>
      </c>
      <c r="GW3" s="5" t="s">
        <v>800</v>
      </c>
      <c r="GX3" s="193" t="s">
        <v>439</v>
      </c>
      <c r="GY3" s="16" t="s">
        <v>470</v>
      </c>
      <c r="GZ3" s="16" t="s">
        <v>472</v>
      </c>
      <c r="HA3" s="16" t="s">
        <v>474</v>
      </c>
      <c r="HB3" s="16" t="s">
        <v>476</v>
      </c>
      <c r="HC3" s="5" t="s">
        <v>478</v>
      </c>
      <c r="HD3" s="193" t="s">
        <v>439</v>
      </c>
      <c r="HE3" s="16" t="s">
        <v>482</v>
      </c>
      <c r="HF3" s="16" t="s">
        <v>484</v>
      </c>
      <c r="HG3" s="16" t="s">
        <v>486</v>
      </c>
      <c r="HH3" s="16" t="s">
        <v>487</v>
      </c>
      <c r="HI3" s="5" t="s">
        <v>489</v>
      </c>
      <c r="HJ3" s="193" t="s">
        <v>439</v>
      </c>
      <c r="HK3" s="17" t="s">
        <v>492</v>
      </c>
      <c r="HL3" s="18" t="s">
        <v>494</v>
      </c>
      <c r="HM3" s="17" t="s">
        <v>496</v>
      </c>
      <c r="HN3" s="17" t="s">
        <v>497</v>
      </c>
      <c r="HO3" s="5" t="s">
        <v>499</v>
      </c>
      <c r="HP3" s="193" t="s">
        <v>439</v>
      </c>
      <c r="HQ3" s="17" t="s">
        <v>502</v>
      </c>
      <c r="HR3" s="17" t="s">
        <v>503</v>
      </c>
      <c r="HS3" s="5" t="s">
        <v>505</v>
      </c>
      <c r="HT3" s="5" t="s">
        <v>505</v>
      </c>
      <c r="HU3" s="193" t="s">
        <v>439</v>
      </c>
      <c r="HV3" s="17" t="s">
        <v>508</v>
      </c>
      <c r="HW3" s="17" t="s">
        <v>510</v>
      </c>
      <c r="HX3" s="17" t="s">
        <v>512</v>
      </c>
      <c r="HY3" s="17" t="s">
        <v>514</v>
      </c>
      <c r="HZ3" s="17" t="s">
        <v>516</v>
      </c>
      <c r="IA3" s="17" t="s">
        <v>518</v>
      </c>
      <c r="IB3" s="17" t="s">
        <v>520</v>
      </c>
      <c r="IC3" s="17" t="s">
        <v>522</v>
      </c>
      <c r="ID3" s="17" t="s">
        <v>524</v>
      </c>
      <c r="IE3" s="17" t="s">
        <v>526</v>
      </c>
      <c r="IF3" s="17" t="s">
        <v>528</v>
      </c>
      <c r="IG3" s="17" t="s">
        <v>530</v>
      </c>
      <c r="IH3" s="17" t="s">
        <v>531</v>
      </c>
      <c r="II3" s="5" t="s">
        <v>533</v>
      </c>
      <c r="IJ3" s="193" t="s">
        <v>439</v>
      </c>
      <c r="IK3" s="17" t="s">
        <v>536</v>
      </c>
      <c r="IL3" s="17" t="s">
        <v>538</v>
      </c>
      <c r="IM3" s="17" t="s">
        <v>540</v>
      </c>
      <c r="IN3" s="17" t="s">
        <v>541</v>
      </c>
      <c r="IO3" s="5" t="s">
        <v>545</v>
      </c>
      <c r="IP3" s="193" t="s">
        <v>439</v>
      </c>
      <c r="IQ3" s="17" t="s">
        <v>547</v>
      </c>
      <c r="IR3" s="5" t="s">
        <v>548</v>
      </c>
      <c r="IS3" s="263" t="s">
        <v>549</v>
      </c>
      <c r="IT3" s="5" t="s">
        <v>552</v>
      </c>
      <c r="IU3" s="5" t="s">
        <v>552</v>
      </c>
      <c r="IV3" s="5" t="s">
        <v>552</v>
      </c>
      <c r="IW3" s="1" t="s">
        <v>555</v>
      </c>
      <c r="IX3" s="50" t="s">
        <v>558</v>
      </c>
      <c r="IY3" s="19" t="s">
        <v>559</v>
      </c>
      <c r="IZ3" s="6" t="s">
        <v>561</v>
      </c>
      <c r="JA3" s="9" t="s">
        <v>563</v>
      </c>
      <c r="JB3" s="9" t="s">
        <v>565</v>
      </c>
      <c r="JC3" s="6" t="s">
        <v>567</v>
      </c>
      <c r="JD3" s="6" t="s">
        <v>569</v>
      </c>
      <c r="JE3" s="6" t="s">
        <v>571</v>
      </c>
      <c r="JF3" s="6" t="s">
        <v>573</v>
      </c>
      <c r="JG3" s="6" t="s">
        <v>575</v>
      </c>
      <c r="JH3" s="6" t="s">
        <v>577</v>
      </c>
      <c r="JI3" s="6" t="s">
        <v>579</v>
      </c>
      <c r="JJ3" s="6" t="s">
        <v>581</v>
      </c>
      <c r="JK3" s="1" t="s">
        <v>583</v>
      </c>
      <c r="JL3" s="6" t="s">
        <v>585</v>
      </c>
      <c r="JM3" s="6" t="s">
        <v>587</v>
      </c>
      <c r="JN3" s="6" t="s">
        <v>589</v>
      </c>
      <c r="JO3" s="6" t="s">
        <v>591</v>
      </c>
      <c r="JP3" s="1" t="s">
        <v>593</v>
      </c>
      <c r="JQ3" s="6" t="s">
        <v>595</v>
      </c>
      <c r="JR3" s="6" t="s">
        <v>597</v>
      </c>
      <c r="JS3" s="6" t="s">
        <v>599</v>
      </c>
      <c r="JT3" s="6" t="s">
        <v>601</v>
      </c>
      <c r="JU3" s="73" t="s">
        <v>603</v>
      </c>
      <c r="JV3" s="268" t="s">
        <v>605</v>
      </c>
      <c r="JW3" s="164" t="s">
        <v>608</v>
      </c>
      <c r="JX3" s="92" t="s">
        <v>611</v>
      </c>
      <c r="JY3" s="167" t="s">
        <v>613</v>
      </c>
      <c r="JZ3" s="98" t="s">
        <v>616</v>
      </c>
      <c r="KA3" s="98" t="s">
        <v>619</v>
      </c>
      <c r="KB3" s="98" t="s">
        <v>622</v>
      </c>
      <c r="KC3" s="167" t="s">
        <v>625</v>
      </c>
      <c r="KD3" s="92" t="s">
        <v>628</v>
      </c>
      <c r="KE3" s="168" t="s">
        <v>630</v>
      </c>
      <c r="KF3" s="92" t="s">
        <v>633</v>
      </c>
      <c r="KG3" s="92" t="s">
        <v>636</v>
      </c>
      <c r="KH3" s="167" t="s">
        <v>639</v>
      </c>
      <c r="KI3" s="82" t="s">
        <v>642</v>
      </c>
      <c r="KJ3" s="82" t="s">
        <v>644</v>
      </c>
      <c r="KK3" s="167" t="s">
        <v>646</v>
      </c>
      <c r="KL3" s="92" t="s">
        <v>649</v>
      </c>
      <c r="KM3" s="92" t="s">
        <v>651</v>
      </c>
      <c r="KN3" s="103" t="s">
        <v>653</v>
      </c>
      <c r="KO3" s="280" t="s">
        <v>657</v>
      </c>
      <c r="KP3" s="92" t="s">
        <v>660</v>
      </c>
      <c r="KQ3" s="92" t="s">
        <v>663</v>
      </c>
      <c r="KR3" s="92" t="s">
        <v>665</v>
      </c>
      <c r="KS3" s="92" t="s">
        <v>667</v>
      </c>
      <c r="KT3" s="167" t="s">
        <v>669</v>
      </c>
      <c r="KU3" s="92" t="s">
        <v>672</v>
      </c>
      <c r="KV3" s="82" t="s">
        <v>675</v>
      </c>
      <c r="KW3" s="92" t="s">
        <v>678</v>
      </c>
      <c r="KX3" s="175" t="s">
        <v>681</v>
      </c>
      <c r="KY3" s="283" t="s">
        <v>684</v>
      </c>
      <c r="KZ3" s="110" t="s">
        <v>688</v>
      </c>
      <c r="LA3" s="92" t="s">
        <v>691</v>
      </c>
      <c r="LB3" s="110" t="s">
        <v>694</v>
      </c>
      <c r="LC3" s="92" t="s">
        <v>697</v>
      </c>
      <c r="LD3" s="103" t="s">
        <v>699</v>
      </c>
    </row>
    <row r="4" spans="1:316">
      <c r="A4" s="2">
        <f>+'1. Información General'!B2</f>
        <v>0</v>
      </c>
      <c r="B4" s="2">
        <f>+'1. Información General'!F2</f>
        <v>0</v>
      </c>
      <c r="C4" s="2">
        <f>+'1. Información General'!B3</f>
        <v>0</v>
      </c>
      <c r="D4" s="393">
        <f>+'1. Información General'!F3</f>
        <v>0</v>
      </c>
      <c r="E4" s="2">
        <f>+'1. Información General'!B4</f>
        <v>0</v>
      </c>
      <c r="F4" s="2">
        <f>+'1. Información General'!D4</f>
        <v>0</v>
      </c>
      <c r="G4" s="2">
        <f>+'1. Información General'!B5</f>
        <v>0</v>
      </c>
      <c r="H4" s="2">
        <f>+'1. Información General'!D5</f>
        <v>0</v>
      </c>
      <c r="I4" s="2">
        <f>+'1. Información General'!B6</f>
        <v>0</v>
      </c>
      <c r="J4" s="2">
        <f>+'1. Información General'!D6</f>
        <v>0</v>
      </c>
      <c r="K4" s="2">
        <f>+'1. Información General'!B7</f>
        <v>0</v>
      </c>
      <c r="L4" s="393">
        <f>+'1. Información General'!F7</f>
        <v>0</v>
      </c>
      <c r="M4" s="2">
        <f>+'1. Información General'!B8</f>
        <v>0</v>
      </c>
      <c r="N4" s="2">
        <f>+'1. Información General'!D8</f>
        <v>0</v>
      </c>
      <c r="O4" s="2">
        <f>+'1. Información General'!F8</f>
        <v>0</v>
      </c>
      <c r="P4" s="2">
        <f>+'1. Información General'!B11</f>
        <v>0</v>
      </c>
      <c r="Q4" s="2">
        <f>+'1. Información General'!F11</f>
        <v>0</v>
      </c>
      <c r="R4" s="2">
        <f>+'1. Información General'!B12</f>
        <v>0</v>
      </c>
      <c r="S4" s="2">
        <f>+'1. Información General'!D12</f>
        <v>0</v>
      </c>
      <c r="T4" s="2">
        <f>+'1. Información General'!B13</f>
        <v>0</v>
      </c>
      <c r="U4" s="393">
        <f>+'1. Información General'!F13</f>
        <v>0</v>
      </c>
      <c r="V4" s="2">
        <f>+'1. Información General'!B14</f>
        <v>0</v>
      </c>
      <c r="W4" s="2">
        <f>+'1. Información General'!D14</f>
        <v>0</v>
      </c>
      <c r="X4" s="2">
        <f>+'1. Información General'!B15</f>
        <v>0</v>
      </c>
      <c r="Y4" s="2">
        <f>+'1. Información General'!D15</f>
        <v>0</v>
      </c>
      <c r="Z4" s="2">
        <f>+'1. Información General'!B16</f>
        <v>0</v>
      </c>
      <c r="AA4" s="393">
        <f>+'1. Información General'!F16</f>
        <v>0</v>
      </c>
      <c r="AB4" s="2">
        <f>+'1. Información General'!B17</f>
        <v>0</v>
      </c>
      <c r="AC4" s="2">
        <f>+'1. Información General'!D17</f>
        <v>0</v>
      </c>
      <c r="AD4" s="2">
        <f>+'1. Información General'!F17</f>
        <v>0</v>
      </c>
      <c r="AE4" s="2">
        <f>+'1. Información General'!B18</f>
        <v>0</v>
      </c>
      <c r="AF4" s="2" t="str">
        <f>+'1. Información General'!D18</f>
        <v xml:space="preserve"> </v>
      </c>
      <c r="AG4" s="2" t="str">
        <f>+'1. Información General'!F18</f>
        <v xml:space="preserve"> </v>
      </c>
      <c r="AH4" s="2">
        <f>+'1. Información General'!B21</f>
        <v>0</v>
      </c>
      <c r="AI4" s="394">
        <f>+'1. Información General'!D21</f>
        <v>0</v>
      </c>
      <c r="AJ4" s="394">
        <f>+'1. Información General'!F21</f>
        <v>0</v>
      </c>
      <c r="AK4" s="2">
        <f>+'1. Información General'!B22</f>
        <v>0</v>
      </c>
      <c r="AL4" s="394">
        <f>+'1. Información General'!F22</f>
        <v>0</v>
      </c>
      <c r="AM4" s="2" t="str">
        <f>+'1. Información General'!B23</f>
        <v>PROTECCION</v>
      </c>
      <c r="AN4" s="2" t="str">
        <f>+'1. Información General'!D23</f>
        <v>SISTEMA DE RESPONSABIIDAD PENAL PARA ADOLESCENTES - SRPA</v>
      </c>
      <c r="AO4" s="2" t="b">
        <f>+'1. Información General'!C27</f>
        <v>0</v>
      </c>
      <c r="AP4" s="2" t="b">
        <f>+'1. Información General'!C28</f>
        <v>0</v>
      </c>
      <c r="AQ4" s="2" t="b">
        <f>+'1. Información General'!C29</f>
        <v>0</v>
      </c>
      <c r="AR4" s="2" t="b">
        <f>+'1. Información General'!C30</f>
        <v>0</v>
      </c>
      <c r="AS4" s="2" t="b">
        <f>+'1. Información General'!C31</f>
        <v>0</v>
      </c>
      <c r="AT4" s="2" t="b">
        <f>+'1. Información General'!C32</f>
        <v>0</v>
      </c>
      <c r="AU4" s="2" t="str">
        <f>+'1. Información General'!B33</f>
        <v>MODALIDADES NO PRIVATIVAS DE LA LIBERTAD</v>
      </c>
      <c r="AV4" s="2" t="str">
        <f>+'1. Información General'!E33</f>
        <v>PRESTACIÓN DE SERVICIOS A LA COMUNIDAD</v>
      </c>
      <c r="AW4" s="2">
        <f>+'1. Información General'!B36</f>
        <v>0</v>
      </c>
      <c r="AX4" s="2">
        <f>+'1. Información General'!D36</f>
        <v>0</v>
      </c>
      <c r="AY4" s="2">
        <f>+'1. Información General'!B37</f>
        <v>0</v>
      </c>
      <c r="AZ4" s="394">
        <f>+'1. Información General'!D37</f>
        <v>0</v>
      </c>
      <c r="BA4" s="394">
        <f>+'1. Información General'!F37</f>
        <v>0</v>
      </c>
      <c r="BB4" s="2">
        <f>+'1. Información General'!B38</f>
        <v>0</v>
      </c>
      <c r="BC4" s="2">
        <f>+'1. Información General'!F38</f>
        <v>0</v>
      </c>
      <c r="BD4" s="2">
        <f>+'1. Información General'!B39</f>
        <v>0</v>
      </c>
      <c r="BE4" s="2">
        <f>+'1. Información General'!D39</f>
        <v>0</v>
      </c>
      <c r="BF4" s="2">
        <f>+'1. Información General'!F39</f>
        <v>0</v>
      </c>
      <c r="BG4" s="2">
        <f>+'1. Información General'!B40</f>
        <v>0</v>
      </c>
      <c r="BH4" s="2">
        <f>+'1. Información General'!D40</f>
        <v>0</v>
      </c>
      <c r="BI4" s="2">
        <f>+'1. Información General'!B41</f>
        <v>0</v>
      </c>
      <c r="BJ4" s="394">
        <f>+'1. Información General'!D41</f>
        <v>0</v>
      </c>
      <c r="BK4" s="394">
        <f>+'1. Información General'!F41</f>
        <v>0</v>
      </c>
      <c r="BL4" s="2">
        <f>+'1. Información General'!B42</f>
        <v>0</v>
      </c>
      <c r="BM4" s="2">
        <f>+'1. Información General'!F42</f>
        <v>0</v>
      </c>
      <c r="BN4" s="2">
        <f>+'1. Información General'!B43</f>
        <v>0</v>
      </c>
      <c r="BO4" s="2">
        <f>+'1. Información General'!D43</f>
        <v>0</v>
      </c>
      <c r="BP4" s="2">
        <f>+'1. Información General'!F43</f>
        <v>0</v>
      </c>
      <c r="BQ4" t="str">
        <f>+'2.Ambientes Adecuados y Seguros'!$D3</f>
        <v>NO APLICA</v>
      </c>
      <c r="BR4">
        <f>+'2.Ambientes Adecuados y Seguros'!$D4</f>
        <v>0</v>
      </c>
      <c r="BS4">
        <f>+'2.Ambientes Adecuados y Seguros'!$D5</f>
        <v>0</v>
      </c>
      <c r="BT4" t="str">
        <f>+'2.Ambientes Adecuados y Seguros'!$D6</f>
        <v>NO APLICA</v>
      </c>
      <c r="BU4">
        <f>+'2.Ambientes Adecuados y Seguros'!$D7</f>
        <v>0</v>
      </c>
      <c r="BV4">
        <f>+'2.Ambientes Adecuados y Seguros'!$D8</f>
        <v>0</v>
      </c>
      <c r="BW4" t="str">
        <f>+'2.Ambientes Adecuados y Seguros'!$D9</f>
        <v>NO APLICA</v>
      </c>
      <c r="BX4">
        <f>+'2.Ambientes Adecuados y Seguros'!$D10</f>
        <v>0</v>
      </c>
      <c r="BY4" t="str">
        <f>+'2.Ambientes Adecuados y Seguros'!$D11</f>
        <v>NO APLICA</v>
      </c>
      <c r="BZ4">
        <f>+'2.Ambientes Adecuados y Seguros'!$D12</f>
        <v>0</v>
      </c>
      <c r="CA4">
        <f>+'2.Ambientes Adecuados y Seguros'!$D13</f>
        <v>0</v>
      </c>
      <c r="CB4">
        <f>+'2.Ambientes Adecuados y Seguros'!$D14</f>
        <v>0</v>
      </c>
      <c r="CC4">
        <f>+'2.Ambientes Adecuados y Seguros'!$D15</f>
        <v>0</v>
      </c>
      <c r="CD4">
        <f>+'2.Ambientes Adecuados y Seguros'!$D16</f>
        <v>0</v>
      </c>
      <c r="CE4">
        <f>+'2.Ambientes Adecuados y Seguros'!$D17</f>
        <v>0</v>
      </c>
      <c r="CF4" t="str">
        <f>+'2.Ambientes Adecuados y Seguros'!$D18</f>
        <v>NO APLICA</v>
      </c>
      <c r="CG4" t="str">
        <f>+'2.Ambientes Adecuados y Seguros'!$D19</f>
        <v>NO APLICA</v>
      </c>
      <c r="CH4" t="str">
        <f>+'2.Ambientes Adecuados y Seguros'!$D20</f>
        <v>NO APLICA</v>
      </c>
      <c r="CI4">
        <f>+'2.Ambientes Adecuados y Seguros'!$D21</f>
        <v>0</v>
      </c>
      <c r="CJ4">
        <f>+'2.Ambientes Adecuados y Seguros'!$D22</f>
        <v>0</v>
      </c>
      <c r="CK4">
        <f>+'2.Ambientes Adecuados y Seguros'!$D23</f>
        <v>0</v>
      </c>
      <c r="CL4">
        <f>+'2.Ambientes Adecuados y Seguros'!$D24</f>
        <v>0</v>
      </c>
      <c r="CM4">
        <f>+'2.Ambientes Adecuados y Seguros'!$D25</f>
        <v>0</v>
      </c>
      <c r="CN4">
        <f>+'2.Ambientes Adecuados y Seguros'!$D26</f>
        <v>0</v>
      </c>
      <c r="CO4">
        <f>+'2.Ambientes Adecuados y Seguros'!$D27</f>
        <v>0</v>
      </c>
      <c r="CP4">
        <f>+'2.Ambientes Adecuados y Seguros'!$D28</f>
        <v>0</v>
      </c>
      <c r="CQ4">
        <f>+'2.Ambientes Adecuados y Seguros'!$D29</f>
        <v>0</v>
      </c>
      <c r="CR4">
        <f>+'2.Ambientes Adecuados y Seguros'!$D30</f>
        <v>0</v>
      </c>
      <c r="CS4">
        <f>+'2.Ambientes Adecuados y Seguros'!$D31</f>
        <v>0</v>
      </c>
      <c r="CT4">
        <f>+'2.Ambientes Adecuados y Seguros'!$D32</f>
        <v>0</v>
      </c>
      <c r="CU4">
        <f>+'2.Ambientes Adecuados y Seguros'!$D33</f>
        <v>0</v>
      </c>
      <c r="CV4">
        <f>+'2.Ambientes Adecuados y Seguros'!$D34</f>
        <v>0</v>
      </c>
      <c r="CW4">
        <f>+'2.Ambientes Adecuados y Seguros'!$D35</f>
        <v>0</v>
      </c>
      <c r="CX4">
        <f>+'2.Ambientes Adecuados y Seguros'!$D36</f>
        <v>0</v>
      </c>
      <c r="CY4">
        <f>+'2.Ambientes Adecuados y Seguros'!$D37</f>
        <v>0</v>
      </c>
      <c r="CZ4">
        <f>+'2.Ambientes Adecuados y Seguros'!$D38</f>
        <v>0</v>
      </c>
      <c r="DA4">
        <f>+'2.Ambientes Adecuados y Seguros'!$D39</f>
        <v>0</v>
      </c>
      <c r="DB4">
        <f>+'2.Ambientes Adecuados y Seguros'!$D40</f>
        <v>0</v>
      </c>
      <c r="DC4">
        <f>+'2.Ambientes Adecuados y Seguros'!$D41</f>
        <v>0</v>
      </c>
      <c r="DD4">
        <f>+'2.Ambientes Adecuados y Seguros'!$D42</f>
        <v>0</v>
      </c>
      <c r="DE4">
        <f>+'2.Ambientes Adecuados y Seguros'!$D43</f>
        <v>0</v>
      </c>
      <c r="DF4">
        <f>+'2.Ambientes Adecuados y Seguros'!$D44</f>
        <v>0</v>
      </c>
      <c r="DG4">
        <f>+'2.Ambientes Adecuados y Seguros'!$D45</f>
        <v>0</v>
      </c>
      <c r="DH4" t="str">
        <f>+'2.Ambientes Adecuados y Seguros'!$D46</f>
        <v>NO APLICA</v>
      </c>
      <c r="DI4" t="str">
        <f>+'2.Ambientes Adecuados y Seguros'!$D47</f>
        <v>NO APLICA</v>
      </c>
      <c r="DJ4">
        <f>+'2.Ambientes Adecuados y Seguros'!$D48</f>
        <v>0</v>
      </c>
      <c r="DK4">
        <f>+'2.Ambientes Adecuados y Seguros'!$D49</f>
        <v>0</v>
      </c>
      <c r="DL4">
        <f>+'2.Ambientes Adecuados y Seguros'!$D50</f>
        <v>0</v>
      </c>
      <c r="DM4">
        <f>+'2.Ambientes Adecuados y Seguros'!$D51</f>
        <v>0</v>
      </c>
      <c r="DN4">
        <f>+'2.Ambientes Adecuados y Seguros'!$D52</f>
        <v>0</v>
      </c>
      <c r="DO4">
        <f>+'2.Ambientes Adecuados y Seguros'!$D53</f>
        <v>0</v>
      </c>
      <c r="DP4">
        <f>+'2.Ambientes Adecuados y Seguros'!$D54</f>
        <v>0</v>
      </c>
      <c r="DQ4">
        <f>+'2.Ambientes Adecuados y Seguros'!$D55</f>
        <v>0</v>
      </c>
      <c r="DR4">
        <f>+'2.Ambientes Adecuados y Seguros'!$D56</f>
        <v>0</v>
      </c>
      <c r="DS4">
        <f>+'2.Ambientes Adecuados y Seguros'!$D57</f>
        <v>0</v>
      </c>
      <c r="DT4">
        <f>+'2.Ambientes Adecuados y Seguros'!$D58</f>
        <v>0</v>
      </c>
      <c r="DU4">
        <f>+'2.Ambientes Adecuados y Seguros'!$D59</f>
        <v>0</v>
      </c>
      <c r="DV4">
        <f>+'2.Ambientes Adecuados y Seguros'!$D60</f>
        <v>0</v>
      </c>
      <c r="DW4" t="str">
        <f>+'2.Ambientes Adecuados y Seguros'!$D61</f>
        <v>NO APLICA</v>
      </c>
      <c r="DX4">
        <f>+'2.Ambientes Adecuados y Seguros'!$D62</f>
        <v>0</v>
      </c>
      <c r="DY4">
        <f>+'2.Ambientes Adecuados y Seguros'!$D63</f>
        <v>0</v>
      </c>
      <c r="DZ4">
        <f>+'2.Ambientes Adecuados y Seguros'!$D64</f>
        <v>0</v>
      </c>
      <c r="EA4" t="str">
        <f>+'3. Alimentacion y Nutrición'!$D3</f>
        <v>NO APLICA</v>
      </c>
      <c r="EB4">
        <f>+'3. Alimentacion y Nutrición'!$D4</f>
        <v>0</v>
      </c>
      <c r="EC4">
        <f>+'3. Alimentacion y Nutrición'!$D5</f>
        <v>0</v>
      </c>
      <c r="ED4">
        <f>+'3. Alimentacion y Nutrición'!$D6</f>
        <v>0</v>
      </c>
      <c r="EE4">
        <f>+'3. Alimentacion y Nutrición'!$D7</f>
        <v>0</v>
      </c>
      <c r="EF4" t="str">
        <f>+'3. Alimentacion y Nutrición'!$D8</f>
        <v>NO APLICA</v>
      </c>
      <c r="EG4">
        <f>+'3. Alimentacion y Nutrición'!$D9</f>
        <v>0</v>
      </c>
      <c r="EH4">
        <f>+'3. Alimentacion y Nutrición'!$D10</f>
        <v>0</v>
      </c>
      <c r="EI4" t="str">
        <f>+'3. Alimentacion y Nutrición'!$D11</f>
        <v>NO APLICA</v>
      </c>
      <c r="EJ4">
        <f>+'3. Alimentacion y Nutrición'!$D12</f>
        <v>0</v>
      </c>
      <c r="EK4">
        <f>+'3. Alimentacion y Nutrición'!$D13</f>
        <v>0</v>
      </c>
      <c r="EL4">
        <f>+'3. Alimentacion y Nutrición'!$D14</f>
        <v>0</v>
      </c>
      <c r="EM4">
        <f>+'3. Alimentacion y Nutrición'!$D15</f>
        <v>0</v>
      </c>
      <c r="EN4">
        <f>+'3. Alimentacion y Nutrición'!$D16</f>
        <v>0</v>
      </c>
      <c r="EO4" t="str">
        <f>+'3. Alimentacion y Nutrición'!$D17</f>
        <v>NO APLICA</v>
      </c>
      <c r="EP4">
        <f>+'3. Alimentacion y Nutrición'!$D18</f>
        <v>0</v>
      </c>
      <c r="EQ4">
        <f>+'3. Alimentacion y Nutrición'!$D19</f>
        <v>0</v>
      </c>
      <c r="ER4">
        <f>+'3. Alimentacion y Nutrición'!$D20</f>
        <v>0</v>
      </c>
      <c r="ES4">
        <f>+'3. Alimentacion y Nutrición'!$D21</f>
        <v>0</v>
      </c>
      <c r="ET4" t="str">
        <f>+'3. Alimentacion y Nutrición'!$D22</f>
        <v>NO APLICA</v>
      </c>
      <c r="EU4">
        <f>+'3. Alimentacion y Nutrición'!$D23</f>
        <v>0</v>
      </c>
      <c r="EV4">
        <f>+'3. Alimentacion y Nutrición'!$D24</f>
        <v>0</v>
      </c>
      <c r="EW4" t="str">
        <f>+'4. Mod. Atención PSC'!$D3</f>
        <v>NO APLICA</v>
      </c>
      <c r="EX4">
        <f>+'4. Mod. Atención PSC'!$D4</f>
        <v>0</v>
      </c>
      <c r="EY4">
        <f>+'4. Mod. Atención PSC'!$D5</f>
        <v>0</v>
      </c>
      <c r="EZ4">
        <f>+'4. Mod. Atención PSC'!$D6</f>
        <v>0</v>
      </c>
      <c r="FA4" t="str">
        <f>+'4. Mod. Atención PSC'!$D7</f>
        <v>NO APLICA</v>
      </c>
      <c r="FB4" t="str">
        <f>+'4. Mod. Atención PSC'!$D8</f>
        <v>NO APLICA</v>
      </c>
      <c r="FC4">
        <f>+'4. Mod. Atención PSC'!$D9</f>
        <v>0</v>
      </c>
      <c r="FD4">
        <f>+'4. Mod. Atención PSC'!$D10</f>
        <v>0</v>
      </c>
      <c r="FE4">
        <f>+'4. Mod. Atención PSC'!$D11</f>
        <v>0</v>
      </c>
      <c r="FF4">
        <f>+'4. Mod. Atención PSC'!$D12</f>
        <v>0</v>
      </c>
      <c r="FG4">
        <f>+'4. Mod. Atención PSC'!$D13</f>
        <v>0</v>
      </c>
      <c r="FH4">
        <f>+'4. Mod. Atención PSC'!$D14</f>
        <v>0</v>
      </c>
      <c r="FI4">
        <f>+'4. Mod. Atención PSC'!$D15</f>
        <v>0</v>
      </c>
      <c r="FJ4">
        <f>+'4. Mod. Atención PSC'!$D16</f>
        <v>0</v>
      </c>
      <c r="FK4">
        <f>+'4. Mod. Atención PSC'!$D17</f>
        <v>0</v>
      </c>
      <c r="FL4">
        <f>+'4. Mod. Atención PSC'!$D18</f>
        <v>0</v>
      </c>
      <c r="FM4">
        <f>+'4. Mod. Atención PSC'!$D19</f>
        <v>0</v>
      </c>
      <c r="FN4">
        <f>+'4. Mod. Atención PSC'!$D20</f>
        <v>0</v>
      </c>
      <c r="FO4">
        <f>+'4. Mod. Atención PSC'!$D21</f>
        <v>0</v>
      </c>
      <c r="FP4">
        <f>+'4. Mod. Atención PSC'!$D22</f>
        <v>0</v>
      </c>
      <c r="FQ4" t="str">
        <f>+'4. Mod. Atención PSC'!$D23</f>
        <v>NO APLICA</v>
      </c>
      <c r="FR4">
        <f>+'4. Mod. Atención PSC'!$D24</f>
        <v>0</v>
      </c>
      <c r="FS4">
        <f>+'4. Mod. Atención PSC'!$D25</f>
        <v>0</v>
      </c>
      <c r="FT4">
        <f>+'4. Mod. Atención PSC'!$D26</f>
        <v>0</v>
      </c>
      <c r="FU4">
        <f>+'4. Mod. Atención PSC'!$D27</f>
        <v>0</v>
      </c>
      <c r="FV4" t="str">
        <f>+'4. Mod. Atención PSC'!$D28</f>
        <v>NO APLICA</v>
      </c>
      <c r="FW4">
        <f>+'4. Mod. Atención PSC'!$D29</f>
        <v>0</v>
      </c>
      <c r="FX4">
        <f>+'4. Mod. Atención PSC'!$D30</f>
        <v>0</v>
      </c>
      <c r="FY4" t="str">
        <f>+'4. Mod. Atención PSC'!$D31</f>
        <v>NO APLICA</v>
      </c>
      <c r="FZ4">
        <f>+'4. Mod. Atención PSC'!$D32</f>
        <v>0</v>
      </c>
      <c r="GA4">
        <f>+'4. Mod. Atención PSC'!$D33</f>
        <v>0</v>
      </c>
      <c r="GB4" t="str">
        <f>+'5. Situaciones especiales '!$D3</f>
        <v>NO APLICA</v>
      </c>
      <c r="GC4">
        <f>+'5. Situaciones especiales '!$D4</f>
        <v>0</v>
      </c>
      <c r="GD4">
        <f>+'5. Situaciones especiales '!$D5</f>
        <v>0</v>
      </c>
      <c r="GE4">
        <f>+'5. Situaciones especiales '!$D6</f>
        <v>0</v>
      </c>
      <c r="GF4">
        <f>+'5. Situaciones especiales '!$D7</f>
        <v>0</v>
      </c>
      <c r="GG4" t="str">
        <f>+'5. Situaciones especiales '!$D8</f>
        <v>NO APLICA</v>
      </c>
      <c r="GH4">
        <f>+'5. Situaciones especiales '!$D9</f>
        <v>0</v>
      </c>
      <c r="GI4">
        <f>+'5. Situaciones especiales '!$D10</f>
        <v>0</v>
      </c>
      <c r="GJ4">
        <f>+'5. Situaciones especiales '!$D11</f>
        <v>0</v>
      </c>
      <c r="GK4">
        <f>+'5. Situaciones especiales '!$D12</f>
        <v>0</v>
      </c>
      <c r="GL4">
        <f>+'5. Situaciones especiales '!$D13</f>
        <v>0</v>
      </c>
      <c r="GM4">
        <f>+'5. Situaciones especiales '!$D14</f>
        <v>0</v>
      </c>
      <c r="GN4">
        <f>+'5. Situaciones especiales '!$D15</f>
        <v>0</v>
      </c>
      <c r="GO4">
        <f>+'5. Situaciones especiales '!$D16</f>
        <v>0</v>
      </c>
      <c r="GP4" t="str">
        <f>+'5. Situaciones especiales '!$D17</f>
        <v>NO APLICA</v>
      </c>
      <c r="GQ4">
        <f>+'5. Situaciones especiales '!$D18</f>
        <v>0</v>
      </c>
      <c r="GR4">
        <f>+'5. Situaciones especiales '!$D19</f>
        <v>0</v>
      </c>
      <c r="GS4">
        <f>+'5. Situaciones especiales '!$D20</f>
        <v>0</v>
      </c>
      <c r="GT4">
        <f>+'5. Situaciones especiales '!$D21</f>
        <v>0</v>
      </c>
      <c r="GU4">
        <f>+'5. Situaciones especiales '!$D22</f>
        <v>0</v>
      </c>
      <c r="GV4">
        <f>+'5. Situaciones especiales '!$D23</f>
        <v>0</v>
      </c>
      <c r="GW4" t="str">
        <f>+'5. Situaciones especiales '!$D24</f>
        <v>NO APLICA</v>
      </c>
      <c r="GX4">
        <f>+'5. Situaciones especiales '!$D25</f>
        <v>0</v>
      </c>
      <c r="GY4">
        <f>+'5. Situaciones especiales '!$D26</f>
        <v>0</v>
      </c>
      <c r="GZ4">
        <f>+'5. Situaciones especiales '!$D27</f>
        <v>0</v>
      </c>
      <c r="HA4">
        <f>+'5. Situaciones especiales '!$D28</f>
        <v>0</v>
      </c>
      <c r="HB4">
        <f>+'5. Situaciones especiales '!$D29</f>
        <v>0</v>
      </c>
      <c r="HC4" t="str">
        <f>+'5. Situaciones especiales '!$D30</f>
        <v>NO APLICA</v>
      </c>
      <c r="HD4">
        <f>+'5. Situaciones especiales '!$D31</f>
        <v>0</v>
      </c>
      <c r="HE4">
        <f>+'5. Situaciones especiales '!$D32</f>
        <v>0</v>
      </c>
      <c r="HF4">
        <f>+'5. Situaciones especiales '!$D33</f>
        <v>0</v>
      </c>
      <c r="HG4">
        <f>+'5. Situaciones especiales '!$D34</f>
        <v>0</v>
      </c>
      <c r="HH4">
        <f>+'5. Situaciones especiales '!$D35</f>
        <v>0</v>
      </c>
      <c r="HI4" t="str">
        <f>+'5. Situaciones especiales '!$D36</f>
        <v>NO APLICA</v>
      </c>
      <c r="HJ4">
        <f>+'5. Situaciones especiales '!$D37</f>
        <v>0</v>
      </c>
      <c r="HK4">
        <f>+'5. Situaciones especiales '!$D38</f>
        <v>0</v>
      </c>
      <c r="HL4">
        <f>+'5. Situaciones especiales '!$D39</f>
        <v>0</v>
      </c>
      <c r="HM4">
        <f>+'5. Situaciones especiales '!$D40</f>
        <v>0</v>
      </c>
      <c r="HN4">
        <f>+'5. Situaciones especiales '!$D41</f>
        <v>0</v>
      </c>
      <c r="HO4" t="str">
        <f>+'5. Situaciones especiales '!$D42</f>
        <v>NO APLICA</v>
      </c>
      <c r="HP4">
        <f>+'5. Situaciones especiales '!$D43</f>
        <v>0</v>
      </c>
      <c r="HQ4">
        <f>+'5. Situaciones especiales '!$D44</f>
        <v>0</v>
      </c>
      <c r="HR4">
        <f>+'5. Situaciones especiales '!$D45</f>
        <v>0</v>
      </c>
      <c r="HS4" t="str">
        <f>+'5. Situaciones especiales '!$D46</f>
        <v>NO APLICA</v>
      </c>
      <c r="HT4" t="str">
        <f>+'5. Situaciones especiales '!$D47</f>
        <v>NO APLICA</v>
      </c>
      <c r="HU4">
        <f>+'5. Situaciones especiales '!$D48</f>
        <v>0</v>
      </c>
      <c r="HV4">
        <f>+'5. Situaciones especiales '!$D49</f>
        <v>0</v>
      </c>
      <c r="HW4">
        <f>+'5. Situaciones especiales '!$D50</f>
        <v>0</v>
      </c>
      <c r="HX4">
        <f>+'5. Situaciones especiales '!$D51</f>
        <v>0</v>
      </c>
      <c r="HY4">
        <f>+'5. Situaciones especiales '!$D52</f>
        <v>0</v>
      </c>
      <c r="HZ4">
        <f>+'5. Situaciones especiales '!$D53</f>
        <v>0</v>
      </c>
      <c r="IA4">
        <f>+'5. Situaciones especiales '!$D54</f>
        <v>0</v>
      </c>
      <c r="IB4">
        <f>+'5. Situaciones especiales '!$D55</f>
        <v>0</v>
      </c>
      <c r="IC4">
        <f>+'5. Situaciones especiales '!$D56</f>
        <v>0</v>
      </c>
      <c r="ID4">
        <f>+'5. Situaciones especiales '!$D57</f>
        <v>0</v>
      </c>
      <c r="IE4">
        <f>+'5. Situaciones especiales '!$D58</f>
        <v>0</v>
      </c>
      <c r="IF4">
        <f>+'5. Situaciones especiales '!$D59</f>
        <v>0</v>
      </c>
      <c r="IG4">
        <f>+'5. Situaciones especiales '!$D60</f>
        <v>0</v>
      </c>
      <c r="IH4">
        <f>+'5. Situaciones especiales '!$D61</f>
        <v>0</v>
      </c>
      <c r="II4" t="str">
        <f>+'5. Situaciones especiales '!$D62</f>
        <v>NO APLICA</v>
      </c>
      <c r="IJ4">
        <f>+'5. Situaciones especiales '!$D63</f>
        <v>0</v>
      </c>
      <c r="IK4">
        <f>+'5. Situaciones especiales '!$D64</f>
        <v>0</v>
      </c>
      <c r="IL4">
        <f>+'5. Situaciones especiales '!$D65</f>
        <v>0</v>
      </c>
      <c r="IM4">
        <f>+'5. Situaciones especiales '!$D66</f>
        <v>0</v>
      </c>
      <c r="IN4">
        <f>+'5. Situaciones especiales '!$D67</f>
        <v>0</v>
      </c>
      <c r="IO4" t="str">
        <f>+'5. Situaciones especiales '!$D68</f>
        <v>NO APLICA</v>
      </c>
      <c r="IP4">
        <f>+'5. Situaciones especiales '!$D69</f>
        <v>0</v>
      </c>
      <c r="IQ4">
        <f>+'5. Situaciones especiales '!$D70</f>
        <v>0</v>
      </c>
      <c r="IR4" t="str">
        <f>+'5. Situaciones especiales '!$D71</f>
        <v>NO APLICA</v>
      </c>
      <c r="IS4">
        <f>+'5. Situaciones especiales '!$D72</f>
        <v>0</v>
      </c>
      <c r="IT4" t="str">
        <f>+'6. Código de Ética'!$D3</f>
        <v>NO APLICA</v>
      </c>
      <c r="IU4" t="str">
        <f>+'6. Código de Ética'!$D4</f>
        <v>NO APLICA</v>
      </c>
      <c r="IV4" t="str">
        <f>+'6. Código de Ética'!$D5</f>
        <v>NO APLICA</v>
      </c>
      <c r="IW4">
        <f>+'6. Código de Ética'!$D6</f>
        <v>0</v>
      </c>
      <c r="IX4">
        <f>+'6. Código de Ética'!$D7</f>
        <v>0</v>
      </c>
      <c r="IY4">
        <f>+'6. Código de Ética'!$D8</f>
        <v>0</v>
      </c>
      <c r="IZ4">
        <f>+'6. Código de Ética'!$D9</f>
        <v>0</v>
      </c>
      <c r="JA4">
        <f>+'6. Código de Ética'!$D10</f>
        <v>0</v>
      </c>
      <c r="JB4">
        <f>+'6. Código de Ética'!$D11</f>
        <v>0</v>
      </c>
      <c r="JC4">
        <f>+'6. Código de Ética'!$D12</f>
        <v>0</v>
      </c>
      <c r="JD4">
        <f>+'6. Código de Ética'!$D13</f>
        <v>0</v>
      </c>
      <c r="JE4">
        <f>+'6. Código de Ética'!$D14</f>
        <v>0</v>
      </c>
      <c r="JF4">
        <f>+'6. Código de Ética'!$D15</f>
        <v>0</v>
      </c>
      <c r="JG4">
        <f>+'6. Código de Ética'!$D16</f>
        <v>0</v>
      </c>
      <c r="JH4">
        <f>+'6. Código de Ética'!$D17</f>
        <v>0</v>
      </c>
      <c r="JI4">
        <f>+'6. Código de Ética'!$D18</f>
        <v>0</v>
      </c>
      <c r="JJ4">
        <f>+'6. Código de Ética'!$D19</f>
        <v>0</v>
      </c>
      <c r="JK4">
        <f>+'6. Código de Ética'!$D20</f>
        <v>0</v>
      </c>
      <c r="JL4">
        <f>+'6. Código de Ética'!$D21</f>
        <v>0</v>
      </c>
      <c r="JM4">
        <f>+'6. Código de Ética'!$D22</f>
        <v>0</v>
      </c>
      <c r="JN4">
        <f>+'6. Código de Ética'!$D23</f>
        <v>0</v>
      </c>
      <c r="JO4">
        <f>+'6. Código de Ética'!$D24</f>
        <v>0</v>
      </c>
      <c r="JP4">
        <f>+'6. Código de Ética'!$D25</f>
        <v>0</v>
      </c>
      <c r="JQ4">
        <f>+'6. Código de Ética'!$D26</f>
        <v>0</v>
      </c>
      <c r="JR4">
        <f>+'6. Código de Ética'!$D27</f>
        <v>0</v>
      </c>
      <c r="JS4">
        <f>+'6. Código de Ética'!$D28</f>
        <v>0</v>
      </c>
      <c r="JT4">
        <f>+'6. Código de Ética'!$D29</f>
        <v>0</v>
      </c>
      <c r="JU4">
        <f>+'6. Código de Ética'!$D30</f>
        <v>0</v>
      </c>
      <c r="JV4">
        <f>+'6. Código de Ética'!$D31</f>
        <v>0</v>
      </c>
      <c r="JW4" t="str">
        <f>+'7. Talento Humano'!$D3</f>
        <v>NO APLICA</v>
      </c>
      <c r="JX4">
        <f>+'7. Talento Humano'!$D4</f>
        <v>0</v>
      </c>
      <c r="JY4" t="str">
        <f>+'7. Talento Humano'!$D5</f>
        <v>NO APLICA</v>
      </c>
      <c r="JZ4">
        <f>+'7. Talento Humano'!$D6</f>
        <v>0</v>
      </c>
      <c r="KA4">
        <f>+'7. Talento Humano'!$D7</f>
        <v>0</v>
      </c>
      <c r="KB4">
        <f>+'7. Talento Humano'!$D8</f>
        <v>0</v>
      </c>
      <c r="KC4" t="str">
        <f>+'7. Talento Humano'!$D9</f>
        <v>NO APLICA</v>
      </c>
      <c r="KD4">
        <f>+'7. Talento Humano'!$D10</f>
        <v>0</v>
      </c>
      <c r="KE4">
        <f>+'7. Talento Humano'!$D11</f>
        <v>0</v>
      </c>
      <c r="KF4">
        <f>+'7. Talento Humano'!$D12</f>
        <v>0</v>
      </c>
      <c r="KG4">
        <f>+'7. Talento Humano'!$D13</f>
        <v>0</v>
      </c>
      <c r="KH4" t="str">
        <f>+'7. Talento Humano'!$D14</f>
        <v>NO APLICA</v>
      </c>
      <c r="KI4">
        <f>+'7. Talento Humano'!$D15</f>
        <v>0</v>
      </c>
      <c r="KJ4">
        <f>+'7. Talento Humano'!$D16</f>
        <v>0</v>
      </c>
      <c r="KK4" t="str">
        <f>+'7. Talento Humano'!$D17</f>
        <v>NO APLICA</v>
      </c>
      <c r="KL4">
        <f>+'7. Talento Humano'!$D18</f>
        <v>0</v>
      </c>
      <c r="KM4">
        <f>+'7. Talento Humano'!$D19</f>
        <v>0</v>
      </c>
      <c r="KN4">
        <f>+'7. Talento Humano'!$D20</f>
        <v>0</v>
      </c>
      <c r="KO4" t="str">
        <f>+'8. Financiero'!$D3</f>
        <v>NO APLICA</v>
      </c>
      <c r="KP4">
        <f>+'8. Financiero'!$D4</f>
        <v>0</v>
      </c>
      <c r="KQ4">
        <f>+'8. Financiero'!$D5</f>
        <v>0</v>
      </c>
      <c r="KR4">
        <f>+'8. Financiero'!$D6</f>
        <v>0</v>
      </c>
      <c r="KS4">
        <f>+'8. Financiero'!$D7</f>
        <v>0</v>
      </c>
      <c r="KT4" t="str">
        <f>+'8. Financiero'!$D8</f>
        <v>NO APLICA</v>
      </c>
      <c r="KU4">
        <f>+'8. Financiero'!$D9</f>
        <v>0</v>
      </c>
      <c r="KV4">
        <f>+'8. Financiero'!$D10</f>
        <v>0</v>
      </c>
      <c r="KW4">
        <f>+'8. Financiero'!$D11</f>
        <v>0</v>
      </c>
      <c r="KX4">
        <f>+'8. Financiero'!$D12</f>
        <v>0</v>
      </c>
      <c r="KY4">
        <f>+'8. Financiero'!$D13</f>
        <v>0</v>
      </c>
      <c r="KZ4" t="str">
        <f>+'9. Dotación'!$D3</f>
        <v>NO APLICA</v>
      </c>
      <c r="LA4">
        <f>+'9. Dotación'!$D4</f>
        <v>0</v>
      </c>
      <c r="LB4" t="str">
        <f>+'9. Dotación'!$D5</f>
        <v>NO APLICA</v>
      </c>
      <c r="LC4">
        <f>+'9. Dotación'!$D6</f>
        <v>0</v>
      </c>
      <c r="LD4">
        <f>+'9. Dotación'!$D7</f>
        <v>0</v>
      </c>
    </row>
  </sheetData>
  <sheetProtection algorithmName="SHA-512" hashValue="nfERiG1dEmcNaN60NANyXd+vV6tPyce3+OqvhzYUvqhbmkbLu0cPnJMnMCODijpzhVP+2eqk3CKgbt4VdyZXMA==" saltValue="NQ6U7Ie2lVTePXcDcZJoBQ==" spinCount="100000" sheet="1" objects="1" scenarios="1" formatColumns="0" formatRows="0"/>
  <mergeCells count="13">
    <mergeCell ref="A1:O1"/>
    <mergeCell ref="A2:O2"/>
    <mergeCell ref="P2:AG2"/>
    <mergeCell ref="AH2:AV2"/>
    <mergeCell ref="AW2:BP2"/>
    <mergeCell ref="JW1:KN1"/>
    <mergeCell ref="KO1:KY1"/>
    <mergeCell ref="KZ1:LD1"/>
    <mergeCell ref="BQ1:DZ1"/>
    <mergeCell ref="EA1:EV1"/>
    <mergeCell ref="EW1:GA1"/>
    <mergeCell ref="GB1:IS1"/>
    <mergeCell ref="IT1:JV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44F83-2782-447E-8574-B4242EDA8043}">
  <sheetPr>
    <pageSetUpPr fitToPage="1"/>
  </sheetPr>
  <dimension ref="A1:E86"/>
  <sheetViews>
    <sheetView zoomScale="110" zoomScaleNormal="110" workbookViewId="0">
      <selection activeCell="A13" sqref="A13"/>
    </sheetView>
  </sheetViews>
  <sheetFormatPr baseColWidth="10" defaultColWidth="11.42578125" defaultRowHeight="15"/>
  <cols>
    <col min="1" max="1" width="86.85546875" style="28" customWidth="1"/>
    <col min="2" max="2" width="146" style="26" customWidth="1"/>
    <col min="3" max="3" width="7" customWidth="1"/>
  </cols>
  <sheetData>
    <row r="1" spans="1:5" ht="17.25" thickBot="1">
      <c r="A1" s="409" t="s">
        <v>0</v>
      </c>
      <c r="B1" s="410"/>
      <c r="C1" s="308" t="s">
        <v>177</v>
      </c>
    </row>
    <row r="2" spans="1:5" ht="17.25" customHeight="1">
      <c r="A2" s="27" t="s">
        <v>1</v>
      </c>
      <c r="B2" s="27" t="s">
        <v>2</v>
      </c>
      <c r="E2" t="str">
        <f>UPPER(D1)</f>
        <v/>
      </c>
    </row>
    <row r="3" spans="1:5" ht="17.25" thickBot="1">
      <c r="A3" s="409" t="s">
        <v>3</v>
      </c>
      <c r="B3" s="410"/>
    </row>
    <row r="4" spans="1:5" ht="16.5">
      <c r="A4" s="408" t="s">
        <v>4</v>
      </c>
      <c r="B4" s="408"/>
    </row>
    <row r="5" spans="1:5">
      <c r="A5" s="28" t="s">
        <v>5</v>
      </c>
      <c r="B5" s="26" t="s">
        <v>6</v>
      </c>
    </row>
    <row r="6" spans="1:5">
      <c r="A6" s="28" t="s">
        <v>7</v>
      </c>
      <c r="B6" s="26" t="s">
        <v>8</v>
      </c>
    </row>
    <row r="7" spans="1:5">
      <c r="A7" s="28" t="s">
        <v>9</v>
      </c>
      <c r="B7" s="26" t="s">
        <v>10</v>
      </c>
    </row>
    <row r="8" spans="1:5">
      <c r="A8" s="28" t="s">
        <v>11</v>
      </c>
      <c r="B8" s="26" t="s">
        <v>12</v>
      </c>
    </row>
    <row r="9" spans="1:5" ht="17.25" customHeight="1">
      <c r="A9" s="28" t="s">
        <v>13</v>
      </c>
      <c r="B9" s="26" t="s">
        <v>14</v>
      </c>
    </row>
    <row r="10" spans="1:5">
      <c r="A10" s="28" t="s">
        <v>15</v>
      </c>
      <c r="B10" s="26" t="s">
        <v>16</v>
      </c>
    </row>
    <row r="11" spans="1:5">
      <c r="A11" s="28" t="s">
        <v>17</v>
      </c>
      <c r="B11" s="26" t="s">
        <v>18</v>
      </c>
    </row>
    <row r="12" spans="1:5">
      <c r="A12" s="28" t="s">
        <v>19</v>
      </c>
      <c r="B12" s="26" t="s">
        <v>20</v>
      </c>
    </row>
    <row r="13" spans="1:5">
      <c r="A13" s="28" t="s">
        <v>21</v>
      </c>
      <c r="B13" s="26" t="s">
        <v>22</v>
      </c>
    </row>
    <row r="14" spans="1:5" ht="17.25" customHeight="1">
      <c r="A14" s="28" t="s">
        <v>23</v>
      </c>
      <c r="B14" s="26" t="s">
        <v>24</v>
      </c>
    </row>
    <row r="15" spans="1:5">
      <c r="A15" s="28" t="s">
        <v>25</v>
      </c>
      <c r="B15" s="26" t="s">
        <v>26</v>
      </c>
    </row>
    <row r="16" spans="1:5">
      <c r="A16" s="28" t="s">
        <v>27</v>
      </c>
      <c r="B16" s="26" t="s">
        <v>28</v>
      </c>
    </row>
    <row r="17" spans="1:2">
      <c r="A17" s="28" t="s">
        <v>29</v>
      </c>
      <c r="B17" s="26" t="s">
        <v>30</v>
      </c>
    </row>
    <row r="18" spans="1:2" ht="15.75" thickBot="1">
      <c r="A18" s="28" t="s">
        <v>31</v>
      </c>
      <c r="B18" s="26" t="s">
        <v>32</v>
      </c>
    </row>
    <row r="19" spans="1:2" ht="16.5">
      <c r="A19" s="408" t="s">
        <v>33</v>
      </c>
      <c r="B19" s="408"/>
    </row>
    <row r="20" spans="1:2">
      <c r="A20" s="28" t="s">
        <v>34</v>
      </c>
      <c r="B20" s="26" t="s">
        <v>6</v>
      </c>
    </row>
    <row r="21" spans="1:2">
      <c r="A21" s="28" t="s">
        <v>35</v>
      </c>
      <c r="B21" s="26" t="s">
        <v>36</v>
      </c>
    </row>
    <row r="22" spans="1:2">
      <c r="A22" s="28" t="s">
        <v>37</v>
      </c>
      <c r="B22" s="26" t="s">
        <v>38</v>
      </c>
    </row>
    <row r="23" spans="1:2">
      <c r="A23" s="28" t="s">
        <v>39</v>
      </c>
      <c r="B23" s="26" t="s">
        <v>40</v>
      </c>
    </row>
    <row r="24" spans="1:2">
      <c r="A24" s="28" t="s">
        <v>41</v>
      </c>
      <c r="B24" s="26" t="s">
        <v>42</v>
      </c>
    </row>
    <row r="25" spans="1:2">
      <c r="A25" s="28" t="s">
        <v>11</v>
      </c>
      <c r="B25" s="26" t="s">
        <v>43</v>
      </c>
    </row>
    <row r="26" spans="1:2">
      <c r="A26" s="28" t="s">
        <v>44</v>
      </c>
      <c r="B26" s="26" t="s">
        <v>45</v>
      </c>
    </row>
    <row r="27" spans="1:2">
      <c r="A27" s="28" t="s">
        <v>46</v>
      </c>
      <c r="B27" s="26" t="s">
        <v>47</v>
      </c>
    </row>
    <row r="28" spans="1:2">
      <c r="A28" s="28" t="s">
        <v>48</v>
      </c>
      <c r="B28" s="26" t="s">
        <v>49</v>
      </c>
    </row>
    <row r="29" spans="1:2">
      <c r="A29" s="28" t="s">
        <v>50</v>
      </c>
      <c r="B29" s="26" t="s">
        <v>51</v>
      </c>
    </row>
    <row r="30" spans="1:2">
      <c r="A30" s="28" t="s">
        <v>27</v>
      </c>
      <c r="B30" s="26" t="s">
        <v>52</v>
      </c>
    </row>
    <row r="31" spans="1:2">
      <c r="A31" s="28" t="s">
        <v>29</v>
      </c>
      <c r="B31" s="26" t="s">
        <v>53</v>
      </c>
    </row>
    <row r="32" spans="1:2" ht="15.75" thickBot="1">
      <c r="A32" s="28" t="s">
        <v>54</v>
      </c>
      <c r="B32" s="26" t="s">
        <v>55</v>
      </c>
    </row>
    <row r="33" spans="1:2" ht="16.5">
      <c r="A33" s="408" t="s">
        <v>56</v>
      </c>
      <c r="B33" s="408"/>
    </row>
    <row r="34" spans="1:2">
      <c r="A34" s="28" t="s">
        <v>57</v>
      </c>
      <c r="B34" s="26" t="s">
        <v>58</v>
      </c>
    </row>
    <row r="35" spans="1:2">
      <c r="A35" s="28" t="s">
        <v>59</v>
      </c>
      <c r="B35" s="26" t="s">
        <v>60</v>
      </c>
    </row>
    <row r="36" spans="1:2">
      <c r="A36" s="28" t="s">
        <v>61</v>
      </c>
      <c r="B36" s="26" t="s">
        <v>62</v>
      </c>
    </row>
    <row r="37" spans="1:2">
      <c r="A37" s="28" t="s">
        <v>63</v>
      </c>
      <c r="B37" s="26" t="s">
        <v>64</v>
      </c>
    </row>
    <row r="38" spans="1:2">
      <c r="A38" s="28" t="s">
        <v>65</v>
      </c>
      <c r="B38" s="26" t="s">
        <v>66</v>
      </c>
    </row>
    <row r="39" spans="1:2">
      <c r="A39" s="28" t="s">
        <v>67</v>
      </c>
      <c r="B39" s="29" t="s">
        <v>68</v>
      </c>
    </row>
    <row r="40" spans="1:2">
      <c r="A40" s="28" t="s">
        <v>69</v>
      </c>
      <c r="B40" s="29" t="s">
        <v>70</v>
      </c>
    </row>
    <row r="41" spans="1:2">
      <c r="A41" s="28" t="s">
        <v>71</v>
      </c>
      <c r="B41" s="26" t="s">
        <v>72</v>
      </c>
    </row>
    <row r="42" spans="1:2" ht="15.75" thickBot="1">
      <c r="A42" s="28" t="s">
        <v>73</v>
      </c>
      <c r="B42" s="26" t="s">
        <v>74</v>
      </c>
    </row>
    <row r="43" spans="1:2" ht="16.5">
      <c r="A43" s="408" t="s">
        <v>75</v>
      </c>
      <c r="B43" s="408"/>
    </row>
    <row r="44" spans="1:2">
      <c r="A44" s="28" t="s">
        <v>76</v>
      </c>
      <c r="B44" s="26" t="s">
        <v>77</v>
      </c>
    </row>
    <row r="45" spans="1:2">
      <c r="A45" s="28" t="s">
        <v>78</v>
      </c>
      <c r="B45" s="26" t="s">
        <v>79</v>
      </c>
    </row>
    <row r="46" spans="1:2">
      <c r="A46" s="28" t="s">
        <v>80</v>
      </c>
      <c r="B46" s="26" t="s">
        <v>81</v>
      </c>
    </row>
    <row r="47" spans="1:2">
      <c r="A47" s="28" t="s">
        <v>82</v>
      </c>
      <c r="B47" s="26" t="s">
        <v>83</v>
      </c>
    </row>
    <row r="48" spans="1:2">
      <c r="A48" s="28" t="s">
        <v>84</v>
      </c>
      <c r="B48" s="26" t="s">
        <v>85</v>
      </c>
    </row>
    <row r="49" spans="1:2">
      <c r="A49" s="28" t="s">
        <v>86</v>
      </c>
      <c r="B49" s="26" t="s">
        <v>87</v>
      </c>
    </row>
    <row r="50" spans="1:2">
      <c r="A50" s="28" t="s">
        <v>88</v>
      </c>
      <c r="B50" s="26" t="s">
        <v>89</v>
      </c>
    </row>
    <row r="51" spans="1:2">
      <c r="A51" s="28" t="s">
        <v>90</v>
      </c>
      <c r="B51" s="26" t="s">
        <v>91</v>
      </c>
    </row>
    <row r="52" spans="1:2">
      <c r="A52" s="28" t="s">
        <v>92</v>
      </c>
      <c r="B52" s="26" t="s">
        <v>93</v>
      </c>
    </row>
    <row r="53" spans="1:2">
      <c r="A53" s="28" t="s">
        <v>94</v>
      </c>
      <c r="B53" s="26" t="s">
        <v>95</v>
      </c>
    </row>
    <row r="54" spans="1:2">
      <c r="A54" s="28" t="s">
        <v>46</v>
      </c>
      <c r="B54" s="26" t="s">
        <v>96</v>
      </c>
    </row>
    <row r="55" spans="1:2" ht="16.5">
      <c r="A55" s="401" t="s">
        <v>97</v>
      </c>
      <c r="B55" s="402"/>
    </row>
    <row r="56" spans="1:2">
      <c r="A56" s="403" t="s">
        <v>98</v>
      </c>
      <c r="B56" s="30" t="s">
        <v>99</v>
      </c>
    </row>
    <row r="57" spans="1:2">
      <c r="A57" s="403"/>
      <c r="B57" s="31" t="s">
        <v>100</v>
      </c>
    </row>
    <row r="58" spans="1:2">
      <c r="A58" s="403"/>
      <c r="B58" s="32" t="s">
        <v>101</v>
      </c>
    </row>
    <row r="59" spans="1:2">
      <c r="A59" s="403"/>
      <c r="B59" s="33" t="s">
        <v>102</v>
      </c>
    </row>
    <row r="60" spans="1:2">
      <c r="A60" s="403"/>
      <c r="B60" s="34" t="s">
        <v>103</v>
      </c>
    </row>
    <row r="61" spans="1:2">
      <c r="A61" s="28" t="s">
        <v>104</v>
      </c>
      <c r="B61" s="26" t="s">
        <v>105</v>
      </c>
    </row>
    <row r="62" spans="1:2" ht="105">
      <c r="A62" s="28" t="s">
        <v>106</v>
      </c>
      <c r="B62" s="26" t="s">
        <v>107</v>
      </c>
    </row>
    <row r="63" spans="1:2" ht="45.75" thickBot="1">
      <c r="A63" s="28" t="s">
        <v>108</v>
      </c>
      <c r="B63" s="26" t="s">
        <v>109</v>
      </c>
    </row>
    <row r="64" spans="1:2" ht="16.5">
      <c r="A64" s="404" t="s">
        <v>110</v>
      </c>
      <c r="B64" s="404"/>
    </row>
    <row r="65" spans="1:2" ht="134.25" customHeight="1">
      <c r="A65" s="48" t="s">
        <v>111</v>
      </c>
      <c r="B65" s="21" t="s">
        <v>112</v>
      </c>
    </row>
    <row r="66" spans="1:2" ht="66.75" customHeight="1">
      <c r="A66" s="48" t="s">
        <v>113</v>
      </c>
      <c r="B66" s="196" t="s">
        <v>830</v>
      </c>
    </row>
    <row r="67" spans="1:2" ht="48.75" customHeight="1">
      <c r="A67" s="48" t="s">
        <v>114</v>
      </c>
      <c r="B67" s="30" t="s">
        <v>115</v>
      </c>
    </row>
    <row r="68" spans="1:2" ht="276" customHeight="1">
      <c r="A68" s="48" t="s">
        <v>116</v>
      </c>
      <c r="B68" s="30" t="s">
        <v>117</v>
      </c>
    </row>
    <row r="69" spans="1:2" ht="232.5" customHeight="1">
      <c r="A69" s="48" t="s">
        <v>118</v>
      </c>
      <c r="B69" s="30" t="s">
        <v>119</v>
      </c>
    </row>
    <row r="70" spans="1:2" ht="368.1" customHeight="1">
      <c r="A70" s="48" t="s">
        <v>120</v>
      </c>
      <c r="B70" s="30" t="s">
        <v>121</v>
      </c>
    </row>
    <row r="71" spans="1:2" ht="132" customHeight="1">
      <c r="A71" s="48" t="s">
        <v>122</v>
      </c>
      <c r="B71" s="30" t="s">
        <v>123</v>
      </c>
    </row>
    <row r="72" spans="1:2" ht="162.75" customHeight="1">
      <c r="A72" s="48" t="s">
        <v>124</v>
      </c>
      <c r="B72" s="30" t="s">
        <v>125</v>
      </c>
    </row>
    <row r="73" spans="1:2" ht="117" customHeight="1">
      <c r="A73" s="197" t="s">
        <v>799</v>
      </c>
      <c r="B73" s="30" t="s">
        <v>126</v>
      </c>
    </row>
    <row r="74" spans="1:2" ht="133.5" customHeight="1" thickBot="1">
      <c r="A74" s="197" t="s">
        <v>127</v>
      </c>
      <c r="B74" s="30" t="s">
        <v>128</v>
      </c>
    </row>
    <row r="75" spans="1:2" ht="17.45" customHeight="1">
      <c r="A75" s="404" t="s">
        <v>129</v>
      </c>
      <c r="B75" s="404"/>
    </row>
    <row r="76" spans="1:2" ht="63.95" customHeight="1">
      <c r="A76" s="48" t="s">
        <v>130</v>
      </c>
      <c r="B76" s="30" t="s">
        <v>131</v>
      </c>
    </row>
    <row r="77" spans="1:2" ht="63.95" customHeight="1">
      <c r="A77" s="48" t="s">
        <v>132</v>
      </c>
      <c r="B77" s="30" t="s">
        <v>133</v>
      </c>
    </row>
    <row r="78" spans="1:2" ht="16.5">
      <c r="A78" s="406" t="s">
        <v>134</v>
      </c>
      <c r="B78" s="406"/>
    </row>
    <row r="79" spans="1:2" s="24" customFormat="1" ht="116.1" customHeight="1">
      <c r="A79" s="48" t="s">
        <v>135</v>
      </c>
      <c r="B79" s="71" t="s">
        <v>136</v>
      </c>
    </row>
    <row r="80" spans="1:2" ht="45">
      <c r="A80" s="63" t="s">
        <v>137</v>
      </c>
      <c r="B80" s="30" t="s">
        <v>138</v>
      </c>
    </row>
    <row r="81" spans="1:2" ht="16.5">
      <c r="A81" s="407" t="s">
        <v>139</v>
      </c>
      <c r="B81" s="407"/>
    </row>
    <row r="82" spans="1:2">
      <c r="A82" s="63" t="s">
        <v>140</v>
      </c>
      <c r="B82" s="62" t="s">
        <v>141</v>
      </c>
    </row>
    <row r="83" spans="1:2" ht="16.5">
      <c r="A83" s="405" t="s">
        <v>142</v>
      </c>
      <c r="B83" s="405"/>
    </row>
    <row r="84" spans="1:2" ht="30">
      <c r="A84" s="48" t="s">
        <v>143</v>
      </c>
      <c r="B84" s="30" t="s">
        <v>144</v>
      </c>
    </row>
    <row r="85" spans="1:2" ht="30">
      <c r="A85" s="48" t="s">
        <v>145</v>
      </c>
      <c r="B85" s="30" t="s">
        <v>146</v>
      </c>
    </row>
    <row r="86" spans="1:2">
      <c r="A86" s="48" t="s">
        <v>147</v>
      </c>
      <c r="B86" s="30" t="s">
        <v>148</v>
      </c>
    </row>
  </sheetData>
  <sheetProtection algorithmName="SHA-512" hashValue="b1Ly1c8jSE8WvZHOtJbzBBfeFTQ1e113EYN36skEQwjNjN44yZu3ziqLwKD75wBp1IJJC6IPPn3A7Oaajz5cMA==" saltValue="cIMObA6z7JwKLfkaxckqjw==" spinCount="100000" sheet="1" objects="1" scenarios="1"/>
  <mergeCells count="13">
    <mergeCell ref="A43:B43"/>
    <mergeCell ref="A1:B1"/>
    <mergeCell ref="A3:B3"/>
    <mergeCell ref="A4:B4"/>
    <mergeCell ref="A19:B19"/>
    <mergeCell ref="A33:B33"/>
    <mergeCell ref="A55:B55"/>
    <mergeCell ref="A56:A60"/>
    <mergeCell ref="A64:B64"/>
    <mergeCell ref="A83:B83"/>
    <mergeCell ref="A78:B78"/>
    <mergeCell ref="A81:B81"/>
    <mergeCell ref="A75:B75"/>
  </mergeCells>
  <hyperlinks>
    <hyperlink ref="C1" location="PORTADA!A1" display="Portada" xr:uid="{005F51D4-271D-4888-831C-86FAD25E2CDF}"/>
  </hyperlinks>
  <printOptions horizontalCentered="1"/>
  <pageMargins left="0.31496062992125984" right="0.31496062992125984" top="1.1417322834645669" bottom="0.74803149606299213" header="0.31496062992125984" footer="0.31496062992125984"/>
  <pageSetup scale="56" fitToHeight="0" orientation="landscape" r:id="rId1"/>
  <headerFooter>
    <oddHeader>&amp;L&amp;G&amp;CPROCESO DE INSPECCIÓN, VIGILANCIA Y CONTROL
INSTRUMENTO IV
PRESTACION DE SERVICIOS A LA COMUNIDAD&amp;RIN89.IVC
Versión 2
24/06/2026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04FB8-0B11-4A80-9B3B-DA44F1416189}">
  <sheetPr>
    <pageSetUpPr fitToPage="1"/>
  </sheetPr>
  <dimension ref="A1:G43"/>
  <sheetViews>
    <sheetView zoomScale="90" zoomScaleNormal="90" workbookViewId="0">
      <selection activeCell="A13" sqref="A13"/>
    </sheetView>
  </sheetViews>
  <sheetFormatPr baseColWidth="10" defaultColWidth="11.42578125" defaultRowHeight="15"/>
  <cols>
    <col min="1" max="1" width="23.85546875" style="2" customWidth="1"/>
    <col min="2" max="2" width="37.42578125" style="2" customWidth="1"/>
    <col min="3" max="3" width="30.140625" style="2" customWidth="1"/>
    <col min="4" max="4" width="18.85546875" style="2" customWidth="1"/>
    <col min="5" max="5" width="21.140625" style="2" customWidth="1"/>
    <col min="6" max="6" width="49.42578125" style="2" customWidth="1"/>
    <col min="7" max="7" width="7.42578125" style="2" customWidth="1"/>
    <col min="8" max="16384" width="11.42578125" style="2"/>
  </cols>
  <sheetData>
    <row r="1" spans="1:7" ht="23.25" customHeight="1" thickBot="1">
      <c r="A1" s="420" t="s">
        <v>149</v>
      </c>
      <c r="B1" s="421"/>
      <c r="C1" s="421"/>
      <c r="D1" s="421"/>
      <c r="E1" s="421"/>
      <c r="F1" s="422"/>
      <c r="G1" s="75" t="s">
        <v>177</v>
      </c>
    </row>
    <row r="2" spans="1:7" ht="30" customHeight="1" thickBot="1">
      <c r="A2" s="35" t="s">
        <v>150</v>
      </c>
      <c r="B2" s="414"/>
      <c r="C2" s="414"/>
      <c r="D2" s="415"/>
      <c r="E2" s="35" t="s">
        <v>7</v>
      </c>
      <c r="F2" s="36"/>
    </row>
    <row r="3" spans="1:7" ht="36" customHeight="1" thickBot="1">
      <c r="A3" s="35" t="s">
        <v>9</v>
      </c>
      <c r="B3" s="414"/>
      <c r="C3" s="414"/>
      <c r="D3" s="414"/>
      <c r="E3" s="35" t="s">
        <v>11</v>
      </c>
      <c r="F3" s="37"/>
    </row>
    <row r="4" spans="1:7" ht="33.6" customHeight="1" thickBot="1">
      <c r="A4" s="35" t="s">
        <v>13</v>
      </c>
      <c r="B4" s="38"/>
      <c r="C4" s="35" t="s">
        <v>15</v>
      </c>
      <c r="D4" s="411"/>
      <c r="E4" s="411"/>
      <c r="F4" s="412"/>
    </row>
    <row r="5" spans="1:7" ht="30.75" thickBot="1">
      <c r="A5" s="35" t="s">
        <v>17</v>
      </c>
      <c r="B5" s="36"/>
      <c r="C5" s="35" t="s">
        <v>19</v>
      </c>
      <c r="D5" s="413"/>
      <c r="E5" s="413"/>
      <c r="F5" s="419"/>
    </row>
    <row r="6" spans="1:7" ht="52.5" customHeight="1" thickBot="1">
      <c r="A6" s="35" t="s">
        <v>21</v>
      </c>
      <c r="B6" s="36"/>
      <c r="C6" s="39" t="s">
        <v>151</v>
      </c>
      <c r="D6" s="413"/>
      <c r="E6" s="413"/>
      <c r="F6" s="419"/>
    </row>
    <row r="7" spans="1:7" ht="43.5" customHeight="1" thickBot="1">
      <c r="A7" s="35" t="s">
        <v>25</v>
      </c>
      <c r="B7" s="414"/>
      <c r="C7" s="414"/>
      <c r="D7" s="415"/>
      <c r="E7" s="35" t="s">
        <v>50</v>
      </c>
      <c r="F7" s="37"/>
    </row>
    <row r="8" spans="1:7" ht="30" customHeight="1" thickBot="1">
      <c r="A8" s="35" t="s">
        <v>27</v>
      </c>
      <c r="B8" s="36"/>
      <c r="C8" s="35" t="s">
        <v>29</v>
      </c>
      <c r="D8" s="36"/>
      <c r="E8" s="35" t="s">
        <v>31</v>
      </c>
      <c r="F8" s="36"/>
    </row>
    <row r="9" spans="1:7" ht="9" customHeight="1" thickBot="1">
      <c r="A9" s="40"/>
      <c r="B9" s="40"/>
      <c r="C9" s="40"/>
      <c r="D9" s="40"/>
      <c r="E9" s="40"/>
      <c r="F9" s="40"/>
    </row>
    <row r="10" spans="1:7" ht="20.25" customHeight="1" thickBot="1">
      <c r="A10" s="416" t="s">
        <v>2359</v>
      </c>
      <c r="B10" s="417"/>
      <c r="C10" s="417"/>
      <c r="D10" s="417"/>
      <c r="E10" s="417"/>
      <c r="F10" s="418"/>
    </row>
    <row r="11" spans="1:7" ht="45.75" thickBot="1">
      <c r="A11" s="35" t="s">
        <v>2360</v>
      </c>
      <c r="B11" s="413"/>
      <c r="C11" s="413"/>
      <c r="D11" s="419"/>
      <c r="E11" s="35" t="s">
        <v>35</v>
      </c>
      <c r="F11" s="36"/>
    </row>
    <row r="12" spans="1:7" ht="45.75" thickBot="1">
      <c r="A12" s="35" t="s">
        <v>2361</v>
      </c>
      <c r="B12" s="38"/>
      <c r="C12" s="35" t="s">
        <v>2362</v>
      </c>
      <c r="D12" s="411"/>
      <c r="E12" s="411"/>
      <c r="F12" s="412"/>
    </row>
    <row r="13" spans="1:7" ht="30.75" thickBot="1">
      <c r="A13" s="35" t="s">
        <v>2363</v>
      </c>
      <c r="B13" s="413"/>
      <c r="C13" s="413"/>
      <c r="D13" s="413"/>
      <c r="E13" s="35" t="s">
        <v>11</v>
      </c>
      <c r="F13" s="37"/>
    </row>
    <row r="14" spans="1:7" ht="60.75" thickBot="1">
      <c r="A14" s="35" t="s">
        <v>2364</v>
      </c>
      <c r="B14" s="244"/>
      <c r="C14" s="35" t="s">
        <v>2365</v>
      </c>
      <c r="D14" s="413"/>
      <c r="E14" s="413"/>
      <c r="F14" s="419"/>
    </row>
    <row r="15" spans="1:7" ht="42.75" customHeight="1" thickBot="1">
      <c r="A15" s="35" t="s">
        <v>44</v>
      </c>
      <c r="B15" s="36"/>
      <c r="C15" s="35" t="s">
        <v>46</v>
      </c>
      <c r="D15" s="36"/>
      <c r="E15" s="423"/>
      <c r="F15" s="424"/>
    </row>
    <row r="16" spans="1:7" ht="51.75" customHeight="1" thickBot="1">
      <c r="A16" s="35" t="s">
        <v>48</v>
      </c>
      <c r="B16" s="413"/>
      <c r="C16" s="413"/>
      <c r="D16" s="419"/>
      <c r="E16" s="35" t="s">
        <v>50</v>
      </c>
      <c r="F16" s="37"/>
    </row>
    <row r="17" spans="1:6" ht="36" customHeight="1" thickBot="1">
      <c r="A17" s="35" t="s">
        <v>27</v>
      </c>
      <c r="B17" s="36"/>
      <c r="C17" s="35" t="s">
        <v>29</v>
      </c>
      <c r="D17" s="36"/>
      <c r="E17" s="35" t="s">
        <v>54</v>
      </c>
      <c r="F17" s="36"/>
    </row>
    <row r="18" spans="1:6" ht="45.75" thickBot="1">
      <c r="A18" s="35" t="s">
        <v>2366</v>
      </c>
      <c r="B18" s="380"/>
      <c r="C18" s="381" t="s">
        <v>2367</v>
      </c>
      <c r="D18" s="382" t="str">
        <f>IFERROR(LEFT($B$17,FIND(",",$B$17)-1)," ")</f>
        <v xml:space="preserve"> </v>
      </c>
      <c r="E18" s="383" t="s">
        <v>2368</v>
      </c>
      <c r="F18" s="382" t="str">
        <f>IFERROR(RIGHT($B$17,FIND(",",$B$17))," ")</f>
        <v xml:space="preserve"> </v>
      </c>
    </row>
    <row r="19" spans="1:6" ht="15.75" thickBot="1">
      <c r="A19" s="40"/>
      <c r="B19" s="40"/>
      <c r="C19" s="40"/>
      <c r="D19" s="40"/>
      <c r="E19" s="40"/>
      <c r="F19" s="40"/>
    </row>
    <row r="20" spans="1:6" ht="15.75" thickBot="1">
      <c r="A20" s="420" t="s">
        <v>153</v>
      </c>
      <c r="B20" s="421"/>
      <c r="C20" s="421"/>
      <c r="D20" s="421"/>
      <c r="E20" s="421"/>
      <c r="F20" s="422"/>
    </row>
    <row r="21" spans="1:6" ht="21.75" customHeight="1" thickBot="1">
      <c r="A21" s="35" t="s">
        <v>57</v>
      </c>
      <c r="B21" s="41"/>
      <c r="C21" s="35" t="s">
        <v>59</v>
      </c>
      <c r="D21" s="42"/>
      <c r="E21" s="35" t="s">
        <v>61</v>
      </c>
      <c r="F21" s="42"/>
    </row>
    <row r="22" spans="1:6" ht="32.25" customHeight="1" thickBot="1">
      <c r="A22" s="35" t="s">
        <v>2385</v>
      </c>
      <c r="B22" s="425"/>
      <c r="C22" s="425"/>
      <c r="D22" s="426"/>
      <c r="E22" s="39" t="s">
        <v>2384</v>
      </c>
      <c r="F22" s="42"/>
    </row>
    <row r="23" spans="1:6" ht="35.25" customHeight="1" thickBot="1">
      <c r="A23" s="35" t="s">
        <v>63</v>
      </c>
      <c r="B23" s="41" t="s">
        <v>154</v>
      </c>
      <c r="C23" s="43" t="s">
        <v>65</v>
      </c>
      <c r="D23" s="427" t="s">
        <v>155</v>
      </c>
      <c r="E23" s="427"/>
      <c r="F23" s="428"/>
    </row>
    <row r="24" spans="1:6" ht="45.75" customHeight="1" thickBot="1">
      <c r="A24" s="35" t="s">
        <v>156</v>
      </c>
      <c r="B24" s="429"/>
      <c r="C24" s="429"/>
      <c r="D24" s="429"/>
      <c r="E24" s="429"/>
      <c r="F24" s="430"/>
    </row>
    <row r="25" spans="1:6" ht="23.25" customHeight="1" thickBot="1">
      <c r="A25" s="431" t="s">
        <v>157</v>
      </c>
      <c r="B25" s="434" t="s">
        <v>158</v>
      </c>
      <c r="C25" s="435"/>
      <c r="D25" s="435"/>
      <c r="E25" s="435"/>
      <c r="F25" s="436"/>
    </row>
    <row r="26" spans="1:6" ht="20.25" customHeight="1" thickBot="1">
      <c r="A26" s="432"/>
      <c r="B26" s="437"/>
      <c r="C26" s="44" t="s">
        <v>159</v>
      </c>
      <c r="D26" s="44" t="s">
        <v>160</v>
      </c>
      <c r="E26" s="44" t="s">
        <v>161</v>
      </c>
      <c r="F26" s="440"/>
    </row>
    <row r="27" spans="1:6" ht="19.5" customHeight="1">
      <c r="A27" s="432"/>
      <c r="B27" s="438"/>
      <c r="C27" s="45" t="b">
        <v>0</v>
      </c>
      <c r="D27" s="23" t="s">
        <v>162</v>
      </c>
      <c r="E27" s="23" t="s">
        <v>163</v>
      </c>
      <c r="F27" s="441"/>
    </row>
    <row r="28" spans="1:6" ht="19.5" customHeight="1">
      <c r="A28" s="432"/>
      <c r="B28" s="438"/>
      <c r="C28" s="45" t="b">
        <v>0</v>
      </c>
      <c r="D28" s="23" t="s">
        <v>164</v>
      </c>
      <c r="E28" s="23" t="s">
        <v>165</v>
      </c>
      <c r="F28" s="441"/>
    </row>
    <row r="29" spans="1:6" ht="18" customHeight="1">
      <c r="A29" s="432"/>
      <c r="B29" s="438"/>
      <c r="C29" s="45" t="b">
        <v>0</v>
      </c>
      <c r="D29" s="23" t="s">
        <v>166</v>
      </c>
      <c r="E29" s="23" t="s">
        <v>167</v>
      </c>
      <c r="F29" s="441"/>
    </row>
    <row r="30" spans="1:6" ht="18" customHeight="1">
      <c r="A30" s="432"/>
      <c r="B30" s="438"/>
      <c r="C30" s="45" t="b">
        <v>0</v>
      </c>
      <c r="D30" s="23" t="s">
        <v>168</v>
      </c>
      <c r="E30" s="23" t="s">
        <v>169</v>
      </c>
      <c r="F30" s="441"/>
    </row>
    <row r="31" spans="1:6" ht="21" customHeight="1">
      <c r="A31" s="432"/>
      <c r="B31" s="438"/>
      <c r="C31" s="45" t="b">
        <v>0</v>
      </c>
      <c r="D31" s="23" t="s">
        <v>170</v>
      </c>
      <c r="E31" s="23" t="s">
        <v>171</v>
      </c>
      <c r="F31" s="441"/>
    </row>
    <row r="32" spans="1:6" ht="20.25" customHeight="1" thickBot="1">
      <c r="A32" s="433"/>
      <c r="B32" s="439"/>
      <c r="C32" s="45" t="b">
        <v>0</v>
      </c>
      <c r="D32" s="23" t="s">
        <v>172</v>
      </c>
      <c r="E32" s="23" t="s">
        <v>173</v>
      </c>
      <c r="F32" s="442"/>
    </row>
    <row r="33" spans="1:6" ht="31.5" customHeight="1" thickBot="1">
      <c r="A33" s="35" t="s">
        <v>71</v>
      </c>
      <c r="B33" s="443" t="s">
        <v>174</v>
      </c>
      <c r="C33" s="444"/>
      <c r="D33" s="46" t="s">
        <v>73</v>
      </c>
      <c r="E33" s="445" t="s">
        <v>175</v>
      </c>
      <c r="F33" s="446"/>
    </row>
    <row r="34" spans="1:6" ht="8.25" customHeight="1" thickBot="1"/>
    <row r="35" spans="1:6" ht="15.75" thickBot="1">
      <c r="A35" s="420" t="s">
        <v>176</v>
      </c>
      <c r="B35" s="421"/>
      <c r="C35" s="421"/>
      <c r="D35" s="421"/>
      <c r="E35" s="421"/>
      <c r="F35" s="422"/>
    </row>
    <row r="36" spans="1:6" ht="24.75" customHeight="1" thickBot="1">
      <c r="A36" s="35" t="s">
        <v>2357</v>
      </c>
      <c r="B36" s="38"/>
      <c r="C36" s="35" t="s">
        <v>78</v>
      </c>
      <c r="D36" s="411"/>
      <c r="E36" s="411"/>
      <c r="F36" s="412"/>
    </row>
    <row r="37" spans="1:6" ht="30.75" thickBot="1">
      <c r="A37" s="35" t="s">
        <v>80</v>
      </c>
      <c r="B37" s="245"/>
      <c r="C37" s="35" t="s">
        <v>82</v>
      </c>
      <c r="D37" s="379"/>
      <c r="E37" s="35" t="s">
        <v>84</v>
      </c>
      <c r="F37" s="379"/>
    </row>
    <row r="38" spans="1:6" ht="30.75" thickBot="1">
      <c r="A38" s="35" t="s">
        <v>86</v>
      </c>
      <c r="B38" s="413"/>
      <c r="C38" s="413"/>
      <c r="D38" s="413"/>
      <c r="E38" s="35" t="s">
        <v>90</v>
      </c>
      <c r="F38" s="36"/>
    </row>
    <row r="39" spans="1:6" ht="30.75" thickBot="1">
      <c r="A39" s="35" t="s">
        <v>92</v>
      </c>
      <c r="B39" s="36"/>
      <c r="C39" s="35" t="s">
        <v>94</v>
      </c>
      <c r="D39" s="36"/>
      <c r="E39" s="35" t="s">
        <v>46</v>
      </c>
      <c r="F39" s="36"/>
    </row>
    <row r="40" spans="1:6" ht="21.75" customHeight="1" thickBot="1">
      <c r="A40" s="35" t="s">
        <v>2358</v>
      </c>
      <c r="B40" s="38"/>
      <c r="C40" s="35" t="s">
        <v>78</v>
      </c>
      <c r="D40" s="411"/>
      <c r="E40" s="411"/>
      <c r="F40" s="412"/>
    </row>
    <row r="41" spans="1:6" ht="30.75" thickBot="1">
      <c r="A41" s="35" t="s">
        <v>80</v>
      </c>
      <c r="B41" s="245"/>
      <c r="C41" s="35" t="s">
        <v>82</v>
      </c>
      <c r="D41" s="379"/>
      <c r="E41" s="35" t="s">
        <v>84</v>
      </c>
      <c r="F41" s="379"/>
    </row>
    <row r="42" spans="1:6" ht="30.75" thickBot="1">
      <c r="A42" s="35" t="s">
        <v>86</v>
      </c>
      <c r="B42" s="413"/>
      <c r="C42" s="413"/>
      <c r="D42" s="413"/>
      <c r="E42" s="35" t="s">
        <v>90</v>
      </c>
      <c r="F42" s="245"/>
    </row>
    <row r="43" spans="1:6" ht="30.75" thickBot="1">
      <c r="A43" s="35" t="s">
        <v>92</v>
      </c>
      <c r="B43" s="245"/>
      <c r="C43" s="35" t="s">
        <v>94</v>
      </c>
      <c r="D43" s="245"/>
      <c r="E43" s="35" t="s">
        <v>46</v>
      </c>
      <c r="F43" s="245"/>
    </row>
  </sheetData>
  <sheetProtection algorithmName="SHA-512" hashValue="PC7Zlsmp7Wai6pYKJV8mJhFxjheR4RvOQEwtSiXLUK40fXjB7ePl/TTvMjotTqwQWvnfRX4bb5q0wsU8y99WPQ==" saltValue="UcYKrZA5n4DZ30zk4N/5Qg==" spinCount="100000" sheet="1" formatRows="0"/>
  <mergeCells count="29">
    <mergeCell ref="D40:F40"/>
    <mergeCell ref="B42:D42"/>
    <mergeCell ref="D14:F14"/>
    <mergeCell ref="E15:F15"/>
    <mergeCell ref="B16:D16"/>
    <mergeCell ref="B22:D22"/>
    <mergeCell ref="A20:F20"/>
    <mergeCell ref="D23:F23"/>
    <mergeCell ref="B24:F24"/>
    <mergeCell ref="A25:A32"/>
    <mergeCell ref="B25:F25"/>
    <mergeCell ref="B26:B32"/>
    <mergeCell ref="F26:F32"/>
    <mergeCell ref="B33:C33"/>
    <mergeCell ref="E33:F33"/>
    <mergeCell ref="A35:F35"/>
    <mergeCell ref="D6:F6"/>
    <mergeCell ref="A1:F1"/>
    <mergeCell ref="B2:D2"/>
    <mergeCell ref="B3:D3"/>
    <mergeCell ref="D4:F4"/>
    <mergeCell ref="D5:F5"/>
    <mergeCell ref="D36:F36"/>
    <mergeCell ref="B38:D38"/>
    <mergeCell ref="B7:D7"/>
    <mergeCell ref="A10:F10"/>
    <mergeCell ref="B11:D11"/>
    <mergeCell ref="D12:F12"/>
    <mergeCell ref="B13:D13"/>
  </mergeCells>
  <dataValidations count="9">
    <dataValidation showInputMessage="1" showErrorMessage="1" promptTitle="RANGOS DE EDAD: ETAPA DE LA VIDA" sqref="B25:B26 C26:E32 F26" xr:uid="{254F791F-2FB7-412D-895A-23C08ABA4D56}"/>
    <dataValidation type="list" allowBlank="1" showInputMessage="1" showErrorMessage="1" sqref="D4:F4" xr:uid="{4839573D-2261-4D34-B93D-5EB6C1E94AF9}">
      <formula1>INDIRECT($B$4)</formula1>
    </dataValidation>
    <dataValidation type="list" allowBlank="1" showInputMessage="1" showErrorMessage="1" sqref="F11" xr:uid="{3FC86741-83E4-49E2-8355-0907F08A3567}">
      <formula1>"Rural,Úrbano"</formula1>
    </dataValidation>
    <dataValidation type="list" allowBlank="1" showInputMessage="1" showErrorMessage="1" sqref="B8 B17" xr:uid="{F8646AED-5E6E-46CE-BE81-616F8068FB03}">
      <formula1>"Cédula,Cédula de Extranjeria,Pasaporte,PPT"</formula1>
    </dataValidation>
    <dataValidation type="list" allowBlank="1" showInputMessage="1" showErrorMessage="1" sqref="B21" xr:uid="{4B6FAA0D-E11D-4BF8-B1FA-42C754F1E36C}">
      <formula1>"Visita de Inspección,Visita de Vigilancia"</formula1>
    </dataValidation>
    <dataValidation type="list" allowBlank="1" showInputMessage="1" showErrorMessage="1" sqref="D36:F36" xr:uid="{A703C217-D49F-480B-8E51-C9869E814194}">
      <formula1>INDIRECT($B$36)</formula1>
    </dataValidation>
    <dataValidation type="list" allowBlank="1" showInputMessage="1" showErrorMessage="1" sqref="D40:F40" xr:uid="{C7C6A95C-66C1-404B-BB62-2A883481A5B9}">
      <formula1>INDIRECT($B$40)</formula1>
    </dataValidation>
    <dataValidation type="list" allowBlank="1" showInputMessage="1" showErrorMessage="1" sqref="D12:F12" xr:uid="{CA2CB76F-0B7A-4340-99AE-C3A8ABDBF43A}">
      <formula1>INDIRECT($B$12)</formula1>
    </dataValidation>
    <dataValidation type="list" allowBlank="1" showInputMessage="1" showErrorMessage="1" sqref="B14" xr:uid="{FF77EB2F-AF81-4106-8711-3791D1873EAB}">
      <formula1>"Propiedad ICBF,En Comodato,En Convenio Interadministrativo,Propiedad del Operador,Arriendo,Propiedad Entidad Territorial,Otro"</formula1>
    </dataValidation>
  </dataValidations>
  <hyperlinks>
    <hyperlink ref="G1" location="PORTADA!A1" display="Portada" xr:uid="{18869869-F2C7-4A88-A207-87BD453DE987}"/>
  </hyperlinks>
  <printOptions horizontalCentered="1"/>
  <pageMargins left="0.31496062992125984" right="0.31496062992125984" top="1.1417322834645669" bottom="0.74803149606299213" header="0.31496062992125984" footer="0.31496062992125984"/>
  <pageSetup scale="73" fitToHeight="0" orientation="landscape" r:id="rId1"/>
  <headerFooter>
    <oddHeader>&amp;L&amp;G&amp;CPROCESO DE INSPECCIÓN, VIGILANCIA Y CONTROL
INSTRUMENTO IV
PRESTACION DE SERVICIOS A LA COMUNIDAD&amp;RIN89.IVC
Versión 2
24/06/2026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F1570707-9756-4B9F-968D-28B4A3CB1940}">
          <x14:formula1>
            <xm:f>LISTAS!$D$204:$AJ$204</xm:f>
          </x14:formula1>
          <xm:sqref>B12</xm:sqref>
        </x14:dataValidation>
        <x14:dataValidation type="list" allowBlank="1" showInputMessage="1" showErrorMessage="1" xr:uid="{E5302584-05ED-40BE-8A83-F89F0E075675}">
          <x14:formula1>
            <xm:f>LISTAS!$D$171:$AJ$171</xm:f>
          </x14:formula1>
          <xm:sqref>B36 B40</xm:sqref>
        </x14:dataValidation>
        <x14:dataValidation type="list" allowBlank="1" showInputMessage="1" showErrorMessage="1" xr:uid="{575834B0-B1FE-471C-949F-32C3A5501F8B}">
          <x14:formula1>
            <xm:f>LISTAS!$D204:$AJ$204</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160EB-A884-41E0-906D-853B930BAD7B}">
  <sheetPr>
    <tabColor rgb="FFFFFF00"/>
    <pageSetUpPr fitToPage="1"/>
  </sheetPr>
  <dimension ref="A1:G68"/>
  <sheetViews>
    <sheetView zoomScale="80" zoomScaleNormal="80" zoomScalePageLayoutView="60" workbookViewId="0">
      <selection activeCell="A13" sqref="A13"/>
    </sheetView>
  </sheetViews>
  <sheetFormatPr baseColWidth="10" defaultColWidth="11.42578125" defaultRowHeight="15"/>
  <cols>
    <col min="1" max="1" width="7.42578125" style="87" customWidth="1"/>
    <col min="2" max="2" width="7.85546875" style="3" customWidth="1"/>
    <col min="3" max="3" width="68.42578125" customWidth="1"/>
    <col min="4" max="4" width="21.140625" customWidth="1"/>
    <col min="5" max="5" width="70.42578125" customWidth="1"/>
    <col min="6" max="6" width="37.42578125" customWidth="1"/>
    <col min="7" max="7" width="5.140625" hidden="1" customWidth="1"/>
  </cols>
  <sheetData>
    <row r="1" spans="1:7" s="8" customFormat="1" ht="21.75" customHeight="1" thickBot="1">
      <c r="A1" s="75" t="s">
        <v>177</v>
      </c>
      <c r="B1" s="307"/>
      <c r="C1" s="447" t="s">
        <v>178</v>
      </c>
      <c r="D1" s="448"/>
      <c r="E1" s="449"/>
      <c r="F1" s="7"/>
    </row>
    <row r="2" spans="1:7" s="78" customFormat="1" ht="59.25" customHeight="1" thickBot="1">
      <c r="A2" s="76" t="s">
        <v>179</v>
      </c>
      <c r="B2" s="106" t="s">
        <v>180</v>
      </c>
      <c r="C2" s="190" t="s">
        <v>181</v>
      </c>
      <c r="D2" s="108" t="s">
        <v>182</v>
      </c>
      <c r="E2" s="109" t="s">
        <v>183</v>
      </c>
      <c r="F2" s="191" t="s">
        <v>184</v>
      </c>
    </row>
    <row r="3" spans="1:7" ht="53.1" customHeight="1">
      <c r="A3" s="79"/>
      <c r="B3" s="84" t="s">
        <v>185</v>
      </c>
      <c r="C3" s="85" t="s">
        <v>186</v>
      </c>
      <c r="D3" s="229" t="str">
        <f>IF(COUNTIF(D4:D5,"NO CUMPLE")&gt;0,"NO CUMPLE CONDICIÓN",IF(COUNTIF(D4:D5,"CUMPLE")=0,"NO APLICA","CUMPLE"))</f>
        <v>NO APLICA</v>
      </c>
      <c r="E3" s="233" t="str">
        <f>CONCATENATE(IF(D4="NO CUMPLE",CONCATENATE(E4," / "),""),IF(D5="NO CUMPLE",CONCATENATE(E5," / "),""))</f>
        <v/>
      </c>
      <c r="F3" s="86" t="s">
        <v>187</v>
      </c>
      <c r="G3" s="3">
        <f>IF(D3="CUMPLE",1,IF(D3="NO CUMPLE CONDICIÓN",2,3))</f>
        <v>3</v>
      </c>
    </row>
    <row r="4" spans="1:7" ht="63" customHeight="1">
      <c r="A4" s="80" t="s">
        <v>188</v>
      </c>
      <c r="B4" s="81" t="s">
        <v>189</v>
      </c>
      <c r="C4" s="82" t="s">
        <v>190</v>
      </c>
      <c r="D4" s="149"/>
      <c r="E4" s="208"/>
      <c r="F4" s="83" t="s">
        <v>191</v>
      </c>
      <c r="G4" s="3"/>
    </row>
    <row r="5" spans="1:7" ht="115.5">
      <c r="A5" s="80" t="s">
        <v>188</v>
      </c>
      <c r="B5" s="81" t="s">
        <v>192</v>
      </c>
      <c r="C5" s="175" t="s">
        <v>193</v>
      </c>
      <c r="D5" s="149"/>
      <c r="E5" s="208"/>
      <c r="F5" s="83" t="s">
        <v>191</v>
      </c>
      <c r="G5" s="3"/>
    </row>
    <row r="6" spans="1:7" ht="45" customHeight="1">
      <c r="B6" s="88" t="s">
        <v>194</v>
      </c>
      <c r="C6" s="89" t="s">
        <v>802</v>
      </c>
      <c r="D6" s="225" t="str">
        <f>IF(COUNTIF(D7:D8,"NO CUMPLE")&gt;0,"NO CUMPLE CONDICIÓN",IF(COUNTIF(D7:D8,"CUMPLE")=0,"NO APLICA","CUMPLE"))</f>
        <v>NO APLICA</v>
      </c>
      <c r="E6" s="234" t="str">
        <f>CONCATENATE(IF(D7="NO CUMPLE",CONCATENATE(E7," / "),""),IF(D8="NO CUMPLE",CONCATENATE(E8," / "),""))</f>
        <v/>
      </c>
      <c r="F6" s="194" t="s">
        <v>195</v>
      </c>
      <c r="G6" s="3">
        <f t="shared" ref="G6:G61" si="0">IF(D6="CUMPLE",1,IF(D6="NO CUMPLE CONDICIÓN",2,3))</f>
        <v>3</v>
      </c>
    </row>
    <row r="7" spans="1:7" ht="66" customHeight="1">
      <c r="A7" s="80" t="s">
        <v>188</v>
      </c>
      <c r="B7" s="81" t="s">
        <v>196</v>
      </c>
      <c r="C7" s="82" t="s">
        <v>197</v>
      </c>
      <c r="D7" s="149"/>
      <c r="E7" s="208"/>
      <c r="F7" s="83" t="s">
        <v>198</v>
      </c>
      <c r="G7" s="3"/>
    </row>
    <row r="8" spans="1:7" ht="132">
      <c r="B8" s="81" t="s">
        <v>804</v>
      </c>
      <c r="C8" s="156" t="s">
        <v>803</v>
      </c>
      <c r="D8" s="149"/>
      <c r="E8" s="208"/>
      <c r="F8" s="83" t="s">
        <v>200</v>
      </c>
      <c r="G8" s="3"/>
    </row>
    <row r="9" spans="1:7" ht="37.5" customHeight="1">
      <c r="B9" s="88" t="s">
        <v>199</v>
      </c>
      <c r="C9" s="89" t="s">
        <v>203</v>
      </c>
      <c r="D9" s="225" t="str">
        <f>IF(COUNTIF(D10:D10,"NO CUMPLE")&gt;0,"NO CUMPLE CONDICIÓN",IF(COUNTIF(D10:D10,"CUMPLE")=0,"NO APLICA","CUMPLE"))</f>
        <v>NO APLICA</v>
      </c>
      <c r="E9" s="234" t="str">
        <f>CONCATENATE(IF(D10="NO CUMPLE",CONCATENATE(E10," / "),""))</f>
        <v/>
      </c>
      <c r="F9" s="90" t="s">
        <v>204</v>
      </c>
      <c r="G9" s="3">
        <f t="shared" si="0"/>
        <v>3</v>
      </c>
    </row>
    <row r="10" spans="1:7" ht="37.5" customHeight="1">
      <c r="A10" s="80" t="s">
        <v>188</v>
      </c>
      <c r="B10" s="81" t="s">
        <v>201</v>
      </c>
      <c r="C10" s="82" t="s">
        <v>206</v>
      </c>
      <c r="D10" s="149"/>
      <c r="E10" s="208"/>
      <c r="F10" s="83" t="s">
        <v>207</v>
      </c>
      <c r="G10" s="3"/>
    </row>
    <row r="11" spans="1:7" ht="33" customHeight="1">
      <c r="B11" s="88" t="s">
        <v>202</v>
      </c>
      <c r="C11" s="91" t="s">
        <v>209</v>
      </c>
      <c r="D11" s="225" t="str">
        <f>IF(COUNTIF(D12:D17,"NO CUMPLE")&gt;0,"NO CUMPLE CONDICIÓN",IF(COUNTIF(D12:D17,"CUMPLE")=0,"NO APLICA","CUMPLE"))</f>
        <v>NO APLICA</v>
      </c>
      <c r="E11" s="234" t="str">
        <f>CONCATENATE(IF(D12="NO CUMPLE",CONCATENATE(E12," / "),""),IF(D13="NO CUMPLE",CONCATENATE(E13," / "),""),IF(D14="NO CUMPLE",CONCATENATE(E14," / "),""),IF(D15="NO CUMPLE",CONCATENATE(E15," / "),""),IF(D16="NO CUMPLE",CONCATENATE(E16," / "),""),IF(D17="NO CUMPLE",CONCATENATE(E17," / "),""))</f>
        <v/>
      </c>
      <c r="F11" s="90" t="s">
        <v>210</v>
      </c>
      <c r="G11" s="3">
        <f t="shared" si="0"/>
        <v>3</v>
      </c>
    </row>
    <row r="12" spans="1:7" ht="25.5" customHeight="1">
      <c r="A12" s="80" t="s">
        <v>188</v>
      </c>
      <c r="B12" s="81" t="s">
        <v>205</v>
      </c>
      <c r="C12" s="92" t="s">
        <v>212</v>
      </c>
      <c r="D12" s="149"/>
      <c r="E12" s="208"/>
      <c r="F12" s="83" t="s">
        <v>213</v>
      </c>
      <c r="G12" s="3"/>
    </row>
    <row r="13" spans="1:7" ht="28.5" customHeight="1">
      <c r="A13" s="80" t="s">
        <v>188</v>
      </c>
      <c r="B13" s="81" t="s">
        <v>805</v>
      </c>
      <c r="C13" s="92" t="s">
        <v>215</v>
      </c>
      <c r="D13" s="149"/>
      <c r="E13" s="208"/>
      <c r="F13" s="83" t="s">
        <v>213</v>
      </c>
      <c r="G13" s="3"/>
    </row>
    <row r="14" spans="1:7" ht="45.6" customHeight="1">
      <c r="A14" s="80" t="s">
        <v>188</v>
      </c>
      <c r="B14" s="81" t="s">
        <v>806</v>
      </c>
      <c r="C14" s="92" t="s">
        <v>217</v>
      </c>
      <c r="D14" s="149"/>
      <c r="E14" s="208"/>
      <c r="F14" s="83" t="s">
        <v>213</v>
      </c>
      <c r="G14" s="3"/>
    </row>
    <row r="15" spans="1:7" ht="31.5" customHeight="1">
      <c r="A15" s="80" t="s">
        <v>188</v>
      </c>
      <c r="B15" s="81" t="s">
        <v>807</v>
      </c>
      <c r="C15" s="92" t="s">
        <v>219</v>
      </c>
      <c r="D15" s="149"/>
      <c r="E15" s="208"/>
      <c r="F15" s="83" t="s">
        <v>213</v>
      </c>
      <c r="G15" s="3"/>
    </row>
    <row r="16" spans="1:7" ht="33" customHeight="1">
      <c r="A16" s="80" t="s">
        <v>188</v>
      </c>
      <c r="B16" s="81" t="s">
        <v>808</v>
      </c>
      <c r="C16" s="92" t="s">
        <v>221</v>
      </c>
      <c r="D16" s="149"/>
      <c r="E16" s="208"/>
      <c r="F16" s="83" t="s">
        <v>213</v>
      </c>
      <c r="G16" s="3"/>
    </row>
    <row r="17" spans="1:7" ht="79.5" customHeight="1">
      <c r="A17" s="80" t="s">
        <v>188</v>
      </c>
      <c r="B17" s="81" t="s">
        <v>809</v>
      </c>
      <c r="C17" s="92" t="s">
        <v>223</v>
      </c>
      <c r="D17" s="149"/>
      <c r="E17" s="208"/>
      <c r="F17" s="83" t="s">
        <v>213</v>
      </c>
      <c r="G17" s="3"/>
    </row>
    <row r="18" spans="1:7" ht="36.75" customHeight="1">
      <c r="B18" s="93" t="s">
        <v>208</v>
      </c>
      <c r="C18" s="94" t="s">
        <v>225</v>
      </c>
      <c r="D18" s="287" t="str">
        <f>IF(COUNTIF(D21:D30,"NO CUMPLE")&gt;0,"NO CUMPLE CONDICIÓN",IF(COUNTIF(D21:D30,"CUMPLE")=0,"NO APLICA","CUMPLE"))</f>
        <v>NO APLICA</v>
      </c>
      <c r="E18" s="234" t="str">
        <f>CONCATENATE(IF(D21="NO CUMPLE",CONCATENATE(E21," / "),""),IF(D22="NO CUMPLE",CONCATENATE(E22," / "),""),IF(D23="NO CUMPLE",CONCATENATE(E23," / "),""),IF(D24="NO CUMPLE",CONCATENATE(E24," / "),""),IF(D25="NO CUMPLE",CONCATENATE(E25," / "),""),IF(D26="NO CUMPLE",CONCATENATE(E26," / "),""),IF(D27="NO CUMPLE",CONCATENATE(E27," / "),""),IF(D28="NO CUMPLE",CONCATENATE(E28," / "),""),IF(D29="NO CUMPLE",CONCATENATE(E29," / "),""),IF(D30="NO CUMPLE",CONCATENATE(E30," / "),""))</f>
        <v/>
      </c>
      <c r="F18" s="95" t="s">
        <v>226</v>
      </c>
      <c r="G18" s="3">
        <f t="shared" si="0"/>
        <v>3</v>
      </c>
    </row>
    <row r="19" spans="1:7" ht="36.75" customHeight="1">
      <c r="B19" s="93" t="s">
        <v>208</v>
      </c>
      <c r="C19" s="94" t="s">
        <v>225</v>
      </c>
      <c r="D19" s="287" t="str">
        <f>IF(COUNTIF(D31:D37,"NO CUMPLE")&gt;0,"NO CUMPLE CONDICIÓN",IF(COUNTIF(D31:D37,"CUMPLE")=0,"NO APLICA","CUMPLE"))</f>
        <v>NO APLICA</v>
      </c>
      <c r="E19" s="234" t="str">
        <f>CONCATENATE(IF(D31="NO CUMPLE",CONCATENATE(E31," / "),""),IF(D32="NO CUMPLE",CONCATENATE(E32," / "),""),IF(D33="NO CUMPLE",CONCATENATE(E33," / "),""),IF(D34="NO CUMPLE",CONCATENATE(E34," / "),""),IF(D35="NO CUMPLE",CONCATENATE(E35," / "),""),IF(D36="NO CUMPLE",CONCATENATE(E36," / "),""),IF(D37="NO CUMPLE",CONCATENATE(E37," / "),""))</f>
        <v/>
      </c>
      <c r="F19" s="95" t="s">
        <v>226</v>
      </c>
      <c r="G19" s="3">
        <f t="shared" si="0"/>
        <v>3</v>
      </c>
    </row>
    <row r="20" spans="1:7" ht="36.75" customHeight="1">
      <c r="B20" s="93" t="s">
        <v>208</v>
      </c>
      <c r="C20" s="94" t="s">
        <v>225</v>
      </c>
      <c r="D20" s="287" t="str">
        <f>IF(COUNTIF(D38:D45,"NO CUMPLE")&gt;0,"NO CUMPLE CONDICIÓN",IF(COUNTIF(D38:D45,"CUMPLE")=0,"NO APLICA","CUMPLE"))</f>
        <v>NO APLICA</v>
      </c>
      <c r="E20" s="234" t="str">
        <f>CONCATENATE(IF(D38="NO CUMPLE",CONCATENATE(E38," / "),""),IF(D39="NO CUMPLE",CONCATENATE(E39," / "),""),IF(D40="NO CUMPLE",CONCATENATE(E40," / "),""),IF(D41="NO CUMPLE",CONCATENATE(E41," / "),""),IF(D42="NO CUMPLE",CONCATENATE(E42," / "),""),IF(D43="NO CUMPLE",CONCATENATE(E43," / "),""),IF(D44="NO CUMPLE",CONCATENATE(E44," / "),""),IF(D45="NO CUMPLE",CONCATENATE(E45," / "),""))</f>
        <v/>
      </c>
      <c r="F20" s="95" t="s">
        <v>226</v>
      </c>
      <c r="G20" s="3">
        <f t="shared" si="0"/>
        <v>3</v>
      </c>
    </row>
    <row r="21" spans="1:7" ht="27" customHeight="1">
      <c r="A21" s="80" t="s">
        <v>188</v>
      </c>
      <c r="B21" s="81" t="s">
        <v>211</v>
      </c>
      <c r="C21" s="92" t="s">
        <v>228</v>
      </c>
      <c r="D21" s="149"/>
      <c r="E21" s="208"/>
      <c r="F21" s="83" t="s">
        <v>229</v>
      </c>
      <c r="G21" s="3"/>
    </row>
    <row r="22" spans="1:7" ht="47.25" customHeight="1">
      <c r="A22" s="80" t="s">
        <v>188</v>
      </c>
      <c r="B22" s="81" t="s">
        <v>214</v>
      </c>
      <c r="C22" s="92" t="s">
        <v>231</v>
      </c>
      <c r="D22" s="149"/>
      <c r="E22" s="208"/>
      <c r="F22" s="83" t="s">
        <v>229</v>
      </c>
      <c r="G22" s="3"/>
    </row>
    <row r="23" spans="1:7" ht="32.25" customHeight="1">
      <c r="A23" s="80" t="s">
        <v>188</v>
      </c>
      <c r="B23" s="81" t="s">
        <v>216</v>
      </c>
      <c r="C23" s="92" t="s">
        <v>233</v>
      </c>
      <c r="D23" s="149"/>
      <c r="E23" s="208"/>
      <c r="F23" s="83" t="s">
        <v>229</v>
      </c>
      <c r="G23" s="3"/>
    </row>
    <row r="24" spans="1:7" ht="63.75" customHeight="1">
      <c r="A24" s="80" t="s">
        <v>188</v>
      </c>
      <c r="B24" s="81" t="s">
        <v>218</v>
      </c>
      <c r="C24" s="92" t="s">
        <v>235</v>
      </c>
      <c r="D24" s="149"/>
      <c r="E24" s="208"/>
      <c r="F24" s="83" t="s">
        <v>229</v>
      </c>
      <c r="G24" s="3"/>
    </row>
    <row r="25" spans="1:7" ht="48.6" customHeight="1">
      <c r="A25" s="80" t="s">
        <v>188</v>
      </c>
      <c r="B25" s="81" t="s">
        <v>220</v>
      </c>
      <c r="C25" s="92" t="s">
        <v>237</v>
      </c>
      <c r="D25" s="149"/>
      <c r="E25" s="208"/>
      <c r="F25" s="83" t="s">
        <v>229</v>
      </c>
      <c r="G25" s="3"/>
    </row>
    <row r="26" spans="1:7" ht="27.75" customHeight="1">
      <c r="A26" s="80" t="s">
        <v>188</v>
      </c>
      <c r="B26" s="81" t="s">
        <v>222</v>
      </c>
      <c r="C26" s="92" t="s">
        <v>239</v>
      </c>
      <c r="D26" s="149"/>
      <c r="E26" s="208"/>
      <c r="F26" s="83" t="s">
        <v>229</v>
      </c>
      <c r="G26" s="3"/>
    </row>
    <row r="27" spans="1:7" ht="60.95" customHeight="1">
      <c r="A27" s="80" t="s">
        <v>188</v>
      </c>
      <c r="B27" s="81" t="s">
        <v>810</v>
      </c>
      <c r="C27" s="92" t="s">
        <v>241</v>
      </c>
      <c r="D27" s="149"/>
      <c r="E27" s="208"/>
      <c r="F27" s="83" t="s">
        <v>229</v>
      </c>
      <c r="G27" s="3"/>
    </row>
    <row r="28" spans="1:7" ht="52.7" customHeight="1">
      <c r="A28" s="80" t="s">
        <v>188</v>
      </c>
      <c r="B28" s="81" t="s">
        <v>811</v>
      </c>
      <c r="C28" s="92" t="s">
        <v>243</v>
      </c>
      <c r="D28" s="149"/>
      <c r="E28" s="208"/>
      <c r="F28" s="83" t="s">
        <v>229</v>
      </c>
      <c r="G28" s="3"/>
    </row>
    <row r="29" spans="1:7" ht="45" customHeight="1">
      <c r="A29" s="80" t="s">
        <v>188</v>
      </c>
      <c r="B29" s="81" t="s">
        <v>812</v>
      </c>
      <c r="C29" s="92" t="s">
        <v>245</v>
      </c>
      <c r="D29" s="149"/>
      <c r="E29" s="208"/>
      <c r="F29" s="83" t="s">
        <v>229</v>
      </c>
      <c r="G29" s="3"/>
    </row>
    <row r="30" spans="1:7" ht="37.5" customHeight="1">
      <c r="A30" s="80" t="s">
        <v>188</v>
      </c>
      <c r="B30" s="81" t="s">
        <v>813</v>
      </c>
      <c r="C30" s="92" t="s">
        <v>247</v>
      </c>
      <c r="D30" s="149"/>
      <c r="E30" s="208"/>
      <c r="F30" s="83" t="s">
        <v>229</v>
      </c>
      <c r="G30" s="3"/>
    </row>
    <row r="31" spans="1:7" ht="66" customHeight="1">
      <c r="A31" s="80" t="s">
        <v>188</v>
      </c>
      <c r="B31" s="81" t="s">
        <v>814</v>
      </c>
      <c r="C31" s="92" t="s">
        <v>249</v>
      </c>
      <c r="D31" s="149"/>
      <c r="E31" s="208"/>
      <c r="F31" s="83" t="s">
        <v>229</v>
      </c>
      <c r="G31" s="3"/>
    </row>
    <row r="32" spans="1:7" ht="42.75" customHeight="1">
      <c r="A32" s="80" t="s">
        <v>188</v>
      </c>
      <c r="B32" s="81" t="s">
        <v>815</v>
      </c>
      <c r="C32" s="92" t="s">
        <v>251</v>
      </c>
      <c r="D32" s="149"/>
      <c r="E32" s="208"/>
      <c r="F32" s="83" t="s">
        <v>229</v>
      </c>
      <c r="G32" s="3"/>
    </row>
    <row r="33" spans="1:7" ht="33.75" customHeight="1">
      <c r="A33" s="80" t="s">
        <v>188</v>
      </c>
      <c r="B33" s="81" t="s">
        <v>816</v>
      </c>
      <c r="C33" s="92" t="s">
        <v>253</v>
      </c>
      <c r="D33" s="149"/>
      <c r="E33" s="208"/>
      <c r="F33" s="96" t="s">
        <v>254</v>
      </c>
      <c r="G33" s="3"/>
    </row>
    <row r="34" spans="1:7" ht="45.95" customHeight="1">
      <c r="A34" s="80" t="s">
        <v>188</v>
      </c>
      <c r="B34" s="81" t="s">
        <v>817</v>
      </c>
      <c r="C34" s="92" t="s">
        <v>255</v>
      </c>
      <c r="D34" s="149"/>
      <c r="E34" s="208"/>
      <c r="F34" s="83" t="s">
        <v>229</v>
      </c>
      <c r="G34" s="3"/>
    </row>
    <row r="35" spans="1:7" ht="33.75" customHeight="1">
      <c r="A35" s="80" t="s">
        <v>188</v>
      </c>
      <c r="B35" s="81" t="s">
        <v>818</v>
      </c>
      <c r="C35" s="92" t="s">
        <v>256</v>
      </c>
      <c r="D35" s="149"/>
      <c r="E35" s="208"/>
      <c r="F35" s="83" t="s">
        <v>229</v>
      </c>
      <c r="G35" s="3"/>
    </row>
    <row r="36" spans="1:7" ht="35.25" customHeight="1">
      <c r="A36" s="80" t="s">
        <v>188</v>
      </c>
      <c r="B36" s="81" t="s">
        <v>819</v>
      </c>
      <c r="C36" s="92" t="s">
        <v>257</v>
      </c>
      <c r="D36" s="149"/>
      <c r="E36" s="208"/>
      <c r="F36" s="96" t="s">
        <v>258</v>
      </c>
      <c r="G36" s="3"/>
    </row>
    <row r="37" spans="1:7" ht="190.5" customHeight="1">
      <c r="A37" s="80" t="s">
        <v>188</v>
      </c>
      <c r="B37" s="81" t="s">
        <v>820</v>
      </c>
      <c r="C37" s="92" t="s">
        <v>259</v>
      </c>
      <c r="D37" s="149"/>
      <c r="E37" s="208"/>
      <c r="F37" s="96" t="s">
        <v>258</v>
      </c>
      <c r="G37" s="3"/>
    </row>
    <row r="38" spans="1:7" ht="51" customHeight="1">
      <c r="A38" s="80" t="s">
        <v>188</v>
      </c>
      <c r="B38" s="81" t="s">
        <v>821</v>
      </c>
      <c r="C38" s="92" t="s">
        <v>260</v>
      </c>
      <c r="D38" s="149"/>
      <c r="E38" s="208"/>
      <c r="F38" s="83" t="s">
        <v>229</v>
      </c>
      <c r="G38" s="3"/>
    </row>
    <row r="39" spans="1:7" ht="45.95" customHeight="1">
      <c r="A39" s="80" t="s">
        <v>188</v>
      </c>
      <c r="B39" s="81" t="s">
        <v>822</v>
      </c>
      <c r="C39" s="92" t="s">
        <v>261</v>
      </c>
      <c r="D39" s="149"/>
      <c r="E39" s="208"/>
      <c r="F39" s="83" t="s">
        <v>229</v>
      </c>
      <c r="G39" s="3"/>
    </row>
    <row r="40" spans="1:7" ht="66.95" customHeight="1">
      <c r="A40" s="80" t="s">
        <v>188</v>
      </c>
      <c r="B40" s="81" t="s">
        <v>823</v>
      </c>
      <c r="C40" s="92" t="s">
        <v>262</v>
      </c>
      <c r="D40" s="149"/>
      <c r="E40" s="208"/>
      <c r="F40" s="83" t="s">
        <v>229</v>
      </c>
      <c r="G40" s="3"/>
    </row>
    <row r="41" spans="1:7" ht="80.25" customHeight="1">
      <c r="A41" s="80" t="s">
        <v>188</v>
      </c>
      <c r="B41" s="81" t="s">
        <v>824</v>
      </c>
      <c r="C41" s="92" t="s">
        <v>263</v>
      </c>
      <c r="D41" s="149"/>
      <c r="E41" s="208"/>
      <c r="F41" s="83" t="s">
        <v>229</v>
      </c>
      <c r="G41" s="3"/>
    </row>
    <row r="42" spans="1:7" ht="36.75" customHeight="1">
      <c r="A42" s="80" t="s">
        <v>188</v>
      </c>
      <c r="B42" s="81" t="s">
        <v>825</v>
      </c>
      <c r="C42" s="92" t="s">
        <v>264</v>
      </c>
      <c r="D42" s="149"/>
      <c r="E42" s="208"/>
      <c r="F42" s="96" t="s">
        <v>265</v>
      </c>
      <c r="G42" s="3"/>
    </row>
    <row r="43" spans="1:7" ht="36.950000000000003" customHeight="1">
      <c r="A43" s="80" t="s">
        <v>188</v>
      </c>
      <c r="B43" s="81" t="s">
        <v>826</v>
      </c>
      <c r="C43" s="92" t="s">
        <v>266</v>
      </c>
      <c r="D43" s="149"/>
      <c r="E43" s="208"/>
      <c r="F43" s="83" t="s">
        <v>229</v>
      </c>
      <c r="G43" s="3"/>
    </row>
    <row r="44" spans="1:7" ht="32.25" customHeight="1">
      <c r="A44" s="80" t="s">
        <v>188</v>
      </c>
      <c r="B44" s="81" t="s">
        <v>827</v>
      </c>
      <c r="C44" s="92" t="s">
        <v>267</v>
      </c>
      <c r="D44" s="149"/>
      <c r="E44" s="208"/>
      <c r="F44" s="96" t="s">
        <v>268</v>
      </c>
      <c r="G44" s="3"/>
    </row>
    <row r="45" spans="1:7" ht="63.95" customHeight="1">
      <c r="A45" s="80" t="s">
        <v>188</v>
      </c>
      <c r="B45" s="81" t="s">
        <v>828</v>
      </c>
      <c r="C45" s="92" t="s">
        <v>269</v>
      </c>
      <c r="D45" s="149"/>
      <c r="E45" s="208"/>
      <c r="F45" s="83" t="s">
        <v>229</v>
      </c>
      <c r="G45" s="3"/>
    </row>
    <row r="46" spans="1:7" ht="38.25" customHeight="1">
      <c r="A46" s="97" t="s">
        <v>270</v>
      </c>
      <c r="B46" s="88" t="s">
        <v>224</v>
      </c>
      <c r="C46" s="91" t="s">
        <v>272</v>
      </c>
      <c r="D46" s="225" t="str">
        <f>IF(COUNTIF(D48:D53,"NO CUMPLE")&gt;0,"NO CUMPLE CONDICIÓN",IF(COUNTIF(D48:D53,"CUMPLE")=0,"NO APLICA","CUMPLE"))</f>
        <v>NO APLICA</v>
      </c>
      <c r="E46" s="234" t="str">
        <f>CONCATENATE(IF(D48="NO CUMPLE",CONCATENATE(E48," / "),""),IF(D49="NO CUMPLE",CONCATENATE(E49," / "),""),IF(D50="NO CUMPLE",CONCATENATE(E50," / "),""),IF(D51="NO CUMPLE",CONCATENATE(E51," / "),""),IF(D52="NO CUMPLE",CONCATENATE(E52," / "),""),IF(D53="NO CUMPLE",CONCATENATE(E53," / "),""))</f>
        <v/>
      </c>
      <c r="F46" s="90" t="s">
        <v>273</v>
      </c>
      <c r="G46" s="3">
        <f t="shared" si="0"/>
        <v>3</v>
      </c>
    </row>
    <row r="47" spans="1:7" ht="38.25" customHeight="1">
      <c r="A47" s="97" t="s">
        <v>270</v>
      </c>
      <c r="B47" s="88" t="s">
        <v>224</v>
      </c>
      <c r="C47" s="91" t="s">
        <v>272</v>
      </c>
      <c r="D47" s="225" t="str">
        <f>IF(COUNTIF(D54:D60,"NO CUMPLE")&gt;0,"NO CUMPLE CONDICIÓN",IF(COUNTIF(D54:D60,"CUMPLE")=0,"NO APLICA","CUMPLE"))</f>
        <v>NO APLICA</v>
      </c>
      <c r="E47" s="234" t="str">
        <f>CONCATENATE(IF(D54="NO CUMPLE",CONCATENATE(E54," / "),""),IF(D55="NO CUMPLE",CONCATENATE(E55," / "),""),IF(D56="NO CUMPLE",CONCATENATE(E56," / "),""),IF(D57="NO CUMPLE",CONCATENATE(E57," / "),""),IF(D58="NO CUMPLE",CONCATENATE(E58," / "),""),IF(D59="NO CUMPLE",CONCATENATE(E59," / "),""),IF(D60="NO CUMPLE",CONCATENATE(E60," / "),""))</f>
        <v/>
      </c>
      <c r="F47" s="90" t="s">
        <v>273</v>
      </c>
      <c r="G47" s="3">
        <f t="shared" si="0"/>
        <v>3</v>
      </c>
    </row>
    <row r="48" spans="1:7" ht="84" customHeight="1">
      <c r="A48" s="80" t="s">
        <v>188</v>
      </c>
      <c r="B48" s="81" t="s">
        <v>227</v>
      </c>
      <c r="C48" s="98" t="s">
        <v>275</v>
      </c>
      <c r="D48" s="149"/>
      <c r="E48" s="208"/>
      <c r="F48" s="83" t="s">
        <v>276</v>
      </c>
      <c r="G48" s="3"/>
    </row>
    <row r="49" spans="1:7" ht="37.5" customHeight="1">
      <c r="A49" s="80" t="s">
        <v>188</v>
      </c>
      <c r="B49" s="81" t="s">
        <v>230</v>
      </c>
      <c r="C49" s="98" t="s">
        <v>278</v>
      </c>
      <c r="D49" s="149"/>
      <c r="E49" s="208"/>
      <c r="F49" s="83" t="s">
        <v>276</v>
      </c>
      <c r="G49" s="3"/>
    </row>
    <row r="50" spans="1:7" ht="37.5" customHeight="1">
      <c r="A50" s="80" t="s">
        <v>188</v>
      </c>
      <c r="B50" s="81" t="s">
        <v>232</v>
      </c>
      <c r="C50" s="98" t="s">
        <v>280</v>
      </c>
      <c r="D50" s="149"/>
      <c r="E50" s="208"/>
      <c r="F50" s="83" t="s">
        <v>276</v>
      </c>
      <c r="G50" s="3"/>
    </row>
    <row r="51" spans="1:7" ht="65.25" customHeight="1">
      <c r="A51" s="80" t="s">
        <v>188</v>
      </c>
      <c r="B51" s="81" t="s">
        <v>234</v>
      </c>
      <c r="C51" s="98" t="s">
        <v>281</v>
      </c>
      <c r="D51" s="149"/>
      <c r="E51" s="208"/>
      <c r="F51" s="83" t="s">
        <v>276</v>
      </c>
      <c r="G51" s="3"/>
    </row>
    <row r="52" spans="1:7" ht="45" customHeight="1">
      <c r="A52" s="80" t="s">
        <v>188</v>
      </c>
      <c r="B52" s="81" t="s">
        <v>236</v>
      </c>
      <c r="C52" s="99" t="s">
        <v>282</v>
      </c>
      <c r="D52" s="149"/>
      <c r="E52" s="208"/>
      <c r="F52" s="83" t="s">
        <v>283</v>
      </c>
      <c r="G52" s="3"/>
    </row>
    <row r="53" spans="1:7" ht="168.75" customHeight="1">
      <c r="A53" s="80" t="s">
        <v>188</v>
      </c>
      <c r="B53" s="81" t="s">
        <v>238</v>
      </c>
      <c r="C53" s="100" t="s">
        <v>284</v>
      </c>
      <c r="D53" s="149"/>
      <c r="E53" s="208"/>
      <c r="F53" s="96" t="s">
        <v>285</v>
      </c>
      <c r="G53" s="3"/>
    </row>
    <row r="54" spans="1:7" ht="175.5" customHeight="1">
      <c r="A54" s="80" t="s">
        <v>188</v>
      </c>
      <c r="B54" s="81" t="s">
        <v>240</v>
      </c>
      <c r="C54" s="100" t="s">
        <v>286</v>
      </c>
      <c r="D54" s="149"/>
      <c r="E54" s="208"/>
      <c r="F54" s="83" t="s">
        <v>287</v>
      </c>
      <c r="G54" s="3"/>
    </row>
    <row r="55" spans="1:7" ht="29.45" customHeight="1">
      <c r="A55" s="80" t="s">
        <v>188</v>
      </c>
      <c r="B55" s="81" t="s">
        <v>242</v>
      </c>
      <c r="C55" s="101" t="s">
        <v>288</v>
      </c>
      <c r="D55" s="149"/>
      <c r="E55" s="208"/>
      <c r="F55" s="83" t="s">
        <v>287</v>
      </c>
      <c r="G55" s="3"/>
    </row>
    <row r="56" spans="1:7" ht="29.45" customHeight="1">
      <c r="A56" s="80" t="s">
        <v>188</v>
      </c>
      <c r="B56" s="81" t="s">
        <v>244</v>
      </c>
      <c r="C56" s="101" t="s">
        <v>289</v>
      </c>
      <c r="D56" s="149"/>
      <c r="E56" s="208"/>
      <c r="F56" s="83" t="s">
        <v>287</v>
      </c>
      <c r="G56" s="3"/>
    </row>
    <row r="57" spans="1:7" ht="29.45" customHeight="1">
      <c r="A57" s="80" t="s">
        <v>188</v>
      </c>
      <c r="B57" s="81" t="s">
        <v>246</v>
      </c>
      <c r="C57" s="101" t="s">
        <v>290</v>
      </c>
      <c r="D57" s="149"/>
      <c r="E57" s="208"/>
      <c r="F57" s="83" t="s">
        <v>287</v>
      </c>
      <c r="G57" s="3"/>
    </row>
    <row r="58" spans="1:7" ht="47.45" customHeight="1">
      <c r="A58" s="80" t="s">
        <v>188</v>
      </c>
      <c r="B58" s="81" t="s">
        <v>248</v>
      </c>
      <c r="C58" s="101" t="s">
        <v>291</v>
      </c>
      <c r="D58" s="149"/>
      <c r="E58" s="208"/>
      <c r="F58" s="83" t="s">
        <v>283</v>
      </c>
      <c r="G58" s="3"/>
    </row>
    <row r="59" spans="1:7" ht="29.45" customHeight="1">
      <c r="A59" s="80" t="s">
        <v>188</v>
      </c>
      <c r="B59" s="81" t="s">
        <v>250</v>
      </c>
      <c r="C59" s="101" t="s">
        <v>292</v>
      </c>
      <c r="D59" s="149"/>
      <c r="E59" s="208"/>
      <c r="F59" s="83" t="s">
        <v>283</v>
      </c>
      <c r="G59" s="3"/>
    </row>
    <row r="60" spans="1:7" ht="76.5" customHeight="1">
      <c r="A60" s="80" t="s">
        <v>188</v>
      </c>
      <c r="B60" s="81" t="s">
        <v>252</v>
      </c>
      <c r="C60" s="102" t="s">
        <v>293</v>
      </c>
      <c r="D60" s="149"/>
      <c r="E60" s="208"/>
      <c r="F60" s="83" t="s">
        <v>283</v>
      </c>
      <c r="G60" s="3"/>
    </row>
    <row r="61" spans="1:7" s="3" customFormat="1" ht="55.5" customHeight="1">
      <c r="A61" s="79"/>
      <c r="B61" s="93" t="s">
        <v>271</v>
      </c>
      <c r="C61" s="94" t="s">
        <v>294</v>
      </c>
      <c r="D61" s="287" t="str">
        <f>IF(COUNTIF(D62:D64,"NO CUMPLE")&gt;0,"NO CUMPLE CONDICIÓN",IF(COUNTIF(D62:D64,"CUMPLE")=0,"NO APLICA","CUMPLE"))</f>
        <v>NO APLICA</v>
      </c>
      <c r="E61" s="234" t="str">
        <f>CONCATENATE(IF(D62="NO CUMPLE",CONCATENATE(E62," / "),""),IF(D63="NO CUMPLE",CONCATENATE(E63," / "),""),IF(D64="NO CUMPLE",CONCATENATE(E64," / "),""))</f>
        <v/>
      </c>
      <c r="F61" s="95" t="s">
        <v>295</v>
      </c>
      <c r="G61" s="3">
        <f t="shared" si="0"/>
        <v>3</v>
      </c>
    </row>
    <row r="62" spans="1:7" ht="214.5">
      <c r="A62" s="80" t="s">
        <v>188</v>
      </c>
      <c r="B62" s="81" t="s">
        <v>274</v>
      </c>
      <c r="C62" s="92" t="s">
        <v>296</v>
      </c>
      <c r="D62" s="149"/>
      <c r="E62" s="208"/>
      <c r="F62" s="83" t="s">
        <v>297</v>
      </c>
      <c r="G62" s="3"/>
    </row>
    <row r="63" spans="1:7" ht="86.1" customHeight="1">
      <c r="A63" s="80" t="s">
        <v>188</v>
      </c>
      <c r="B63" s="81" t="s">
        <v>277</v>
      </c>
      <c r="C63" s="92" t="s">
        <v>298</v>
      </c>
      <c r="D63" s="149"/>
      <c r="E63" s="208"/>
      <c r="F63" s="83" t="s">
        <v>297</v>
      </c>
      <c r="G63" s="3"/>
    </row>
    <row r="64" spans="1:7" ht="42.95" customHeight="1" thickBot="1">
      <c r="A64" s="80" t="s">
        <v>188</v>
      </c>
      <c r="B64" s="276" t="s">
        <v>279</v>
      </c>
      <c r="C64" s="103" t="s">
        <v>299</v>
      </c>
      <c r="D64" s="160"/>
      <c r="E64" s="210"/>
      <c r="F64" s="104" t="s">
        <v>297</v>
      </c>
      <c r="G64" s="3"/>
    </row>
    <row r="66" spans="3:4" hidden="1">
      <c r="C66" s="105" t="s">
        <v>300</v>
      </c>
      <c r="D66" s="3">
        <f>COUNTIF(G3:G64,1)</f>
        <v>0</v>
      </c>
    </row>
    <row r="67" spans="3:4" hidden="1">
      <c r="C67" s="105" t="s">
        <v>301</v>
      </c>
      <c r="D67" s="3">
        <f>COUNTIF(G3:G64,2)</f>
        <v>0</v>
      </c>
    </row>
    <row r="68" spans="3:4" hidden="1">
      <c r="C68" s="105" t="s">
        <v>302</v>
      </c>
      <c r="D68" s="3">
        <f>COUNTIF(G3:G64,3)</f>
        <v>10</v>
      </c>
    </row>
  </sheetData>
  <sheetProtection algorithmName="SHA-512" hashValue="6SPK+r+yNYB4EcDDzQPGaeaG5oom6X6bcAn45X+cIicFkXvqvB6QFvo2wCPB8EaaQs7ZO/VU0jtViLliW0LOqQ==" saltValue="LU8zCsdQqofAlBhIlBmHeg==" spinCount="100000" sheet="1" formatRows="0" autoFilter="0"/>
  <mergeCells count="1">
    <mergeCell ref="C1:E1"/>
  </mergeCells>
  <phoneticPr fontId="18" type="noConversion"/>
  <conditionalFormatting sqref="D3 D46:D47">
    <cfRule type="cellIs" dxfId="79" priority="13" operator="equal">
      <formula>"NO CUMPLE CONDICIÓN"</formula>
    </cfRule>
    <cfRule type="cellIs" dxfId="78" priority="14" operator="equal">
      <formula>"No Cumple"</formula>
    </cfRule>
  </conditionalFormatting>
  <conditionalFormatting sqref="D6">
    <cfRule type="cellIs" dxfId="77" priority="11" operator="equal">
      <formula>"NO CUMPLE CONDICIÓN"</formula>
    </cfRule>
    <cfRule type="cellIs" dxfId="76" priority="12" operator="equal">
      <formula>"No Cumple"</formula>
    </cfRule>
  </conditionalFormatting>
  <conditionalFormatting sqref="D9">
    <cfRule type="cellIs" dxfId="75" priority="7" operator="equal">
      <formula>"NO CUMPLE CONDICIÓN"</formula>
    </cfRule>
    <cfRule type="cellIs" dxfId="74" priority="8" operator="equal">
      <formula>"No Cumple"</formula>
    </cfRule>
  </conditionalFormatting>
  <conditionalFormatting sqref="D11">
    <cfRule type="cellIs" dxfId="73" priority="5" operator="equal">
      <formula>"NO CUMPLE CONDICIÓN"</formula>
    </cfRule>
    <cfRule type="cellIs" dxfId="72" priority="6" operator="equal">
      <formula>"No Cumple"</formula>
    </cfRule>
  </conditionalFormatting>
  <conditionalFormatting sqref="D18:D20">
    <cfRule type="cellIs" dxfId="71" priority="3" operator="equal">
      <formula>"NO CUMPLE CONDICIÓN"</formula>
    </cfRule>
    <cfRule type="cellIs" dxfId="70" priority="4" operator="equal">
      <formula>"No Cumple"</formula>
    </cfRule>
  </conditionalFormatting>
  <conditionalFormatting sqref="D50:D61">
    <cfRule type="cellIs" dxfId="69" priority="1" operator="equal">
      <formula>"NO CUMPLE CONDICIÓN"</formula>
    </cfRule>
    <cfRule type="cellIs" dxfId="68" priority="2" operator="equal">
      <formula>"No Cumple"</formula>
    </cfRule>
  </conditionalFormatting>
  <dataValidations count="2">
    <dataValidation type="list" allowBlank="1" showInputMessage="1" showErrorMessage="1" sqref="D38:D45 D10 D4:D5 D15:D16 D21:D33 D12:D13 D52:D60 D62:D64 D48:D49 D8" xr:uid="{34D19483-29B4-4E2E-BF6A-AF9165DC45A4}">
      <formula1>"CUMPLE,NO CUMPLE"</formula1>
    </dataValidation>
    <dataValidation type="list" allowBlank="1" showInputMessage="1" showErrorMessage="1" sqref="D7 D14 D17 D50:D60 D34:D37" xr:uid="{CD330A3E-5635-4245-AF36-9951708DA90F}">
      <formula1>"CUMPLE,NO CUMPLE,NO APLICA"</formula1>
    </dataValidation>
  </dataValidations>
  <hyperlinks>
    <hyperlink ref="A1" location="PORTADA!A1" display="Portada" xr:uid="{0BCEDE01-E628-4A80-9F53-03A0E2A19E99}"/>
    <hyperlink ref="A46" location="'Tabla 1 Amb Adec y Seg - Áreas'!A1" display="Click" xr:uid="{3C8BDD7F-B062-4FD3-A8C2-47AC2BFFFB49}"/>
    <hyperlink ref="A47" location="'Tabla 1 Amb Adec y Seg - Áreas'!A1" display="Click" xr:uid="{8460A013-5D0E-4773-9C4D-B26A32E0435F}"/>
  </hyperlinks>
  <printOptions horizontalCentered="1"/>
  <pageMargins left="0.31496062992125984" right="0.31496062992125984" top="1.1417322834645669" bottom="0.74803149606299213" header="0.31496062992125984" footer="0.31496062992125984"/>
  <pageSetup scale="78" fitToHeight="0" orientation="landscape" r:id="rId1"/>
  <headerFooter>
    <oddHeader>&amp;L&amp;G&amp;CPROCESO DE INSPECCIÓN, VIGILANCIA Y CONTROL
INSTRUMENTO IV
PRESTACION DE SERVICIOS A LA COMUNIDAD&amp;RIN89.IVC
Versión 2
24/06/2026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BCFA4-A5C1-4F41-B1C7-C283B0395FD7}">
  <sheetPr>
    <tabColor rgb="FFF2CEEF"/>
    <pageSetUpPr fitToPage="1"/>
  </sheetPr>
  <dimension ref="A1:G33"/>
  <sheetViews>
    <sheetView zoomScaleNormal="100" workbookViewId="0">
      <selection activeCell="A13" sqref="A13"/>
    </sheetView>
  </sheetViews>
  <sheetFormatPr baseColWidth="10" defaultColWidth="11.42578125" defaultRowHeight="15"/>
  <cols>
    <col min="1" max="1" width="10" style="87" customWidth="1"/>
    <col min="2" max="2" width="7.140625" style="3" customWidth="1"/>
    <col min="3" max="3" width="71.140625" customWidth="1"/>
    <col min="4" max="4" width="19.85546875" customWidth="1"/>
    <col min="5" max="5" width="80.28515625" customWidth="1"/>
    <col min="6" max="6" width="55.42578125" style="161" customWidth="1"/>
    <col min="7" max="7" width="7.42578125" style="3" hidden="1" customWidth="1"/>
  </cols>
  <sheetData>
    <row r="1" spans="1:7" s="8" customFormat="1" ht="20.25" customHeight="1" thickBot="1">
      <c r="A1" s="75" t="s">
        <v>177</v>
      </c>
      <c r="B1" s="450" t="s">
        <v>303</v>
      </c>
      <c r="C1" s="451"/>
      <c r="D1" s="451"/>
      <c r="E1" s="452"/>
      <c r="F1" s="139"/>
      <c r="G1" s="140"/>
    </row>
    <row r="2" spans="1:7" s="78" customFormat="1" ht="74.25" customHeight="1" thickBot="1">
      <c r="A2" s="205" t="s">
        <v>179</v>
      </c>
      <c r="B2" s="141" t="s">
        <v>180</v>
      </c>
      <c r="C2" s="142" t="s">
        <v>181</v>
      </c>
      <c r="D2" s="143" t="s">
        <v>182</v>
      </c>
      <c r="E2" s="207" t="s">
        <v>183</v>
      </c>
      <c r="F2" s="206" t="s">
        <v>184</v>
      </c>
      <c r="G2" s="144"/>
    </row>
    <row r="3" spans="1:7" ht="48" customHeight="1">
      <c r="A3" s="145"/>
      <c r="B3" s="152" t="s">
        <v>304</v>
      </c>
      <c r="C3" s="153" t="s">
        <v>305</v>
      </c>
      <c r="D3" s="225" t="str">
        <f>IF(COUNTIF(D4:D7,"NO CUMPLE")&gt;0,"NO CUMPLE CONDICIÓN",IF(COUNTIF(D4:D7,"CUMPLE")=0,"NO APLICA","CUMPLE"))</f>
        <v>NO APLICA</v>
      </c>
      <c r="E3" s="234" t="str">
        <f>CONCATENATE(IF(D4="NO CUMPLE",CONCATENATE(E4," / "),""),IF(D5="NO CUMPLE",CONCATENATE(E5," / "),""),IF(D6="NO CUMPLE",CONCATENATE(E6," / "),""),IF(D7="NO CUMPLE",CONCATENATE(E7," / "),""))</f>
        <v/>
      </c>
      <c r="F3" s="199" t="s">
        <v>306</v>
      </c>
      <c r="G3" s="3">
        <f>IF(D3="CUMPLE",1,IF(D3="NO CUMPLE CONDICIÓN",2,3))</f>
        <v>3</v>
      </c>
    </row>
    <row r="4" spans="1:7" ht="206.25">
      <c r="A4" s="146" t="s">
        <v>307</v>
      </c>
      <c r="B4" s="147" t="s">
        <v>308</v>
      </c>
      <c r="C4" s="148" t="s">
        <v>309</v>
      </c>
      <c r="D4" s="149"/>
      <c r="E4" s="208"/>
      <c r="F4" s="200" t="s">
        <v>306</v>
      </c>
    </row>
    <row r="5" spans="1:7" ht="171" customHeight="1">
      <c r="A5" s="146" t="s">
        <v>307</v>
      </c>
      <c r="B5" s="147" t="s">
        <v>310</v>
      </c>
      <c r="C5" s="148" t="s">
        <v>311</v>
      </c>
      <c r="D5" s="149"/>
      <c r="E5" s="208"/>
      <c r="F5" s="200" t="s">
        <v>306</v>
      </c>
    </row>
    <row r="6" spans="1:7" ht="57.75">
      <c r="A6" s="146" t="s">
        <v>307</v>
      </c>
      <c r="B6" s="147" t="s">
        <v>312</v>
      </c>
      <c r="C6" s="148" t="s">
        <v>313</v>
      </c>
      <c r="D6" s="149"/>
      <c r="E6" s="208"/>
      <c r="F6" s="201" t="s">
        <v>314</v>
      </c>
    </row>
    <row r="7" spans="1:7" ht="57.75">
      <c r="A7" s="146" t="s">
        <v>307</v>
      </c>
      <c r="B7" s="147" t="s">
        <v>315</v>
      </c>
      <c r="C7" s="23" t="s">
        <v>316</v>
      </c>
      <c r="D7" s="149"/>
      <c r="E7" s="208"/>
      <c r="F7" s="201" t="s">
        <v>314</v>
      </c>
    </row>
    <row r="8" spans="1:7" ht="60.95" customHeight="1">
      <c r="A8" s="151"/>
      <c r="B8" s="152" t="s">
        <v>317</v>
      </c>
      <c r="C8" s="153" t="s">
        <v>318</v>
      </c>
      <c r="D8" s="225" t="str">
        <f>IF(COUNTIF(D9:D10,"NO CUMPLE")&gt;0,"NO CUMPLE CONDICIÓN",IF(COUNTIF(D9:D10,"CUMPLE")=0,"NO APLICA","CUMPLE"))</f>
        <v>NO APLICA</v>
      </c>
      <c r="E8" s="234" t="str">
        <f>CONCATENATE(IF(D9="NO CUMPLE",CONCATENATE(E9," / "),""),IF(D10="NO CUMPLE",CONCATENATE(E10," / "),""))</f>
        <v/>
      </c>
      <c r="F8" s="201" t="s">
        <v>319</v>
      </c>
      <c r="G8" s="3">
        <f>IF(D8="CUMPLE",1,IF(D8="NO CUMPLE CONDICIÓN",2,3))</f>
        <v>3</v>
      </c>
    </row>
    <row r="9" spans="1:7" s="2" customFormat="1" ht="48.75" customHeight="1">
      <c r="A9" s="146" t="s">
        <v>307</v>
      </c>
      <c r="B9" s="147" t="s">
        <v>320</v>
      </c>
      <c r="C9" s="150" t="s">
        <v>321</v>
      </c>
      <c r="D9" s="149"/>
      <c r="E9" s="208"/>
      <c r="F9" s="201" t="s">
        <v>319</v>
      </c>
      <c r="G9" s="3"/>
    </row>
    <row r="10" spans="1:7" ht="54.75" customHeight="1">
      <c r="A10" s="146" t="s">
        <v>307</v>
      </c>
      <c r="B10" s="147" t="s">
        <v>322</v>
      </c>
      <c r="C10" s="156" t="s">
        <v>323</v>
      </c>
      <c r="D10" s="239"/>
      <c r="E10" s="208"/>
      <c r="F10" s="201" t="s">
        <v>319</v>
      </c>
    </row>
    <row r="11" spans="1:7" ht="60.95" customHeight="1">
      <c r="A11" s="151"/>
      <c r="B11" s="152" t="s">
        <v>324</v>
      </c>
      <c r="C11" s="153" t="s">
        <v>325</v>
      </c>
      <c r="D11" s="225" t="str">
        <f>IF(COUNTIF(D12:D16,"NO CUMPLE")&gt;0,"NO CUMPLE CONDICIÓN",IF(COUNTIF(D12:D16,"CUMPLE")=0,"NO APLICA","CUMPLE"))</f>
        <v>NO APLICA</v>
      </c>
      <c r="E11" s="234" t="str">
        <f>CONCATENATE(IF(D12="NO CUMPLE",CONCATENATE(E12," / "),""),IF(D13="NO CUMPLE",CONCATENATE(E13," / "),""),IF(D14="NO CUMPLE",CONCATENATE(E14," / "),""),IF(D15="NO CUMPLE",CONCATENATE(E15," / "),""),IF(D16="NO CUMPLE",CONCATENATE(E16," / "),""))</f>
        <v/>
      </c>
      <c r="F11" s="201" t="s">
        <v>326</v>
      </c>
      <c r="G11" s="3">
        <f>IF(D11="CUMPLE",1,IF(D11="NO CUMPLE CONDICIÓN",2,3))</f>
        <v>3</v>
      </c>
    </row>
    <row r="12" spans="1:7" ht="106.5" customHeight="1">
      <c r="A12" s="146" t="s">
        <v>307</v>
      </c>
      <c r="B12" s="147" t="s">
        <v>327</v>
      </c>
      <c r="C12" s="150" t="s">
        <v>328</v>
      </c>
      <c r="D12" s="149"/>
      <c r="E12" s="208"/>
      <c r="F12" s="201" t="s">
        <v>326</v>
      </c>
    </row>
    <row r="13" spans="1:7" ht="50.25" customHeight="1">
      <c r="A13" s="146" t="s">
        <v>307</v>
      </c>
      <c r="B13" s="147" t="s">
        <v>329</v>
      </c>
      <c r="C13" s="150" t="s">
        <v>330</v>
      </c>
      <c r="D13" s="149"/>
      <c r="E13" s="208"/>
      <c r="F13" s="201" t="s">
        <v>326</v>
      </c>
    </row>
    <row r="14" spans="1:7" ht="44.25" customHeight="1">
      <c r="A14" s="146" t="s">
        <v>307</v>
      </c>
      <c r="B14" s="147" t="s">
        <v>331</v>
      </c>
      <c r="C14" s="150" t="s">
        <v>332</v>
      </c>
      <c r="D14" s="149"/>
      <c r="E14" s="208"/>
      <c r="F14" s="201" t="s">
        <v>326</v>
      </c>
    </row>
    <row r="15" spans="1:7" ht="74.45" customHeight="1">
      <c r="A15" s="146" t="s">
        <v>307</v>
      </c>
      <c r="B15" s="147" t="s">
        <v>333</v>
      </c>
      <c r="C15" s="150" t="s">
        <v>334</v>
      </c>
      <c r="D15" s="149"/>
      <c r="E15" s="208"/>
      <c r="F15" s="201" t="s">
        <v>326</v>
      </c>
    </row>
    <row r="16" spans="1:7" ht="41.25" customHeight="1">
      <c r="A16" s="146" t="s">
        <v>307</v>
      </c>
      <c r="B16" s="147" t="s">
        <v>335</v>
      </c>
      <c r="C16" s="150" t="s">
        <v>336</v>
      </c>
      <c r="D16" s="149"/>
      <c r="E16" s="208"/>
      <c r="F16" s="201" t="s">
        <v>326</v>
      </c>
    </row>
    <row r="17" spans="1:7" s="24" customFormat="1" ht="60.95" customHeight="1">
      <c r="A17" s="157"/>
      <c r="B17" s="152" t="s">
        <v>337</v>
      </c>
      <c r="C17" s="153" t="s">
        <v>338</v>
      </c>
      <c r="D17" s="225" t="str">
        <f>IF(COUNTIF(D19:D21,"NO CUMPLE")&gt;0,"NO CUMPLE CONDICIÓN",IF(COUNTIF(D19:D21,"CUMPLE")=0,"NO APLICA","CUMPLE"))</f>
        <v>NO APLICA</v>
      </c>
      <c r="E17" s="234" t="str">
        <f>CONCATENATE(IF(D19="NO CUMPLE",CONCATENATE(E19," / "),""),IF(D20="NO CUMPLE",CONCATENATE(E20," / "),""),IF(D21="NO CUMPLE",CONCATENATE(E21," / "),""))</f>
        <v/>
      </c>
      <c r="F17" s="202" t="s">
        <v>339</v>
      </c>
      <c r="G17" s="3">
        <f>IF(D17="CUMPLE",1,IF(D17="NO CUMPLE CONDICIÓN",2,3))</f>
        <v>3</v>
      </c>
    </row>
    <row r="18" spans="1:7" s="24" customFormat="1" ht="43.5" customHeight="1">
      <c r="A18" s="157"/>
      <c r="B18" s="154"/>
      <c r="C18" s="155" t="s">
        <v>340</v>
      </c>
      <c r="D18" s="204"/>
      <c r="E18" s="209"/>
      <c r="F18" s="202"/>
      <c r="G18" s="3"/>
    </row>
    <row r="19" spans="1:7" ht="61.5" customHeight="1">
      <c r="A19" s="146" t="s">
        <v>307</v>
      </c>
      <c r="B19" s="147" t="s">
        <v>341</v>
      </c>
      <c r="C19" s="92" t="s">
        <v>855</v>
      </c>
      <c r="D19" s="149"/>
      <c r="E19" s="208"/>
      <c r="F19" s="201" t="s">
        <v>342</v>
      </c>
    </row>
    <row r="20" spans="1:7" ht="213.75" customHeight="1">
      <c r="A20" s="146" t="s">
        <v>307</v>
      </c>
      <c r="B20" s="147" t="s">
        <v>343</v>
      </c>
      <c r="C20" s="150" t="s">
        <v>344</v>
      </c>
      <c r="D20" s="149"/>
      <c r="E20" s="208"/>
      <c r="F20" s="201" t="s">
        <v>345</v>
      </c>
    </row>
    <row r="21" spans="1:7" ht="50.25" customHeight="1">
      <c r="A21" s="146" t="s">
        <v>307</v>
      </c>
      <c r="B21" s="147" t="s">
        <v>346</v>
      </c>
      <c r="C21" s="150" t="s">
        <v>347</v>
      </c>
      <c r="D21" s="149"/>
      <c r="E21" s="208"/>
      <c r="F21" s="201" t="s">
        <v>348</v>
      </c>
    </row>
    <row r="22" spans="1:7" ht="60.95" customHeight="1">
      <c r="A22" s="151"/>
      <c r="B22" s="152" t="s">
        <v>349</v>
      </c>
      <c r="C22" s="153" t="s">
        <v>350</v>
      </c>
      <c r="D22" s="225" t="str">
        <f>IF(COUNTIF(D23:D24,"NO CUMPLE")&gt;0,"NO CUMPLE CONDICIÓN",IF(COUNTIF(D23:D24,"CUMPLE")=0,"NO APLICA","CUMPLE"))</f>
        <v>NO APLICA</v>
      </c>
      <c r="E22" s="234" t="str">
        <f>CONCATENATE(IF(D23="NO CUMPLE",CONCATENATE(E23," / "),""),IF(D24="NO CUMPLE",CONCATENATE(E24," / "),""))</f>
        <v/>
      </c>
      <c r="F22" s="201" t="s">
        <v>351</v>
      </c>
      <c r="G22" s="3">
        <f>IF(D22="CUMPLE",1,IF(D22="NO CUMPLE CONDICIÓN",2,3))</f>
        <v>3</v>
      </c>
    </row>
    <row r="23" spans="1:7" ht="185.25" customHeight="1">
      <c r="A23" s="146" t="s">
        <v>307</v>
      </c>
      <c r="B23" s="147" t="s">
        <v>352</v>
      </c>
      <c r="C23" s="150" t="s">
        <v>353</v>
      </c>
      <c r="D23" s="149"/>
      <c r="E23" s="208"/>
      <c r="F23" s="201" t="s">
        <v>354</v>
      </c>
    </row>
    <row r="24" spans="1:7" ht="68.25" customHeight="1" thickBot="1">
      <c r="A24" s="158" t="s">
        <v>307</v>
      </c>
      <c r="B24" s="159" t="s">
        <v>355</v>
      </c>
      <c r="C24" s="103" t="s">
        <v>356</v>
      </c>
      <c r="D24" s="160"/>
      <c r="E24" s="210"/>
      <c r="F24" s="203" t="s">
        <v>354</v>
      </c>
    </row>
    <row r="25" spans="1:7">
      <c r="C25" s="3"/>
      <c r="D25" s="3"/>
      <c r="E25" s="3"/>
      <c r="F25" s="79"/>
    </row>
    <row r="26" spans="1:7" hidden="1">
      <c r="C26" s="105" t="s">
        <v>300</v>
      </c>
      <c r="D26" s="3">
        <f>COUNTIF(G3:G24,1)</f>
        <v>0</v>
      </c>
      <c r="E26" s="3"/>
      <c r="F26" s="79"/>
    </row>
    <row r="27" spans="1:7" hidden="1">
      <c r="C27" s="105" t="s">
        <v>301</v>
      </c>
      <c r="D27" s="3">
        <f>COUNTIF(G3:G24,2)</f>
        <v>0</v>
      </c>
      <c r="E27" s="3"/>
      <c r="F27" s="79"/>
    </row>
    <row r="28" spans="1:7" hidden="1">
      <c r="C28" s="105" t="s">
        <v>302</v>
      </c>
      <c r="D28" s="3">
        <f>COUNTIF(G3:G24,3)</f>
        <v>5</v>
      </c>
      <c r="E28" s="3"/>
      <c r="F28" s="79"/>
    </row>
    <row r="29" spans="1:7">
      <c r="C29" s="3"/>
      <c r="D29" s="3"/>
      <c r="E29" s="3"/>
      <c r="F29" s="79"/>
    </row>
    <row r="30" spans="1:7">
      <c r="C30" s="3"/>
      <c r="D30" s="3"/>
      <c r="E30" s="3"/>
      <c r="F30" s="79"/>
    </row>
    <row r="31" spans="1:7">
      <c r="C31" s="3"/>
      <c r="D31" s="3"/>
      <c r="E31" s="3"/>
      <c r="F31" s="79"/>
    </row>
    <row r="32" spans="1:7">
      <c r="C32" s="3"/>
      <c r="D32" s="3"/>
      <c r="E32" s="3"/>
      <c r="F32" s="79"/>
    </row>
    <row r="33" spans="3:6">
      <c r="C33" s="3"/>
      <c r="D33" s="3"/>
      <c r="E33" s="3"/>
      <c r="F33" s="79"/>
    </row>
  </sheetData>
  <sheetProtection algorithmName="SHA-512" hashValue="nW/ZYNdnAh2e7+OlGi4AwYkovMKrwRBmjaN5gmZ+aAW9bD/oCZE36KY3gcztMaZIKFU8hjY4xMEbHRikzWrfOQ==" saltValue="p8C2+5tS1bcSmrGqAqVSEQ==" spinCount="100000" sheet="1" formatRows="0" autoFilter="0"/>
  <mergeCells count="1">
    <mergeCell ref="B1:E1"/>
  </mergeCells>
  <conditionalFormatting sqref="D3">
    <cfRule type="cellIs" dxfId="67" priority="11" operator="equal">
      <formula>"NO CUMPLE CONDICIÓN"</formula>
    </cfRule>
    <cfRule type="cellIs" dxfId="66" priority="12" operator="equal">
      <formula>"No Cumple"</formula>
    </cfRule>
  </conditionalFormatting>
  <conditionalFormatting sqref="D8">
    <cfRule type="cellIs" dxfId="65" priority="9" operator="equal">
      <formula>"NO CUMPLE CONDICIÓN"</formula>
    </cfRule>
    <cfRule type="cellIs" dxfId="64" priority="10" operator="equal">
      <formula>"No Cumple"</formula>
    </cfRule>
  </conditionalFormatting>
  <conditionalFormatting sqref="D10:D11">
    <cfRule type="cellIs" dxfId="63" priority="5" operator="equal">
      <formula>"NO CUMPLE CONDICIÓN"</formula>
    </cfRule>
    <cfRule type="cellIs" dxfId="62" priority="6" operator="equal">
      <formula>"No Cumple"</formula>
    </cfRule>
  </conditionalFormatting>
  <conditionalFormatting sqref="D17">
    <cfRule type="cellIs" dxfId="61" priority="3" operator="equal">
      <formula>"NO CUMPLE CONDICIÓN"</formula>
    </cfRule>
    <cfRule type="cellIs" dxfId="60" priority="4" operator="equal">
      <formula>"No Cumple"</formula>
    </cfRule>
  </conditionalFormatting>
  <conditionalFormatting sqref="D22">
    <cfRule type="cellIs" dxfId="59" priority="1" operator="equal">
      <formula>"NO CUMPLE CONDICIÓN"</formula>
    </cfRule>
    <cfRule type="cellIs" dxfId="58" priority="2" operator="equal">
      <formula>"No Cumple"</formula>
    </cfRule>
  </conditionalFormatting>
  <dataValidations count="2">
    <dataValidation type="list" allowBlank="1" showInputMessage="1" showErrorMessage="1" sqref="D19:D20 D10" xr:uid="{F4B8BBAA-B5D6-4AF7-AAC8-328C0F501568}">
      <formula1>"CUMPLE,NO CUMPLE,NO APLICA"</formula1>
    </dataValidation>
    <dataValidation type="list" allowBlank="1" showInputMessage="1" showErrorMessage="1" sqref="D12:D16 D23:D24 D4:D7 D21 D9" xr:uid="{2EBC453B-6D87-4E4F-A951-AC78BA208DF3}">
      <formula1>"CUMPLE,NO CUMPLE"</formula1>
    </dataValidation>
  </dataValidations>
  <hyperlinks>
    <hyperlink ref="A1" location="PORTADA!A1" display="Portada" xr:uid="{6BF79577-E0DE-45DE-9463-F7AF11A6BEDC}"/>
  </hyperlinks>
  <printOptions horizontalCentered="1"/>
  <pageMargins left="0.31496062992125984" right="0.31496062992125984" top="1.1417322834645669" bottom="0.74803149606299213" header="0.31496062992125984" footer="0.31496062992125984"/>
  <pageSetup scale="74" fitToHeight="0" orientation="landscape" r:id="rId1"/>
  <headerFooter>
    <oddHeader>&amp;L&amp;G&amp;CPROCESO DE INSPECCIÓN, VIGILANCIA Y CONTROL
INSTRUMENTO IV
PRESTACION DE SERVICIOS A LA COMUNIDAD&amp;RIN89.IVC
Versión 2
24/06/2026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42AAE-B297-42B6-8425-E7A3BA7C3774}">
  <sheetPr>
    <tabColor theme="5" tint="0.79998168889431442"/>
    <pageSetUpPr fitToPage="1"/>
  </sheetPr>
  <dimension ref="A1:G68"/>
  <sheetViews>
    <sheetView zoomScaleNormal="100" workbookViewId="0">
      <selection activeCell="A13" sqref="A13"/>
    </sheetView>
  </sheetViews>
  <sheetFormatPr baseColWidth="10" defaultColWidth="11.42578125" defaultRowHeight="15"/>
  <cols>
    <col min="1" max="1" width="8" style="12" customWidth="1"/>
    <col min="2" max="2" width="9.28515625" customWidth="1"/>
    <col min="3" max="3" width="59.42578125" customWidth="1"/>
    <col min="4" max="4" width="22.28515625" style="12" customWidth="1"/>
    <col min="5" max="5" width="73.28515625" customWidth="1"/>
    <col min="6" max="6" width="46.85546875" customWidth="1"/>
    <col min="7" max="7" width="0" hidden="1" customWidth="1"/>
  </cols>
  <sheetData>
    <row r="1" spans="1:7" s="10" customFormat="1" ht="22.5" customHeight="1" thickBot="1">
      <c r="A1" s="75" t="s">
        <v>177</v>
      </c>
      <c r="B1" s="453" t="s">
        <v>856</v>
      </c>
      <c r="C1" s="454"/>
      <c r="D1" s="454"/>
      <c r="E1" s="455"/>
      <c r="F1" s="217"/>
    </row>
    <row r="2" spans="1:7" s="10" customFormat="1" ht="45.75" thickBot="1">
      <c r="A2" s="22" t="s">
        <v>179</v>
      </c>
      <c r="B2" s="230" t="s">
        <v>180</v>
      </c>
      <c r="C2" s="231" t="s">
        <v>181</v>
      </c>
      <c r="D2" s="232" t="s">
        <v>182</v>
      </c>
      <c r="E2" s="195" t="s">
        <v>357</v>
      </c>
      <c r="F2" s="4" t="s">
        <v>184</v>
      </c>
    </row>
    <row r="3" spans="1:7" s="192" customFormat="1" ht="56.25" customHeight="1">
      <c r="A3" s="47"/>
      <c r="B3" s="227" t="s">
        <v>358</v>
      </c>
      <c r="C3" s="228" t="s">
        <v>359</v>
      </c>
      <c r="D3" s="229" t="str">
        <f>IF(COUNTIF(D4:D7,"NO CUMPLE")&gt;0,"NO CUMPLE CONDICIÓN",IF(COUNTIF(D4:D7,"CUMPLE")=0,"NO APLICA","CUMPLE"))</f>
        <v>NO APLICA</v>
      </c>
      <c r="E3" s="233" t="str">
        <f>CONCATENATE(IF(D4="NO CUMPLE",CONCATENATE(E4," / "),""),IF(D5="NO CUMPLE",CONCATENATE(E5," / "),""),IF(D6="NO CUMPLE",CONCATENATE(E6," / "),""),IF(D7="NO CUMPLE",CONCATENATE(E7," / "),""))</f>
        <v/>
      </c>
      <c r="F3" s="218" t="s">
        <v>780</v>
      </c>
      <c r="G3" s="3">
        <f>IF(D3="CUMPLE",1,IF(D3="NO CUMPLE CONDICIÓN",2,3))</f>
        <v>3</v>
      </c>
    </row>
    <row r="4" spans="1:7" s="10" customFormat="1" ht="36.6" customHeight="1">
      <c r="A4" s="51" t="s">
        <v>360</v>
      </c>
      <c r="B4" s="211" t="s">
        <v>361</v>
      </c>
      <c r="C4" s="212" t="s">
        <v>362</v>
      </c>
      <c r="D4" s="118"/>
      <c r="E4" s="240"/>
      <c r="F4" s="219" t="s">
        <v>363</v>
      </c>
    </row>
    <row r="5" spans="1:7" s="10" customFormat="1" ht="48" customHeight="1">
      <c r="A5" s="51" t="s">
        <v>360</v>
      </c>
      <c r="B5" s="211" t="s">
        <v>364</v>
      </c>
      <c r="C5" s="6" t="s">
        <v>365</v>
      </c>
      <c r="D5" s="118"/>
      <c r="E5" s="240"/>
      <c r="F5" s="219" t="s">
        <v>363</v>
      </c>
    </row>
    <row r="6" spans="1:7" s="10" customFormat="1" ht="333">
      <c r="A6" s="51" t="s">
        <v>360</v>
      </c>
      <c r="B6" s="211" t="s">
        <v>366</v>
      </c>
      <c r="C6" s="6" t="s">
        <v>367</v>
      </c>
      <c r="D6" s="118"/>
      <c r="E6" s="240"/>
      <c r="F6" s="220" t="s">
        <v>368</v>
      </c>
    </row>
    <row r="7" spans="1:7" s="10" customFormat="1" ht="50.25" customHeight="1">
      <c r="A7" s="51" t="s">
        <v>360</v>
      </c>
      <c r="B7" s="213" t="s">
        <v>369</v>
      </c>
      <c r="C7" s="49" t="s">
        <v>370</v>
      </c>
      <c r="D7" s="225" t="str">
        <f>IF(COUNTIF(D10:D16,"NO CUMPLE")&gt;0,"NO CUMPLE CONDICIÓN",IF(COUNTIF(D10:D16,"CUMPLE")=0,"NO APLICA","CUMPLE"))</f>
        <v>NO APLICA</v>
      </c>
      <c r="E7" s="234" t="str">
        <f>CONCATENATE(IF(D10="NO CUMPLE",CONCATENATE(E10," / "),""),IF(D11="NO CUMPLE",CONCATENATE(E11," / "),""),IF(D12="NO CUMPLE",CONCATENATE(E12," / "),""),IF(D13="NO CUMPLE",CONCATENATE(E13," / "),""),IF(D14="NO CUMPLE",CONCATENATE(E14," / "),""),IF(D15="NO CUMPLE",CONCATENATE(E15," / "),""),IF(D16="NO CUMPLE",CONCATENATE(E16," / "),""))</f>
        <v/>
      </c>
      <c r="F7" s="221" t="s">
        <v>781</v>
      </c>
      <c r="G7" s="3">
        <f t="shared" ref="G7:G8" si="0">IF(D7="CUMPLE",1,IF(D7="NO CUMPLE CONDICIÓN",2,3))</f>
        <v>3</v>
      </c>
    </row>
    <row r="8" spans="1:7" s="10" customFormat="1" ht="50.25" customHeight="1">
      <c r="A8" s="51" t="s">
        <v>360</v>
      </c>
      <c r="B8" s="213" t="s">
        <v>369</v>
      </c>
      <c r="C8" s="49" t="s">
        <v>370</v>
      </c>
      <c r="D8" s="225" t="str">
        <f>IF(COUNTIF(D17:D22,"NO CUMPLE")&gt;0,"NO CUMPLE CONDICIÓN",IF(COUNTIF(D17:D22,"CUMPLE")=0,"NO APLICA","CUMPLE"))</f>
        <v>NO APLICA</v>
      </c>
      <c r="E8" s="234" t="str">
        <f>CONCATENATE(IF(D17="NO CUMPLE",CONCATENATE(E17," / "),""),IF(D18="NO CUMPLE",CONCATENATE(E18," / "),""),IF(D19="NO CUMPLE",CONCATENATE(E19," / "),""),IF(D20="NO CUMPLE",CONCATENATE(E20," / "),""),IF(D21="NO CUMPLE",CONCATENATE(E21," / "),""),IF(D22="NO CUMPLE",CONCATENATE(E22," / "),""))</f>
        <v/>
      </c>
      <c r="F8" s="221" t="s">
        <v>781</v>
      </c>
      <c r="G8" s="3">
        <f t="shared" si="0"/>
        <v>3</v>
      </c>
    </row>
    <row r="9" spans="1:7" s="10" customFormat="1" ht="49.5" customHeight="1">
      <c r="A9" s="54"/>
      <c r="B9" s="214"/>
      <c r="C9" s="19" t="s">
        <v>371</v>
      </c>
      <c r="D9" s="226"/>
      <c r="E9" s="235"/>
      <c r="F9" s="222" t="s">
        <v>372</v>
      </c>
    </row>
    <row r="10" spans="1:7" ht="105">
      <c r="A10" s="51" t="s">
        <v>360</v>
      </c>
      <c r="B10" s="211" t="s">
        <v>373</v>
      </c>
      <c r="C10" s="6" t="s">
        <v>374</v>
      </c>
      <c r="D10" s="118"/>
      <c r="E10" s="240"/>
      <c r="F10" s="223" t="s">
        <v>782</v>
      </c>
    </row>
    <row r="11" spans="1:7" ht="165">
      <c r="A11" s="51" t="s">
        <v>360</v>
      </c>
      <c r="B11" s="211" t="s">
        <v>375</v>
      </c>
      <c r="C11" s="6" t="s">
        <v>376</v>
      </c>
      <c r="D11" s="118"/>
      <c r="E11" s="240"/>
      <c r="F11" s="219" t="s">
        <v>377</v>
      </c>
    </row>
    <row r="12" spans="1:7" ht="195">
      <c r="A12" s="51" t="s">
        <v>360</v>
      </c>
      <c r="B12" s="211" t="s">
        <v>378</v>
      </c>
      <c r="C12" s="11" t="s">
        <v>379</v>
      </c>
      <c r="D12" s="241"/>
      <c r="E12" s="240"/>
      <c r="F12" s="223" t="s">
        <v>783</v>
      </c>
    </row>
    <row r="13" spans="1:7" s="10" customFormat="1" ht="150">
      <c r="A13" s="51" t="s">
        <v>360</v>
      </c>
      <c r="B13" s="211" t="s">
        <v>380</v>
      </c>
      <c r="C13" s="11" t="s">
        <v>381</v>
      </c>
      <c r="D13" s="241"/>
      <c r="E13" s="240"/>
      <c r="F13" s="223" t="s">
        <v>784</v>
      </c>
    </row>
    <row r="14" spans="1:7" s="10" customFormat="1" ht="210">
      <c r="A14" s="51" t="s">
        <v>360</v>
      </c>
      <c r="B14" s="211" t="s">
        <v>382</v>
      </c>
      <c r="C14" s="11" t="s">
        <v>383</v>
      </c>
      <c r="D14" s="241"/>
      <c r="E14" s="240"/>
      <c r="F14" s="224" t="s">
        <v>384</v>
      </c>
    </row>
    <row r="15" spans="1:7" s="10" customFormat="1" ht="135">
      <c r="A15" s="51" t="s">
        <v>360</v>
      </c>
      <c r="B15" s="211" t="s">
        <v>385</v>
      </c>
      <c r="C15" s="11" t="s">
        <v>386</v>
      </c>
      <c r="D15" s="241"/>
      <c r="E15" s="240"/>
      <c r="F15" s="224" t="s">
        <v>387</v>
      </c>
    </row>
    <row r="16" spans="1:7" s="10" customFormat="1" ht="75.95" customHeight="1">
      <c r="A16" s="51" t="s">
        <v>360</v>
      </c>
      <c r="B16" s="211" t="s">
        <v>388</v>
      </c>
      <c r="C16" s="6" t="s">
        <v>389</v>
      </c>
      <c r="D16" s="118"/>
      <c r="E16" s="240"/>
      <c r="F16" s="219" t="s">
        <v>390</v>
      </c>
    </row>
    <row r="17" spans="1:7" ht="240">
      <c r="A17" s="51" t="s">
        <v>360</v>
      </c>
      <c r="B17" s="211" t="s">
        <v>391</v>
      </c>
      <c r="C17" s="11" t="s">
        <v>392</v>
      </c>
      <c r="D17" s="241"/>
      <c r="E17" s="240"/>
      <c r="F17" s="224" t="s">
        <v>393</v>
      </c>
    </row>
    <row r="18" spans="1:7" ht="120" customHeight="1">
      <c r="A18" s="51" t="s">
        <v>360</v>
      </c>
      <c r="B18" s="211" t="s">
        <v>394</v>
      </c>
      <c r="C18" s="11" t="s">
        <v>395</v>
      </c>
      <c r="D18" s="118"/>
      <c r="E18" s="240"/>
      <c r="F18" s="223" t="s">
        <v>785</v>
      </c>
    </row>
    <row r="19" spans="1:7" s="10" customFormat="1" ht="204" customHeight="1">
      <c r="A19" s="51" t="s">
        <v>360</v>
      </c>
      <c r="B19" s="211" t="s">
        <v>396</v>
      </c>
      <c r="C19" s="6" t="s">
        <v>397</v>
      </c>
      <c r="D19" s="241"/>
      <c r="E19" s="240"/>
      <c r="F19" s="223" t="s">
        <v>398</v>
      </c>
    </row>
    <row r="20" spans="1:7" s="10" customFormat="1" ht="225">
      <c r="A20" s="51" t="s">
        <v>360</v>
      </c>
      <c r="B20" s="211" t="s">
        <v>399</v>
      </c>
      <c r="C20" s="11" t="s">
        <v>400</v>
      </c>
      <c r="D20" s="241"/>
      <c r="E20" s="240"/>
      <c r="F20" s="223" t="s">
        <v>786</v>
      </c>
    </row>
    <row r="21" spans="1:7" s="10" customFormat="1" ht="118.5" customHeight="1">
      <c r="A21" s="51" t="s">
        <v>360</v>
      </c>
      <c r="B21" s="211" t="s">
        <v>401</v>
      </c>
      <c r="C21" s="196" t="s">
        <v>793</v>
      </c>
      <c r="D21" s="241"/>
      <c r="E21" s="240"/>
      <c r="F21" s="223" t="s">
        <v>787</v>
      </c>
    </row>
    <row r="22" spans="1:7" s="10" customFormat="1" ht="99">
      <c r="A22" s="51" t="s">
        <v>360</v>
      </c>
      <c r="B22" s="211" t="s">
        <v>402</v>
      </c>
      <c r="C22" s="74" t="s">
        <v>403</v>
      </c>
      <c r="D22" s="241"/>
      <c r="E22" s="240"/>
      <c r="F22" s="223" t="s">
        <v>788</v>
      </c>
    </row>
    <row r="23" spans="1:7" s="10" customFormat="1" ht="32.1" customHeight="1">
      <c r="A23" s="55"/>
      <c r="B23" s="215" t="s">
        <v>410</v>
      </c>
      <c r="C23" s="5" t="s">
        <v>404</v>
      </c>
      <c r="D23" s="225" t="str">
        <f>IF(COUNTIF(D25:D27,"NO CUMPLE")&gt;0,"NO CUMPLE CONDICIÓN",IF(COUNTIF(D25:D27,"CUMPLE")=0,"NO APLICA","CUMPLE"))</f>
        <v>NO APLICA</v>
      </c>
      <c r="E23" s="234" t="str">
        <f>CONCATENATE(IF(D25="NO CUMPLE",CONCATENATE(E25," / "),""),IF(D26="NO CUMPLE",CONCATENATE(E26," / "),""),IF(D27="NO CUMPLE",CONCATENATE(E27," / "),""))</f>
        <v/>
      </c>
      <c r="F23" s="223" t="s">
        <v>789</v>
      </c>
      <c r="G23" s="3">
        <f>IF(D23="CUMPLE",1,IF(D23="NO CUMPLE CONDICIÓN",2,3))</f>
        <v>3</v>
      </c>
    </row>
    <row r="24" spans="1:7" ht="45">
      <c r="A24" s="55"/>
      <c r="B24" s="214"/>
      <c r="C24" s="20" t="s">
        <v>405</v>
      </c>
      <c r="D24" s="226"/>
      <c r="E24" s="235"/>
      <c r="F24" s="223"/>
    </row>
    <row r="25" spans="1:7" s="13" customFormat="1" ht="218.25" customHeight="1">
      <c r="A25" s="51" t="s">
        <v>360</v>
      </c>
      <c r="B25" s="216" t="s">
        <v>794</v>
      </c>
      <c r="C25" s="11" t="s">
        <v>406</v>
      </c>
      <c r="D25" s="118"/>
      <c r="E25" s="240"/>
      <c r="F25" s="223" t="s">
        <v>790</v>
      </c>
    </row>
    <row r="26" spans="1:7" s="13" customFormat="1" ht="108.75" customHeight="1">
      <c r="A26" s="51" t="s">
        <v>360</v>
      </c>
      <c r="B26" s="216" t="s">
        <v>795</v>
      </c>
      <c r="C26" s="11" t="s">
        <v>407</v>
      </c>
      <c r="D26" s="118"/>
      <c r="E26" s="240"/>
      <c r="F26" s="223" t="s">
        <v>791</v>
      </c>
    </row>
    <row r="27" spans="1:7" s="13" customFormat="1" ht="246.75" customHeight="1">
      <c r="A27" s="51" t="s">
        <v>360</v>
      </c>
      <c r="B27" s="216" t="s">
        <v>796</v>
      </c>
      <c r="C27" s="11" t="s">
        <v>408</v>
      </c>
      <c r="D27" s="118"/>
      <c r="E27" s="240"/>
      <c r="F27" s="223" t="s">
        <v>409</v>
      </c>
    </row>
    <row r="28" spans="1:7" ht="46.5" customHeight="1">
      <c r="A28" s="54"/>
      <c r="B28" s="213" t="s">
        <v>414</v>
      </c>
      <c r="C28" s="188" t="s">
        <v>411</v>
      </c>
      <c r="D28" s="225" t="str">
        <f>IF(COUNTIF(D30:D30,"NO CUMPLE")&gt;0,"NO CUMPLE CONDICIÓN",IF(COUNTIF(D30:D30,"CUMPLE")=0,"NO APLICA","CUMPLE"))</f>
        <v>NO APLICA</v>
      </c>
      <c r="E28" s="234" t="str">
        <f>CONCATENATE(IF(D30="NO CUMPLE",CONCATENATE(E30," / "),""))</f>
        <v/>
      </c>
      <c r="F28" s="223" t="s">
        <v>792</v>
      </c>
      <c r="G28" s="3">
        <f>IF(D28="CUMPLE",1,IF(D28="NO CUMPLE CONDICIÓN",2,3))</f>
        <v>3</v>
      </c>
    </row>
    <row r="29" spans="1:7" ht="45">
      <c r="A29" s="54"/>
      <c r="B29" s="214"/>
      <c r="C29" s="20" t="s">
        <v>405</v>
      </c>
      <c r="D29" s="226"/>
      <c r="E29" s="235"/>
      <c r="F29" s="223"/>
    </row>
    <row r="30" spans="1:7" ht="75">
      <c r="A30" s="51" t="s">
        <v>360</v>
      </c>
      <c r="B30" s="216" t="s">
        <v>417</v>
      </c>
      <c r="C30" s="11" t="s">
        <v>412</v>
      </c>
      <c r="D30" s="118"/>
      <c r="E30" s="240"/>
      <c r="F30" s="223" t="s">
        <v>413</v>
      </c>
    </row>
    <row r="31" spans="1:7" ht="31.5" customHeight="1">
      <c r="A31" s="54"/>
      <c r="B31" s="213" t="s">
        <v>797</v>
      </c>
      <c r="C31" s="188" t="s">
        <v>415</v>
      </c>
      <c r="D31" s="225" t="str">
        <f>IF(COUNTIF(D33:D33,"NO CUMPLE")&gt;0,"NO CUMPLE CONDICIÓN",IF(COUNTIF(D33:D33,"CUMPLE")=0,"NO APLICA","CUMPLE"))</f>
        <v>NO APLICA</v>
      </c>
      <c r="E31" s="234" t="str">
        <f>CONCATENATE(IF(D33="NO CUMPLE",CONCATENATE(E33," / "),""))</f>
        <v/>
      </c>
      <c r="F31" s="223" t="s">
        <v>416</v>
      </c>
      <c r="G31" s="3">
        <f>IF(D31="CUMPLE",1,IF(D31="NO CUMPLE CONDICIÓN",2,3))</f>
        <v>3</v>
      </c>
    </row>
    <row r="32" spans="1:7" ht="45">
      <c r="A32" s="54"/>
      <c r="B32" s="214"/>
      <c r="C32" s="20" t="s">
        <v>405</v>
      </c>
      <c r="D32" s="226"/>
      <c r="E32" s="235"/>
      <c r="F32" s="223"/>
    </row>
    <row r="33" spans="1:6" ht="45.75" thickBot="1">
      <c r="A33" s="51" t="s">
        <v>360</v>
      </c>
      <c r="B33" s="236" t="s">
        <v>798</v>
      </c>
      <c r="C33" s="237" t="s">
        <v>418</v>
      </c>
      <c r="D33" s="238"/>
      <c r="E33" s="242"/>
      <c r="F33" s="223" t="s">
        <v>419</v>
      </c>
    </row>
    <row r="35" spans="1:6" hidden="1">
      <c r="C35" s="105" t="s">
        <v>300</v>
      </c>
      <c r="D35" s="3">
        <f>COUNTIF(G3:G33,1)</f>
        <v>0</v>
      </c>
    </row>
    <row r="36" spans="1:6" hidden="1">
      <c r="C36" s="105" t="s">
        <v>301</v>
      </c>
      <c r="D36" s="3">
        <f>COUNTIF(G3:G33,2)</f>
        <v>0</v>
      </c>
    </row>
    <row r="37" spans="1:6" hidden="1">
      <c r="C37" s="105" t="s">
        <v>302</v>
      </c>
      <c r="D37" s="3">
        <f>COUNTIF(G3:G33,3)</f>
        <v>6</v>
      </c>
    </row>
    <row r="55" spans="1:6">
      <c r="A55" s="189"/>
      <c r="F55" s="60"/>
    </row>
    <row r="56" spans="1:6">
      <c r="F56" s="60"/>
    </row>
    <row r="57" spans="1:6">
      <c r="F57" s="60"/>
    </row>
    <row r="58" spans="1:6">
      <c r="F58" s="60"/>
    </row>
    <row r="59" spans="1:6">
      <c r="F59" s="60"/>
    </row>
    <row r="60" spans="1:6">
      <c r="F60" s="60"/>
    </row>
    <row r="61" spans="1:6">
      <c r="F61" s="60"/>
    </row>
    <row r="62" spans="1:6">
      <c r="F62" s="60"/>
    </row>
    <row r="63" spans="1:6">
      <c r="F63" s="60"/>
    </row>
    <row r="64" spans="1:6">
      <c r="F64" s="60"/>
    </row>
    <row r="65" spans="6:6">
      <c r="F65" s="60"/>
    </row>
    <row r="66" spans="6:6">
      <c r="F66" s="60"/>
    </row>
    <row r="67" spans="6:6">
      <c r="F67" s="60"/>
    </row>
    <row r="68" spans="6:6">
      <c r="F68" s="60"/>
    </row>
  </sheetData>
  <sheetProtection algorithmName="SHA-512" hashValue="friKZVCI7wYwVJB1BRibI3f3Mi+q0mBssAr84tU1i/kyQ2MWKRO6xmbBgwXljq2vvPgPwpXkS4zYmZoJv7Gt8w==" saltValue="pNqy27srMd9gsVD3uNdS5A==" spinCount="100000" sheet="1" objects="1" scenarios="1" formatRows="0"/>
  <mergeCells count="1">
    <mergeCell ref="B1:E1"/>
  </mergeCells>
  <phoneticPr fontId="18" type="noConversion"/>
  <conditionalFormatting sqref="D3">
    <cfRule type="cellIs" dxfId="57" priority="9" operator="equal">
      <formula>"NO CUMPLE CONDICIÓN"</formula>
    </cfRule>
    <cfRule type="cellIs" dxfId="56" priority="10" operator="equal">
      <formula>"No Cumple"</formula>
    </cfRule>
  </conditionalFormatting>
  <conditionalFormatting sqref="D7:D8">
    <cfRule type="cellIs" dxfId="55" priority="5" operator="equal">
      <formula>"NO CUMPLE CONDICIÓN"</formula>
    </cfRule>
    <cfRule type="cellIs" dxfId="54" priority="6" operator="equal">
      <formula>"No Cumple"</formula>
    </cfRule>
  </conditionalFormatting>
  <conditionalFormatting sqref="D23">
    <cfRule type="cellIs" dxfId="53" priority="7" operator="equal">
      <formula>"NO CUMPLE CONDICIÓN"</formula>
    </cfRule>
    <cfRule type="cellIs" dxfId="52" priority="8" operator="equal">
      <formula>"No Cumple"</formula>
    </cfRule>
  </conditionalFormatting>
  <conditionalFormatting sqref="D28">
    <cfRule type="cellIs" dxfId="51" priority="3" operator="equal">
      <formula>"NO CUMPLE CONDICIÓN"</formula>
    </cfRule>
    <cfRule type="cellIs" dxfId="50" priority="4" operator="equal">
      <formula>"No Cumple"</formula>
    </cfRule>
  </conditionalFormatting>
  <conditionalFormatting sqref="D31">
    <cfRule type="cellIs" dxfId="49" priority="1" operator="equal">
      <formula>"NO CUMPLE CONDICIÓN"</formula>
    </cfRule>
    <cfRule type="cellIs" dxfId="48" priority="2" operator="equal">
      <formula>"No Cumple"</formula>
    </cfRule>
  </conditionalFormatting>
  <dataValidations count="2">
    <dataValidation type="list" allowBlank="1" showInputMessage="1" showErrorMessage="1" sqref="D4:D6 D10:D11 D16 D18 D25:D27 D30 D33" xr:uid="{60D1BDCF-3726-408A-9C17-27D797A92187}">
      <formula1>"CUMPLE,NO CUMPLE"</formula1>
    </dataValidation>
    <dataValidation type="list" allowBlank="1" showInputMessage="1" showErrorMessage="1" sqref="D12:D15 D17 D19:D22" xr:uid="{8CA16A98-7A3A-45D6-8715-A8607F903EB8}">
      <formula1>"CUMPLE,NO CUMPLE,NO APLICA"</formula1>
    </dataValidation>
  </dataValidations>
  <hyperlinks>
    <hyperlink ref="A1" location="PORTADA!A1" display="Portada" xr:uid="{CB7F244A-913E-4C6F-8B55-0AF5379B076E}"/>
  </hyperlinks>
  <printOptions horizontalCentered="1"/>
  <pageMargins left="0.31496062992125984" right="0.31496062992125984" top="1.1417322834645669" bottom="0.74803149606299213" header="0.31496062992125984" footer="0.31496062992125984"/>
  <pageSetup scale="80" fitToHeight="0" orientation="landscape" r:id="rId1"/>
  <headerFooter>
    <oddHeader>&amp;L&amp;G&amp;CPROCESO DE INSPECCIÓN, VIGILANCIA Y CONTROL
INSTRUMENTO IV
PRESTACION DE SERVICIOS A LA COMUNIDAD&amp;RIN89.IVC
Versión 2
24/06/2026
Clasificación de la Información
CLASIFICADA</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C4A2C-5E42-406C-B238-2F953B2C23ED}">
  <sheetPr>
    <tabColor theme="5" tint="0.79998168889431442"/>
    <pageSetUpPr fitToPage="1"/>
  </sheetPr>
  <dimension ref="A1:R76"/>
  <sheetViews>
    <sheetView zoomScaleNormal="100" workbookViewId="0">
      <selection activeCell="A13" sqref="A13"/>
    </sheetView>
  </sheetViews>
  <sheetFormatPr baseColWidth="10" defaultColWidth="11.42578125" defaultRowHeight="15"/>
  <cols>
    <col min="1" max="1" width="6.42578125" customWidth="1"/>
    <col min="3" max="3" width="56.42578125" customWidth="1"/>
    <col min="4" max="4" width="20.7109375" customWidth="1"/>
    <col min="5" max="5" width="75.42578125" customWidth="1"/>
    <col min="6" max="6" width="43.28515625" customWidth="1"/>
    <col min="7" max="7" width="0" hidden="1" customWidth="1"/>
  </cols>
  <sheetData>
    <row r="1" spans="1:18" s="8" customFormat="1" ht="21" customHeight="1" thickBot="1">
      <c r="A1" s="308" t="s">
        <v>177</v>
      </c>
      <c r="B1" s="447" t="s">
        <v>420</v>
      </c>
      <c r="C1" s="448"/>
      <c r="D1" s="448"/>
      <c r="E1" s="449"/>
      <c r="F1" s="25"/>
      <c r="G1" s="7"/>
    </row>
    <row r="2" spans="1:18" s="14" customFormat="1" ht="63">
      <c r="B2" s="256" t="s">
        <v>421</v>
      </c>
      <c r="C2" s="257" t="s">
        <v>422</v>
      </c>
      <c r="D2" s="257" t="s">
        <v>423</v>
      </c>
      <c r="E2" s="258" t="s">
        <v>357</v>
      </c>
      <c r="F2" s="249" t="s">
        <v>424</v>
      </c>
      <c r="H2" s="15"/>
      <c r="J2" s="15"/>
      <c r="L2" s="15"/>
      <c r="N2" s="15"/>
      <c r="P2" s="15"/>
      <c r="R2" s="15"/>
    </row>
    <row r="3" spans="1:18" s="14" customFormat="1" ht="45">
      <c r="B3" s="213" t="s">
        <v>425</v>
      </c>
      <c r="C3" s="5" t="s">
        <v>426</v>
      </c>
      <c r="D3" s="225" t="str">
        <f>IF(COUNTIF(D5:D7,"NO CUMPLE")&gt;0,"NO CUMPLE CONDICIÓN",IF(COUNTIF(D5:D7,"CUMPLE")=0,"NO APLICA","CUMPLE"))</f>
        <v>NO APLICA</v>
      </c>
      <c r="E3" s="234" t="str">
        <f>CONCATENATE(IF(D5="NO CUMPLE",CONCATENATE(E5," / "),""),IF(D6="NO CUMPLE",CONCATENATE(E6," / "),""),IF(D7="NO CUMPLE",CONCATENATE(E7," / "),""))</f>
        <v/>
      </c>
      <c r="F3" s="250" t="s">
        <v>427</v>
      </c>
      <c r="G3" s="3">
        <f>IF(D3="CUMPLE",1,IF(D3="NO CUMPLE CONDICIÓN",2,3))</f>
        <v>3</v>
      </c>
      <c r="H3" s="15"/>
      <c r="J3" s="15"/>
      <c r="L3" s="15"/>
      <c r="N3" s="15"/>
      <c r="P3" s="15"/>
      <c r="R3" s="15"/>
    </row>
    <row r="4" spans="1:18" s="14" customFormat="1" ht="25.5" customHeight="1">
      <c r="A4" s="51" t="s">
        <v>360</v>
      </c>
      <c r="B4" s="214"/>
      <c r="C4" s="193" t="s">
        <v>429</v>
      </c>
      <c r="D4" s="246"/>
      <c r="E4" s="259"/>
      <c r="F4" s="251"/>
      <c r="H4" s="15"/>
      <c r="J4" s="15"/>
      <c r="L4" s="15"/>
      <c r="N4" s="15"/>
      <c r="P4" s="15"/>
      <c r="R4" s="15"/>
    </row>
    <row r="5" spans="1:18" ht="47.25">
      <c r="A5" s="51" t="s">
        <v>360</v>
      </c>
      <c r="B5" s="211" t="s">
        <v>857</v>
      </c>
      <c r="C5" s="16" t="s">
        <v>431</v>
      </c>
      <c r="D5" s="384"/>
      <c r="E5" s="240"/>
      <c r="F5" s="252" t="s">
        <v>427</v>
      </c>
    </row>
    <row r="6" spans="1:18" ht="78.75">
      <c r="A6" s="51" t="s">
        <v>360</v>
      </c>
      <c r="B6" s="211" t="s">
        <v>428</v>
      </c>
      <c r="C6" s="16" t="s">
        <v>432</v>
      </c>
      <c r="D6" s="384"/>
      <c r="E6" s="240"/>
      <c r="F6" s="252" t="s">
        <v>433</v>
      </c>
    </row>
    <row r="7" spans="1:18" ht="47.25">
      <c r="A7" s="51" t="s">
        <v>360</v>
      </c>
      <c r="B7" s="211" t="s">
        <v>430</v>
      </c>
      <c r="C7" s="16" t="s">
        <v>434</v>
      </c>
      <c r="D7" s="384"/>
      <c r="E7" s="240"/>
      <c r="F7" s="252" t="s">
        <v>433</v>
      </c>
    </row>
    <row r="8" spans="1:18" ht="36">
      <c r="B8" s="213" t="s">
        <v>435</v>
      </c>
      <c r="C8" s="5" t="s">
        <v>436</v>
      </c>
      <c r="D8" s="225" t="str">
        <f>IF(COUNTIF(D10:D16,"NO CUMPLE")&gt;0,"NO CUMPLE CONDICIÓN",IF(COUNTIF(D10:D16,"CUMPLE")=0,"NO APLICA","CUMPLE"))</f>
        <v>NO APLICA</v>
      </c>
      <c r="E8" s="234" t="str">
        <f>CONCATENATE(IF(D10="NO CUMPLE",CONCATENATE(E10," / "),""),IF(D11="NO CUMPLE",CONCATENATE(E11," / "),""),IF(D12="NO CUMPLE",CONCATENATE(E12," / "),""),IF(D13="NO CUMPLE",CONCATENATE(E13," / "),""),IF(D14="NO CUMPLE",CONCATENATE(E14," / "),""),IF(D15="NO CUMPLE",CONCATENATE(E15," / "),""),IF(D16="NO CUMPLE",CONCATENATE(E16," / "),""))</f>
        <v/>
      </c>
      <c r="F8" s="250" t="s">
        <v>437</v>
      </c>
      <c r="G8" s="3">
        <f>IF(D8="CUMPLE",1,IF(D8="NO CUMPLE CONDICIÓN",2,3))</f>
        <v>3</v>
      </c>
    </row>
    <row r="9" spans="1:18" ht="47.25">
      <c r="A9" s="51" t="s">
        <v>360</v>
      </c>
      <c r="B9" s="260"/>
      <c r="C9" s="193" t="s">
        <v>439</v>
      </c>
      <c r="D9" s="246"/>
      <c r="E9" s="235"/>
      <c r="F9" s="251"/>
    </row>
    <row r="10" spans="1:18" ht="63">
      <c r="A10" s="51" t="s">
        <v>360</v>
      </c>
      <c r="B10" s="261" t="s">
        <v>438</v>
      </c>
      <c r="C10" s="16" t="s">
        <v>441</v>
      </c>
      <c r="D10" s="384"/>
      <c r="E10" s="240"/>
      <c r="F10" s="252" t="s">
        <v>437</v>
      </c>
    </row>
    <row r="11" spans="1:18" ht="63">
      <c r="A11" s="51" t="s">
        <v>360</v>
      </c>
      <c r="B11" s="261" t="s">
        <v>440</v>
      </c>
      <c r="C11" s="16" t="s">
        <v>443</v>
      </c>
      <c r="D11" s="384"/>
      <c r="E11" s="240"/>
      <c r="F11" s="252" t="s">
        <v>437</v>
      </c>
    </row>
    <row r="12" spans="1:18" ht="78.75">
      <c r="A12" s="51" t="s">
        <v>360</v>
      </c>
      <c r="B12" s="261" t="s">
        <v>442</v>
      </c>
      <c r="C12" s="16" t="s">
        <v>445</v>
      </c>
      <c r="D12" s="384"/>
      <c r="E12" s="240"/>
      <c r="F12" s="252" t="s">
        <v>437</v>
      </c>
    </row>
    <row r="13" spans="1:18" ht="47.25">
      <c r="A13" s="51" t="s">
        <v>360</v>
      </c>
      <c r="B13" s="261" t="s">
        <v>444</v>
      </c>
      <c r="C13" s="16" t="s">
        <v>447</v>
      </c>
      <c r="D13" s="384"/>
      <c r="E13" s="240"/>
      <c r="F13" s="252" t="s">
        <v>437</v>
      </c>
    </row>
    <row r="14" spans="1:18" ht="63">
      <c r="A14" s="51" t="s">
        <v>360</v>
      </c>
      <c r="B14" s="261" t="s">
        <v>446</v>
      </c>
      <c r="C14" s="16" t="s">
        <v>449</v>
      </c>
      <c r="D14" s="384"/>
      <c r="E14" s="240"/>
      <c r="F14" s="252" t="s">
        <v>450</v>
      </c>
    </row>
    <row r="15" spans="1:18" ht="47.25">
      <c r="A15" s="51" t="s">
        <v>360</v>
      </c>
      <c r="B15" s="261" t="s">
        <v>448</v>
      </c>
      <c r="C15" s="16" t="s">
        <v>452</v>
      </c>
      <c r="D15" s="384"/>
      <c r="E15" s="240"/>
      <c r="F15" s="253" t="s">
        <v>453</v>
      </c>
    </row>
    <row r="16" spans="1:18" ht="36">
      <c r="A16" s="51" t="s">
        <v>360</v>
      </c>
      <c r="B16" s="261" t="s">
        <v>451</v>
      </c>
      <c r="C16" s="16" t="s">
        <v>454</v>
      </c>
      <c r="D16" s="384"/>
      <c r="E16" s="240"/>
      <c r="F16" s="253" t="s">
        <v>453</v>
      </c>
    </row>
    <row r="17" spans="1:7" ht="29.25" customHeight="1">
      <c r="B17" s="213" t="s">
        <v>455</v>
      </c>
      <c r="C17" s="5" t="s">
        <v>456</v>
      </c>
      <c r="D17" s="225" t="str">
        <f>IF(COUNTIF(D19:D23,"NO CUMPLE")&gt;0,"NO CUMPLE CONDICIÓN",IF(COUNTIF(D19:D23,"CUMPLE")=0,"NO APLICA","CUMPLE"))</f>
        <v>NO APLICA</v>
      </c>
      <c r="E17" s="234" t="str">
        <f>CONCATENATE(IF(D19="NO CUMPLE",CONCATENATE(E19," / "),""),IF(D20="NO CUMPLE",CONCATENATE(E20," / "),""),IF(D21="NO CUMPLE",CONCATENATE(E21," / "),""),IF(D22="NO CUMPLE",CONCATENATE(E22," / "),""),IF(D23="NO CUMPLE",CONCATENATE(E23," / "),""))</f>
        <v/>
      </c>
      <c r="F17" s="253" t="s">
        <v>831</v>
      </c>
      <c r="G17" s="3">
        <f>IF(D17="CUMPLE",1,IF(D17="NO CUMPLE CONDICIÓN",2,3))</f>
        <v>3</v>
      </c>
    </row>
    <row r="18" spans="1:7" ht="47.25">
      <c r="A18" s="51" t="s">
        <v>360</v>
      </c>
      <c r="B18" s="260"/>
      <c r="C18" s="193" t="s">
        <v>439</v>
      </c>
      <c r="D18" s="246"/>
      <c r="E18" s="235"/>
      <c r="F18" s="254"/>
    </row>
    <row r="19" spans="1:7" ht="47.25">
      <c r="A19" s="51" t="s">
        <v>360</v>
      </c>
      <c r="B19" s="261" t="s">
        <v>457</v>
      </c>
      <c r="C19" s="16" t="s">
        <v>801</v>
      </c>
      <c r="D19" s="384"/>
      <c r="E19" s="240"/>
      <c r="F19" s="253" t="s">
        <v>832</v>
      </c>
    </row>
    <row r="20" spans="1:7" ht="63">
      <c r="A20" s="51" t="s">
        <v>360</v>
      </c>
      <c r="B20" s="261" t="s">
        <v>458</v>
      </c>
      <c r="C20" s="16" t="s">
        <v>460</v>
      </c>
      <c r="D20" s="384"/>
      <c r="E20" s="240"/>
      <c r="F20" s="253" t="s">
        <v>832</v>
      </c>
    </row>
    <row r="21" spans="1:7" ht="78.75">
      <c r="A21" s="51" t="s">
        <v>360</v>
      </c>
      <c r="B21" s="261" t="s">
        <v>459</v>
      </c>
      <c r="C21" s="16" t="s">
        <v>462</v>
      </c>
      <c r="D21" s="384"/>
      <c r="E21" s="240"/>
      <c r="F21" s="253" t="s">
        <v>832</v>
      </c>
    </row>
    <row r="22" spans="1:7" ht="63">
      <c r="A22" s="51" t="s">
        <v>360</v>
      </c>
      <c r="B22" s="261" t="s">
        <v>461</v>
      </c>
      <c r="C22" s="16" t="s">
        <v>464</v>
      </c>
      <c r="D22" s="384"/>
      <c r="E22" s="240"/>
      <c r="F22" s="253" t="s">
        <v>832</v>
      </c>
    </row>
    <row r="23" spans="1:7" ht="94.5">
      <c r="A23" s="51" t="s">
        <v>360</v>
      </c>
      <c r="B23" s="261" t="s">
        <v>463</v>
      </c>
      <c r="C23" s="16" t="s">
        <v>465</v>
      </c>
      <c r="D23" s="384"/>
      <c r="E23" s="240"/>
      <c r="F23" s="253" t="s">
        <v>832</v>
      </c>
    </row>
    <row r="24" spans="1:7" ht="27" customHeight="1">
      <c r="B24" s="213" t="s">
        <v>466</v>
      </c>
      <c r="C24" s="5" t="s">
        <v>800</v>
      </c>
      <c r="D24" s="225" t="str">
        <f>IF(COUNTIF(D26:D29,"NO CUMPLE")&gt;0,"NO CUMPLE CONDICIÓN",IF(COUNTIF(D26:D29,"CUMPLE")=0,"NO APLICA","CUMPLE"))</f>
        <v>NO APLICA</v>
      </c>
      <c r="E24" s="234" t="str">
        <f>CONCATENATE(IF(D26="NO CUMPLE",CONCATENATE(E26," / "),""),IF(D27="NO CUMPLE",CONCATENATE(E27," / "),""),IF(D28="NO CUMPLE",CONCATENATE(E28," / "),""),IF(D29="NO CUMPLE",CONCATENATE(E29," / "),""))</f>
        <v/>
      </c>
      <c r="F24" s="250" t="s">
        <v>467</v>
      </c>
      <c r="G24" s="3">
        <f>IF(D24="CUMPLE",1,IF(D24="NO CUMPLE CONDICIÓN",2,3))</f>
        <v>3</v>
      </c>
    </row>
    <row r="25" spans="1:7" ht="47.25">
      <c r="A25" s="51" t="s">
        <v>360</v>
      </c>
      <c r="B25" s="260"/>
      <c r="C25" s="193" t="s">
        <v>439</v>
      </c>
      <c r="D25" s="246"/>
      <c r="E25" s="235"/>
      <c r="F25" s="251"/>
    </row>
    <row r="26" spans="1:7" ht="36">
      <c r="A26" s="51" t="s">
        <v>360</v>
      </c>
      <c r="B26" s="261" t="s">
        <v>468</v>
      </c>
      <c r="C26" s="16" t="s">
        <v>470</v>
      </c>
      <c r="D26" s="384"/>
      <c r="E26" s="240"/>
      <c r="F26" s="252" t="s">
        <v>467</v>
      </c>
    </row>
    <row r="27" spans="1:7" ht="47.25">
      <c r="A27" s="51" t="s">
        <v>360</v>
      </c>
      <c r="B27" s="261" t="s">
        <v>469</v>
      </c>
      <c r="C27" s="16" t="s">
        <v>472</v>
      </c>
      <c r="D27" s="384"/>
      <c r="E27" s="240"/>
      <c r="F27" s="252" t="s">
        <v>467</v>
      </c>
    </row>
    <row r="28" spans="1:7" ht="47.25">
      <c r="A28" s="51" t="s">
        <v>360</v>
      </c>
      <c r="B28" s="261" t="s">
        <v>471</v>
      </c>
      <c r="C28" s="16" t="s">
        <v>474</v>
      </c>
      <c r="D28" s="384"/>
      <c r="E28" s="240"/>
      <c r="F28" s="252" t="s">
        <v>475</v>
      </c>
    </row>
    <row r="29" spans="1:7" ht="47.25">
      <c r="A29" s="51" t="s">
        <v>360</v>
      </c>
      <c r="B29" s="261" t="s">
        <v>473</v>
      </c>
      <c r="C29" s="16" t="s">
        <v>476</v>
      </c>
      <c r="D29" s="384"/>
      <c r="E29" s="240"/>
      <c r="F29" s="252" t="s">
        <v>475</v>
      </c>
    </row>
    <row r="30" spans="1:7" ht="36">
      <c r="B30" s="213" t="s">
        <v>477</v>
      </c>
      <c r="C30" s="5" t="s">
        <v>478</v>
      </c>
      <c r="D30" s="225" t="str">
        <f>IF(COUNTIF(D32:D35,"NO CUMPLE")&gt;0,"NO CUMPLE CONDICIÓN",IF(COUNTIF(D32:D35,"CUMPLE")=0,"NO APLICA","CUMPLE"))</f>
        <v>NO APLICA</v>
      </c>
      <c r="E30" s="234" t="str">
        <f>CONCATENATE(IF(D32="NO CUMPLE",CONCATENATE(E32," / "),""),IF(D33="NO CUMPLE",CONCATENATE(E33," / "),""),IF(D34="NO CUMPLE",CONCATENATE(E34," / "),""),IF(D35="NO CUMPLE",CONCATENATE(E35," / "),""))</f>
        <v/>
      </c>
      <c r="F30" s="250" t="s">
        <v>479</v>
      </c>
      <c r="G30" s="3">
        <f>IF(D30="CUMPLE",1,IF(D30="NO CUMPLE CONDICIÓN",2,3))</f>
        <v>3</v>
      </c>
    </row>
    <row r="31" spans="1:7" ht="47.25">
      <c r="A31" s="51" t="s">
        <v>360</v>
      </c>
      <c r="B31" s="260"/>
      <c r="C31" s="193" t="s">
        <v>439</v>
      </c>
      <c r="D31" s="246"/>
      <c r="E31" s="235"/>
      <c r="F31" s="251"/>
    </row>
    <row r="32" spans="1:7" ht="47.25">
      <c r="A32" s="51" t="s">
        <v>360</v>
      </c>
      <c r="B32" s="261" t="s">
        <v>480</v>
      </c>
      <c r="C32" s="16" t="s">
        <v>482</v>
      </c>
      <c r="D32" s="384"/>
      <c r="E32" s="240"/>
      <c r="F32" s="252" t="s">
        <v>479</v>
      </c>
    </row>
    <row r="33" spans="1:18" ht="63">
      <c r="A33" s="51" t="s">
        <v>360</v>
      </c>
      <c r="B33" s="261" t="s">
        <v>481</v>
      </c>
      <c r="C33" s="16" t="s">
        <v>484</v>
      </c>
      <c r="D33" s="384"/>
      <c r="E33" s="240"/>
      <c r="F33" s="252" t="s">
        <v>479</v>
      </c>
    </row>
    <row r="34" spans="1:18" ht="36">
      <c r="A34" s="51" t="s">
        <v>360</v>
      </c>
      <c r="B34" s="261" t="s">
        <v>483</v>
      </c>
      <c r="C34" s="16" t="s">
        <v>486</v>
      </c>
      <c r="D34" s="384"/>
      <c r="E34" s="240"/>
      <c r="F34" s="252" t="s">
        <v>479</v>
      </c>
    </row>
    <row r="35" spans="1:18" ht="47.25">
      <c r="A35" s="51" t="s">
        <v>360</v>
      </c>
      <c r="B35" s="261" t="s">
        <v>485</v>
      </c>
      <c r="C35" s="16" t="s">
        <v>487</v>
      </c>
      <c r="D35" s="384"/>
      <c r="E35" s="240"/>
      <c r="F35" s="252" t="s">
        <v>479</v>
      </c>
    </row>
    <row r="36" spans="1:18" s="14" customFormat="1" ht="39" customHeight="1">
      <c r="B36" s="213" t="s">
        <v>488</v>
      </c>
      <c r="C36" s="5" t="s">
        <v>489</v>
      </c>
      <c r="D36" s="225" t="str">
        <f>IF(COUNTIF(D38:D41,"NO CUMPLE")&gt;0,"NO CUMPLE CONDICIÓN",IF(COUNTIF(D38:D41,"CUMPLE")=0,"NO APLICA","CUMPLE"))</f>
        <v>NO APLICA</v>
      </c>
      <c r="E36" s="234" t="str">
        <f>CONCATENATE(IF(D38="NO CUMPLE",CONCATENATE(E38," / "),""),IF(D39="NO CUMPLE",CONCATENATE(E39," / "),""),IF(D40="NO CUMPLE",CONCATENATE(E40," / "),""),IF(D41="NO CUMPLE",CONCATENATE(E41," / "),""))</f>
        <v/>
      </c>
      <c r="F36" s="255" t="s">
        <v>833</v>
      </c>
      <c r="G36" s="3">
        <f>IF(D36="CUMPLE",1,IF(D36="NO CUMPLE CONDICIÓN",2,3))</f>
        <v>3</v>
      </c>
      <c r="H36" s="15"/>
      <c r="J36" s="15"/>
      <c r="L36" s="15"/>
      <c r="N36" s="15"/>
      <c r="P36" s="15"/>
      <c r="R36" s="15"/>
    </row>
    <row r="37" spans="1:18" ht="47.25">
      <c r="A37" s="51" t="s">
        <v>360</v>
      </c>
      <c r="B37" s="260"/>
      <c r="C37" s="193" t="s">
        <v>439</v>
      </c>
      <c r="D37" s="246"/>
      <c r="E37" s="235"/>
      <c r="F37" s="254"/>
    </row>
    <row r="38" spans="1:18" ht="47.25">
      <c r="A38" s="51" t="s">
        <v>360</v>
      </c>
      <c r="B38" s="261" t="s">
        <v>490</v>
      </c>
      <c r="C38" s="17" t="s">
        <v>492</v>
      </c>
      <c r="D38" s="384"/>
      <c r="E38" s="240"/>
      <c r="F38" s="253" t="s">
        <v>834</v>
      </c>
    </row>
    <row r="39" spans="1:18" ht="31.5">
      <c r="A39" s="51" t="s">
        <v>360</v>
      </c>
      <c r="B39" s="261" t="s">
        <v>491</v>
      </c>
      <c r="C39" s="18" t="s">
        <v>494</v>
      </c>
      <c r="D39" s="384"/>
      <c r="E39" s="240"/>
      <c r="F39" s="253" t="s">
        <v>835</v>
      </c>
    </row>
    <row r="40" spans="1:18" ht="47.25">
      <c r="A40" s="51" t="s">
        <v>360</v>
      </c>
      <c r="B40" s="261" t="s">
        <v>493</v>
      </c>
      <c r="C40" s="17" t="s">
        <v>496</v>
      </c>
      <c r="D40" s="384"/>
      <c r="E40" s="240"/>
      <c r="F40" s="253" t="s">
        <v>836</v>
      </c>
    </row>
    <row r="41" spans="1:18" ht="47.25">
      <c r="A41" s="51" t="s">
        <v>360</v>
      </c>
      <c r="B41" s="261" t="s">
        <v>495</v>
      </c>
      <c r="C41" s="17" t="s">
        <v>497</v>
      </c>
      <c r="D41" s="384"/>
      <c r="E41" s="240"/>
      <c r="F41" s="253" t="s">
        <v>837</v>
      </c>
    </row>
    <row r="42" spans="1:18" ht="48" customHeight="1">
      <c r="B42" s="213" t="s">
        <v>498</v>
      </c>
      <c r="C42" s="5" t="s">
        <v>499</v>
      </c>
      <c r="D42" s="225" t="str">
        <f>IF(COUNTIF(D44:D45,"NO CUMPLE")&gt;0,"NO CUMPLE CONDICIÓN",IF(COUNTIF(D44:D45,"CUMPLE")=0,"NO APLICA","CUMPLE"))</f>
        <v>NO APLICA</v>
      </c>
      <c r="E42" s="234" t="str">
        <f>CONCATENATE(IF(D44="NO CUMPLE",CONCATENATE(E44," / "),""),IF(D45="NO CUMPLE",CONCATENATE(E45," / "),""))</f>
        <v/>
      </c>
      <c r="F42" s="255" t="s">
        <v>838</v>
      </c>
      <c r="G42" s="3">
        <f>IF(D42="CUMPLE",1,IF(D42="NO CUMPLE CONDICIÓN",2,3))</f>
        <v>3</v>
      </c>
    </row>
    <row r="43" spans="1:18" ht="47.25">
      <c r="A43" s="51" t="s">
        <v>360</v>
      </c>
      <c r="B43" s="260"/>
      <c r="C43" s="193" t="s">
        <v>439</v>
      </c>
      <c r="D43" s="246"/>
      <c r="E43" s="235"/>
      <c r="F43" s="254"/>
    </row>
    <row r="44" spans="1:18" ht="47.25">
      <c r="A44" s="51" t="s">
        <v>360</v>
      </c>
      <c r="B44" s="261" t="s">
        <v>500</v>
      </c>
      <c r="C44" s="17" t="s">
        <v>502</v>
      </c>
      <c r="D44" s="384"/>
      <c r="E44" s="240"/>
      <c r="F44" s="253" t="s">
        <v>839</v>
      </c>
    </row>
    <row r="45" spans="1:18" ht="47.25">
      <c r="A45" s="51" t="s">
        <v>360</v>
      </c>
      <c r="B45" s="261" t="s">
        <v>501</v>
      </c>
      <c r="C45" s="17" t="s">
        <v>503</v>
      </c>
      <c r="D45" s="384"/>
      <c r="E45" s="240"/>
      <c r="F45" s="253" t="s">
        <v>839</v>
      </c>
    </row>
    <row r="46" spans="1:18" ht="48" customHeight="1">
      <c r="B46" s="213" t="s">
        <v>504</v>
      </c>
      <c r="C46" s="5" t="s">
        <v>505</v>
      </c>
      <c r="D46" s="225" t="str">
        <f>IF(COUNTIF(D49:D55,"NO CUMPLE")&gt;0,"NO CUMPLE CONDICIÓN",IF(COUNTIF(D49:D55,"CUMPLE")=0,"NO APLICA","CUMPLE"))</f>
        <v>NO APLICA</v>
      </c>
      <c r="E46" s="234" t="str">
        <f>CONCATENATE(IF(D49="NO CUMPLE",CONCATENATE(E49," / "),""),IF(D50="NO CUMPLE",CONCATENATE(E50," / "),""),IF(D51="NO CUMPLE",CONCATENATE(E51," / "),""),IF(D52="NO CUMPLE",CONCATENATE(E52," / "),""),IF(D53="NO CUMPLE",CONCATENATE(E53," / "),""),IF(D54="NO CUMPLE",CONCATENATE(E54," / "),""),IF(D55="NO CUMPLE",CONCATENATE(E55," / "),""))</f>
        <v/>
      </c>
      <c r="F46" s="255" t="s">
        <v>840</v>
      </c>
      <c r="G46" s="3">
        <f t="shared" ref="G46:G47" si="0">IF(D46="CUMPLE",1,IF(D46="NO CUMPLE CONDICIÓN",2,3))</f>
        <v>3</v>
      </c>
    </row>
    <row r="47" spans="1:18" ht="48" customHeight="1">
      <c r="B47" s="213" t="s">
        <v>504</v>
      </c>
      <c r="C47" s="5" t="s">
        <v>505</v>
      </c>
      <c r="D47" s="225" t="str">
        <f>IF(COUNTIF(D56:D61,"NO CUMPLE")&gt;0,"NO CUMPLE CONDICIÓN",IF(COUNTIF(D56:D61,"CUMPLE")=0,"NO APLICA","CUMPLE"))</f>
        <v>NO APLICA</v>
      </c>
      <c r="E47" s="234" t="str">
        <f>CONCATENATE(IF(D56="NO CUMPLE",CONCATENATE(E56," / "),""),IF(D57="NO CUMPLE",CONCATENATE(E57," / "),""),IF(D58="NO CUMPLE",CONCATENATE(E58," / "),""),IF(D59="NO CUMPLE",CONCATENATE(E59," / "),""),IF(D60="NO CUMPLE",CONCATENATE(E60," / "),""),IF(D61="NO CUMPLE",CONCATENATE(E61," / "),""))</f>
        <v/>
      </c>
      <c r="F47" s="255" t="s">
        <v>840</v>
      </c>
      <c r="G47" s="3">
        <f t="shared" si="0"/>
        <v>3</v>
      </c>
    </row>
    <row r="48" spans="1:18" ht="47.25">
      <c r="A48" s="51" t="s">
        <v>360</v>
      </c>
      <c r="B48" s="260"/>
      <c r="C48" s="193" t="s">
        <v>439</v>
      </c>
      <c r="D48" s="246"/>
      <c r="E48" s="235"/>
      <c r="F48" s="254"/>
    </row>
    <row r="49" spans="1:7" ht="47.25">
      <c r="A49" s="51" t="s">
        <v>360</v>
      </c>
      <c r="B49" s="261" t="s">
        <v>506</v>
      </c>
      <c r="C49" s="17" t="s">
        <v>508</v>
      </c>
      <c r="D49" s="384"/>
      <c r="E49" s="240"/>
      <c r="F49" s="253" t="s">
        <v>841</v>
      </c>
    </row>
    <row r="50" spans="1:7" ht="47.25">
      <c r="A50" s="51" t="s">
        <v>360</v>
      </c>
      <c r="B50" s="261" t="s">
        <v>507</v>
      </c>
      <c r="C50" s="17" t="s">
        <v>510</v>
      </c>
      <c r="D50" s="384"/>
      <c r="E50" s="240"/>
      <c r="F50" s="253" t="s">
        <v>842</v>
      </c>
    </row>
    <row r="51" spans="1:7" ht="47.25">
      <c r="A51" s="51" t="s">
        <v>360</v>
      </c>
      <c r="B51" s="261" t="s">
        <v>509</v>
      </c>
      <c r="C51" s="17" t="s">
        <v>512</v>
      </c>
      <c r="D51" s="384"/>
      <c r="E51" s="240"/>
      <c r="F51" s="253" t="s">
        <v>842</v>
      </c>
    </row>
    <row r="52" spans="1:7" ht="47.25">
      <c r="A52" s="51" t="s">
        <v>360</v>
      </c>
      <c r="B52" s="261" t="s">
        <v>511</v>
      </c>
      <c r="C52" s="17" t="s">
        <v>514</v>
      </c>
      <c r="D52" s="384"/>
      <c r="E52" s="240"/>
      <c r="F52" s="253" t="s">
        <v>843</v>
      </c>
    </row>
    <row r="53" spans="1:7" ht="47.25">
      <c r="A53" s="51" t="s">
        <v>360</v>
      </c>
      <c r="B53" s="261" t="s">
        <v>513</v>
      </c>
      <c r="C53" s="17" t="s">
        <v>516</v>
      </c>
      <c r="D53" s="384"/>
      <c r="E53" s="240"/>
      <c r="F53" s="253" t="s">
        <v>844</v>
      </c>
    </row>
    <row r="54" spans="1:7" ht="63">
      <c r="A54" s="51" t="s">
        <v>360</v>
      </c>
      <c r="B54" s="261" t="s">
        <v>515</v>
      </c>
      <c r="C54" s="17" t="s">
        <v>518</v>
      </c>
      <c r="D54" s="384"/>
      <c r="E54" s="240"/>
      <c r="F54" s="253" t="s">
        <v>844</v>
      </c>
    </row>
    <row r="55" spans="1:7" ht="31.5">
      <c r="A55" s="51" t="s">
        <v>360</v>
      </c>
      <c r="B55" s="261" t="s">
        <v>517</v>
      </c>
      <c r="C55" s="17" t="s">
        <v>520</v>
      </c>
      <c r="D55" s="384"/>
      <c r="E55" s="240"/>
      <c r="F55" s="253" t="s">
        <v>845</v>
      </c>
    </row>
    <row r="56" spans="1:7" ht="31.5">
      <c r="A56" s="51" t="s">
        <v>360</v>
      </c>
      <c r="B56" s="261" t="s">
        <v>519</v>
      </c>
      <c r="C56" s="17" t="s">
        <v>522</v>
      </c>
      <c r="D56" s="384"/>
      <c r="E56" s="240"/>
      <c r="F56" s="253" t="s">
        <v>844</v>
      </c>
    </row>
    <row r="57" spans="1:7" ht="47.25">
      <c r="A57" s="51" t="s">
        <v>360</v>
      </c>
      <c r="B57" s="261" t="s">
        <v>521</v>
      </c>
      <c r="C57" s="17" t="s">
        <v>524</v>
      </c>
      <c r="D57" s="384"/>
      <c r="E57" s="240"/>
      <c r="F57" s="253" t="s">
        <v>845</v>
      </c>
    </row>
    <row r="58" spans="1:7" ht="47.25">
      <c r="A58" s="51" t="s">
        <v>360</v>
      </c>
      <c r="B58" s="261" t="s">
        <v>523</v>
      </c>
      <c r="C58" s="17" t="s">
        <v>526</v>
      </c>
      <c r="D58" s="384"/>
      <c r="E58" s="240"/>
      <c r="F58" s="253" t="s">
        <v>846</v>
      </c>
    </row>
    <row r="59" spans="1:7" ht="31.5">
      <c r="A59" s="51" t="s">
        <v>360</v>
      </c>
      <c r="B59" s="261" t="s">
        <v>525</v>
      </c>
      <c r="C59" s="17" t="s">
        <v>528</v>
      </c>
      <c r="D59" s="384"/>
      <c r="E59" s="240"/>
      <c r="F59" s="253" t="s">
        <v>846</v>
      </c>
    </row>
    <row r="60" spans="1:7" ht="47.25">
      <c r="A60" s="51" t="s">
        <v>360</v>
      </c>
      <c r="B60" s="261" t="s">
        <v>527</v>
      </c>
      <c r="C60" s="17" t="s">
        <v>530</v>
      </c>
      <c r="D60" s="384"/>
      <c r="E60" s="240"/>
      <c r="F60" s="253" t="s">
        <v>847</v>
      </c>
    </row>
    <row r="61" spans="1:7" ht="31.5">
      <c r="A61" s="51" t="s">
        <v>360</v>
      </c>
      <c r="B61" s="261" t="s">
        <v>529</v>
      </c>
      <c r="C61" s="17" t="s">
        <v>531</v>
      </c>
      <c r="D61" s="384"/>
      <c r="E61" s="240"/>
      <c r="F61" s="253" t="s">
        <v>847</v>
      </c>
    </row>
    <row r="62" spans="1:7" ht="27">
      <c r="B62" s="213" t="s">
        <v>532</v>
      </c>
      <c r="C62" s="5" t="s">
        <v>533</v>
      </c>
      <c r="D62" s="225" t="str">
        <f>IF(COUNTIF(D64:D67,"NO CUMPLE")&gt;0,"NO CUMPLE CONDICIÓN",IF(COUNTIF(D64:D67,"CUMPLE")=0,"NO APLICA","CUMPLE"))</f>
        <v>NO APLICA</v>
      </c>
      <c r="E62" s="234" t="str">
        <f>CONCATENATE(IF(D64="NO CUMPLE",CONCATENATE(E64," / "),""),IF(D65="NO CUMPLE",CONCATENATE(E65," / "),""),IF(D66="NO CUMPLE",CONCATENATE(E66," / "),""),IF(D67="NO CUMPLE",CONCATENATE(E67," / "),""))</f>
        <v/>
      </c>
      <c r="F62" s="255" t="s">
        <v>848</v>
      </c>
      <c r="G62" s="3">
        <f>IF(D62="CUMPLE",1,IF(D62="NO CUMPLE CONDICIÓN",2,3))</f>
        <v>3</v>
      </c>
    </row>
    <row r="63" spans="1:7" ht="47.25">
      <c r="A63" s="51" t="s">
        <v>360</v>
      </c>
      <c r="B63" s="260"/>
      <c r="C63" s="193" t="s">
        <v>439</v>
      </c>
      <c r="D63" s="246"/>
      <c r="E63" s="235"/>
      <c r="F63" s="254"/>
    </row>
    <row r="64" spans="1:7" ht="47.25">
      <c r="A64" s="51" t="s">
        <v>360</v>
      </c>
      <c r="B64" s="261" t="s">
        <v>534</v>
      </c>
      <c r="C64" s="17" t="s">
        <v>536</v>
      </c>
      <c r="D64" s="384"/>
      <c r="E64" s="240"/>
      <c r="F64" s="253" t="s">
        <v>849</v>
      </c>
    </row>
    <row r="65" spans="1:7" ht="63">
      <c r="A65" s="51" t="s">
        <v>360</v>
      </c>
      <c r="B65" s="261" t="s">
        <v>535</v>
      </c>
      <c r="C65" s="17" t="s">
        <v>538</v>
      </c>
      <c r="D65" s="384"/>
      <c r="E65" s="240"/>
      <c r="F65" s="253" t="s">
        <v>849</v>
      </c>
    </row>
    <row r="66" spans="1:7" ht="31.5">
      <c r="A66" s="51" t="s">
        <v>360</v>
      </c>
      <c r="B66" s="261" t="s">
        <v>537</v>
      </c>
      <c r="C66" s="17" t="s">
        <v>540</v>
      </c>
      <c r="D66" s="384"/>
      <c r="E66" s="240"/>
      <c r="F66" s="253" t="s">
        <v>850</v>
      </c>
    </row>
    <row r="67" spans="1:7" ht="31.5">
      <c r="A67" s="51" t="s">
        <v>360</v>
      </c>
      <c r="B67" s="261" t="s">
        <v>539</v>
      </c>
      <c r="C67" s="17" t="s">
        <v>541</v>
      </c>
      <c r="D67" s="384"/>
      <c r="E67" s="240"/>
      <c r="F67" s="253" t="s">
        <v>850</v>
      </c>
    </row>
    <row r="68" spans="1:7" ht="57.75" customHeight="1">
      <c r="B68" s="213" t="s">
        <v>542</v>
      </c>
      <c r="C68" s="5" t="s">
        <v>545</v>
      </c>
      <c r="D68" s="225" t="str">
        <f>IF(COUNTIF(D70:D70,"NO CUMPLE")&gt;0,"NO CUMPLE CONDICIÓN",IF(COUNTIF(D70:D70,"CUMPLE")=0,"NO APLICA","CUMPLE"))</f>
        <v>NO APLICA</v>
      </c>
      <c r="E68" s="234" t="str">
        <f>CONCATENATE(IF(D70="NO CUMPLE",CONCATENATE(E70," / "),""))</f>
        <v/>
      </c>
      <c r="F68" s="255" t="s">
        <v>851</v>
      </c>
      <c r="G68" s="3">
        <f>IF(D68="CUMPLE",1,IF(D68="NO CUMPLE CONDICIÓN",2,3))</f>
        <v>3</v>
      </c>
    </row>
    <row r="69" spans="1:7" ht="47.25">
      <c r="A69" s="51" t="s">
        <v>360</v>
      </c>
      <c r="B69" s="260"/>
      <c r="C69" s="193" t="s">
        <v>439</v>
      </c>
      <c r="D69" s="246"/>
      <c r="E69" s="235"/>
      <c r="F69" s="254"/>
    </row>
    <row r="70" spans="1:7" ht="47.25">
      <c r="A70" s="51" t="s">
        <v>360</v>
      </c>
      <c r="B70" s="261" t="s">
        <v>543</v>
      </c>
      <c r="C70" s="17" t="s">
        <v>547</v>
      </c>
      <c r="D70" s="384"/>
      <c r="E70" s="240"/>
      <c r="F70" s="253" t="s">
        <v>852</v>
      </c>
    </row>
    <row r="71" spans="1:7" ht="45">
      <c r="B71" s="213" t="s">
        <v>544</v>
      </c>
      <c r="C71" s="5" t="s">
        <v>548</v>
      </c>
      <c r="D71" s="225" t="str">
        <f>IF(COUNTIF(D72:D72,"NO CUMPLE")&gt;0,"NO CUMPLE CONDICIÓN",IF(COUNTIF(D72:D72,"CUMPLE")=0,"NO APLICA","CUMPLE"))</f>
        <v>NO APLICA</v>
      </c>
      <c r="E71" s="234" t="str">
        <f>CONCATENATE(IF(D72="NO CUMPLE",CONCATENATE(E72," / "),""))</f>
        <v/>
      </c>
      <c r="F71" s="255" t="s">
        <v>853</v>
      </c>
      <c r="G71" s="3">
        <f>IF(D71="CUMPLE",1,IF(D71="NO CUMPLE CONDICIÓN",2,3))</f>
        <v>3</v>
      </c>
    </row>
    <row r="72" spans="1:7" ht="108.75" thickBot="1">
      <c r="A72" s="51" t="s">
        <v>360</v>
      </c>
      <c r="B72" s="262" t="s">
        <v>546</v>
      </c>
      <c r="C72" s="263" t="s">
        <v>549</v>
      </c>
      <c r="D72" s="385"/>
      <c r="E72" s="242"/>
      <c r="F72" s="253" t="s">
        <v>854</v>
      </c>
    </row>
    <row r="73" spans="1:7">
      <c r="B73" s="3"/>
      <c r="F73" s="61"/>
    </row>
    <row r="74" spans="1:7" hidden="1">
      <c r="B74" s="3"/>
      <c r="C74" s="105" t="s">
        <v>300</v>
      </c>
      <c r="D74" s="3">
        <f>COUNTIF(G3:G72,1)</f>
        <v>0</v>
      </c>
      <c r="F74" s="61"/>
    </row>
    <row r="75" spans="1:7" hidden="1">
      <c r="B75" s="3"/>
      <c r="C75" s="105" t="s">
        <v>301</v>
      </c>
      <c r="D75" s="3">
        <f>COUNTIF(G3:G72,2)</f>
        <v>0</v>
      </c>
      <c r="F75" s="61"/>
    </row>
    <row r="76" spans="1:7" hidden="1">
      <c r="B76" s="3"/>
      <c r="C76" s="105" t="s">
        <v>302</v>
      </c>
      <c r="D76" s="3">
        <f>COUNTIF(G3:G72,3)</f>
        <v>12</v>
      </c>
      <c r="F76" s="61"/>
    </row>
  </sheetData>
  <sheetProtection algorithmName="SHA-512" hashValue="jjIoLwazo22v6P5INQBuoVu8cidMfnCmIq3FBAwiBiBgMORFsWDp/WQS1xaMJe4SLWoOwzP+dw485ah+DTGzvA==" saltValue="+H+0tL5i6Oz+EZpG8dD8rw==" spinCount="100000" sheet="1" objects="1" scenarios="1" formatRows="0"/>
  <mergeCells count="1">
    <mergeCell ref="B1:E1"/>
  </mergeCells>
  <phoneticPr fontId="18" type="noConversion"/>
  <conditionalFormatting sqref="D3">
    <cfRule type="cellIs" dxfId="47" priority="21" operator="equal">
      <formula>"NO CUMPLE CONDICIÓN"</formula>
    </cfRule>
    <cfRule type="cellIs" dxfId="46" priority="22" operator="equal">
      <formula>"No Cumple"</formula>
    </cfRule>
  </conditionalFormatting>
  <conditionalFormatting sqref="D8">
    <cfRule type="cellIs" dxfId="45" priority="19" operator="equal">
      <formula>"NO CUMPLE CONDICIÓN"</formula>
    </cfRule>
    <cfRule type="cellIs" dxfId="44" priority="20" operator="equal">
      <formula>"No Cumple"</formula>
    </cfRule>
  </conditionalFormatting>
  <conditionalFormatting sqref="D17">
    <cfRule type="cellIs" dxfId="43" priority="17" operator="equal">
      <formula>"NO CUMPLE CONDICIÓN"</formula>
    </cfRule>
    <cfRule type="cellIs" dxfId="42" priority="18" operator="equal">
      <formula>"No Cumple"</formula>
    </cfRule>
  </conditionalFormatting>
  <conditionalFormatting sqref="D24">
    <cfRule type="cellIs" dxfId="41" priority="15" operator="equal">
      <formula>"NO CUMPLE CONDICIÓN"</formula>
    </cfRule>
    <cfRule type="cellIs" dxfId="40" priority="16" operator="equal">
      <formula>"No Cumple"</formula>
    </cfRule>
  </conditionalFormatting>
  <conditionalFormatting sqref="D30">
    <cfRule type="cellIs" dxfId="39" priority="13" operator="equal">
      <formula>"NO CUMPLE CONDICIÓN"</formula>
    </cfRule>
    <cfRule type="cellIs" dxfId="38" priority="14" operator="equal">
      <formula>"No Cumple"</formula>
    </cfRule>
  </conditionalFormatting>
  <conditionalFormatting sqref="D36">
    <cfRule type="cellIs" dxfId="37" priority="11" operator="equal">
      <formula>"NO CUMPLE CONDICIÓN"</formula>
    </cfRule>
    <cfRule type="cellIs" dxfId="36" priority="12" operator="equal">
      <formula>"No Cumple"</formula>
    </cfRule>
  </conditionalFormatting>
  <conditionalFormatting sqref="D42">
    <cfRule type="cellIs" dxfId="35" priority="9" operator="equal">
      <formula>"NO CUMPLE CONDICIÓN"</formula>
    </cfRule>
    <cfRule type="cellIs" dxfId="34" priority="10" operator="equal">
      <formula>"No Cumple"</formula>
    </cfRule>
  </conditionalFormatting>
  <conditionalFormatting sqref="D46:D47">
    <cfRule type="cellIs" dxfId="33" priority="7" operator="equal">
      <formula>"NO CUMPLE CONDICIÓN"</formula>
    </cfRule>
    <cfRule type="cellIs" dxfId="32" priority="8" operator="equal">
      <formula>"No Cumple"</formula>
    </cfRule>
  </conditionalFormatting>
  <conditionalFormatting sqref="D62">
    <cfRule type="cellIs" dxfId="31" priority="5" operator="equal">
      <formula>"NO CUMPLE CONDICIÓN"</formula>
    </cfRule>
    <cfRule type="cellIs" dxfId="30" priority="6" operator="equal">
      <formula>"No Cumple"</formula>
    </cfRule>
  </conditionalFormatting>
  <conditionalFormatting sqref="D68">
    <cfRule type="cellIs" dxfId="29" priority="3" operator="equal">
      <formula>"NO CUMPLE CONDICIÓN"</formula>
    </cfRule>
    <cfRule type="cellIs" dxfId="28" priority="4" operator="equal">
      <formula>"No Cumple"</formula>
    </cfRule>
  </conditionalFormatting>
  <conditionalFormatting sqref="D71">
    <cfRule type="cellIs" dxfId="27" priority="1" operator="equal">
      <formula>"NO CUMPLE CONDICIÓN"</formula>
    </cfRule>
    <cfRule type="cellIs" dxfId="26" priority="2" operator="equal">
      <formula>"No Cumple"</formula>
    </cfRule>
  </conditionalFormatting>
  <dataValidations count="2">
    <dataValidation type="list" allowBlank="1" showInputMessage="1" showErrorMessage="1" sqref="D4" xr:uid="{46A3CB5B-A2DF-45AC-A1A3-BCFFE9F43A51}">
      <formula1>"CUMPLE,NOCUMPLE,NO APLICA"</formula1>
    </dataValidation>
    <dataValidation type="list" allowBlank="1" showInputMessage="1" showErrorMessage="1" sqref="D5:D7 D10:D16 D19:D23 D26:D29 D32:D35 D38:D41 D44:D45 D49:D61 D64:D67 D70 D72" xr:uid="{175CDBA5-7CB5-43B5-9463-2A5C019CAD54}">
      <formula1>"CUMPLE,NO CUMPLE,NO APLICA"</formula1>
    </dataValidation>
  </dataValidations>
  <hyperlinks>
    <hyperlink ref="A1" location="PORTADA!A1" display="Portada" xr:uid="{1842E37F-7C50-44DC-A5A6-2AA9E48696A5}"/>
  </hyperlinks>
  <printOptions horizontalCentered="1"/>
  <pageMargins left="0.31496062992125984" right="0.31496062992125984" top="1.1417322834645669" bottom="0.74803149606299213" header="0.31496062992125984" footer="0.31496062992125984"/>
  <pageSetup scale="80" fitToHeight="0" orientation="landscape" r:id="rId1"/>
  <headerFooter>
    <oddHeader>&amp;L&amp;G&amp;CPROCESO DE INSPECCIÓN, VIGILANCIA Y CONTROL
INSTRUMENTO IV
PRESTACION DE SERVICIOS A LA COMUNIDAD&amp;RIN89.IVC
Versión 2
24/06/2026
Clasificación de la Información
CLASIFICADA</oddHeader>
    <oddFooter>&amp;C&amp;G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C382-10D0-4303-9F28-C881F43332FC}">
  <sheetPr>
    <tabColor theme="5" tint="0.79998168889431442"/>
    <pageSetUpPr fitToPage="1"/>
  </sheetPr>
  <dimension ref="A1:R35"/>
  <sheetViews>
    <sheetView topLeftCell="A2" zoomScaleNormal="100" workbookViewId="0">
      <selection activeCell="A13" sqref="A13"/>
    </sheetView>
  </sheetViews>
  <sheetFormatPr baseColWidth="10" defaultColWidth="11.42578125" defaultRowHeight="15"/>
  <cols>
    <col min="1" max="1" width="7" customWidth="1"/>
    <col min="3" max="3" width="53.42578125" customWidth="1"/>
    <col min="4" max="4" width="24.28515625" customWidth="1"/>
    <col min="5" max="5" width="72.85546875" customWidth="1"/>
    <col min="6" max="6" width="43.28515625" customWidth="1"/>
    <col min="7" max="7" width="0" hidden="1" customWidth="1"/>
  </cols>
  <sheetData>
    <row r="1" spans="1:18" s="8" customFormat="1" ht="21" customHeight="1" thickBot="1">
      <c r="A1" s="308" t="s">
        <v>177</v>
      </c>
      <c r="B1" s="447" t="s">
        <v>550</v>
      </c>
      <c r="C1" s="448"/>
      <c r="D1" s="448"/>
      <c r="E1" s="449"/>
      <c r="F1" s="25"/>
      <c r="G1" s="7"/>
    </row>
    <row r="2" spans="1:18" s="14" customFormat="1" ht="63">
      <c r="B2" s="256" t="s">
        <v>421</v>
      </c>
      <c r="C2" s="257" t="s">
        <v>422</v>
      </c>
      <c r="D2" s="257" t="s">
        <v>858</v>
      </c>
      <c r="E2" s="258" t="s">
        <v>357</v>
      </c>
      <c r="F2" s="249" t="s">
        <v>424</v>
      </c>
      <c r="H2" s="15"/>
      <c r="J2" s="15"/>
      <c r="L2" s="15"/>
      <c r="N2" s="15"/>
      <c r="P2" s="15"/>
      <c r="R2" s="15"/>
    </row>
    <row r="3" spans="1:18" s="10" customFormat="1" ht="60">
      <c r="A3" s="56"/>
      <c r="B3" s="53" t="s">
        <v>551</v>
      </c>
      <c r="C3" s="5" t="s">
        <v>552</v>
      </c>
      <c r="D3" s="247" t="str">
        <f>IF(COUNTIF(D6:D15,"NO CUMPLE")&gt;0,"NO CUMPLE CONDICIÓN",IF(COUNTIF(D6:D15,"CUMPLE")=0,"NO APLICA","CUMPLE"))</f>
        <v>NO APLICA</v>
      </c>
      <c r="E3" s="248" t="str">
        <f>CONCATENATE(IF(D6="NO CUMPLE",CONCATENATE(E6," / "),""),IF(D7="NO CUMPLE",CONCATENATE(E7," / "),""),IF(D9="NO CUMPLE",CONCATENATE(E9," / "),""),IF(D10="NO CUMPLE",CONCATENATE(E10," / "),""),IF(D11="NO CUMPLE",CONCATENATE(E11," / "),""),IF(D12="NO CUMPLE",CONCATENATE(E12," / "),""),IF(D13="NO CUMPLE",CONCATENATE(E13," / "),""),IF(D14="NO CUMPLE",CONCATENATE(E14," / "),""),IF(D15="NO CUMPLE",CONCATENATE(E15," / "),""))</f>
        <v/>
      </c>
      <c r="F3" s="265" t="s">
        <v>553</v>
      </c>
      <c r="G3" s="3">
        <f>IF(D3="CUMPLE",1,IF(D3="NO CUMPLE CONDICIÓN",2,3))</f>
        <v>3</v>
      </c>
    </row>
    <row r="4" spans="1:18" s="10" customFormat="1" ht="60">
      <c r="A4" s="56"/>
      <c r="B4" s="53" t="s">
        <v>551</v>
      </c>
      <c r="C4" s="5" t="s">
        <v>552</v>
      </c>
      <c r="D4" s="247" t="str">
        <f>IF(COUNTIF(D16:D23,"NO CUMPLE")&gt;0,"NO CUMPLE CONDICIÓN",IF(COUNTIF(D16:D23,"CUMPLE")=0,"NO APLICA","CUMPLE"))</f>
        <v>NO APLICA</v>
      </c>
      <c r="E4" s="248" t="str">
        <f>CONCATENATE(IF(D16="NO CUMPLE",CONCATENATE(E16," / "),""),IF(D17="NO CUMPLE",CONCATENATE(E17," / "),""),IF(D18="NO CUMPLE",CONCATENATE(E18," / "),""),IF(D19="NO CUMPLE",CONCATENATE(E19," / "),""),IF(D20="NO CUMPLE",CONCATENATE(E20," / "),""),IF(D21="NO CUMPLE",CONCATENATE(E21," / "),""),IF(D22="NO CUMPLE",CONCATENATE(E22," / "),""),IF(D23="NO CUMPLE",CONCATENATE(E23," / "),""))</f>
        <v/>
      </c>
      <c r="F4" s="265" t="s">
        <v>553</v>
      </c>
      <c r="G4" s="3">
        <f>IF(D4="CUMPLE",1,IF(D4="NO CUMPLE CONDICIÓN",2,3))</f>
        <v>3</v>
      </c>
    </row>
    <row r="5" spans="1:18" s="10" customFormat="1" ht="60">
      <c r="A5" s="56"/>
      <c r="B5" s="53" t="s">
        <v>551</v>
      </c>
      <c r="C5" s="5" t="s">
        <v>552</v>
      </c>
      <c r="D5" s="247" t="str">
        <f>IF(COUNTIF(D24:D31,"NO CUMPLE")&gt;0,"NO CUMPLE CONDICIÓN",IF(COUNTIF(D24:D31,"CUMPLE")=0,"NO APLICA","CUMPLE"))</f>
        <v>NO APLICA</v>
      </c>
      <c r="E5" s="248" t="str">
        <f>CONCATENATE(IF(D24="NO CUMPLE",CONCATENATE(E24," / "),""),IF(D25="NO CUMPLE",CONCATENATE(E25," / "),""),IF(D26="NO CUMPLE",CONCATENATE(E26," / "),""),IF(D27="NO CUMPLE",CONCATENATE(E27," / "),""),IF(D28="NO CUMPLE",CONCATENATE(E28," / "),""),IF(D29="NO CUMPLE",CONCATENATE(E29," / "),""),IF(D30="NO CUMPLE",CONCATENATE(E30," / "),""),IF(D31="NO CUMPLE",CONCATENATE(E31," / "),""))</f>
        <v/>
      </c>
      <c r="F5" s="265" t="s">
        <v>553</v>
      </c>
      <c r="G5" s="3">
        <f>IF(D5="CUMPLE",1,IF(D5="NO CUMPLE CONDICIÓN",2,3))</f>
        <v>3</v>
      </c>
    </row>
    <row r="6" spans="1:18" s="10" customFormat="1" ht="90">
      <c r="A6" s="51" t="s">
        <v>360</v>
      </c>
      <c r="B6" s="52" t="s">
        <v>554</v>
      </c>
      <c r="C6" s="1" t="s">
        <v>555</v>
      </c>
      <c r="D6" s="384"/>
      <c r="E6" s="240"/>
      <c r="F6" s="266" t="s">
        <v>553</v>
      </c>
    </row>
    <row r="7" spans="1:18" s="69" customFormat="1" ht="60">
      <c r="A7" s="70" t="s">
        <v>556</v>
      </c>
      <c r="B7" s="52" t="s">
        <v>557</v>
      </c>
      <c r="C7" s="50" t="s">
        <v>558</v>
      </c>
      <c r="D7" s="384"/>
      <c r="E7" s="269"/>
      <c r="F7" s="266" t="s">
        <v>553</v>
      </c>
      <c r="G7" s="67"/>
      <c r="H7" s="68"/>
    </row>
    <row r="8" spans="1:18" s="10" customFormat="1" ht="60">
      <c r="A8" s="55"/>
      <c r="B8" s="59"/>
      <c r="C8" s="19" t="s">
        <v>559</v>
      </c>
      <c r="D8" s="226"/>
      <c r="E8" s="235"/>
      <c r="F8" s="222" t="s">
        <v>372</v>
      </c>
    </row>
    <row r="9" spans="1:18" s="10" customFormat="1" ht="75">
      <c r="A9" s="51" t="s">
        <v>360</v>
      </c>
      <c r="B9" s="52" t="s">
        <v>560</v>
      </c>
      <c r="C9" s="6" t="s">
        <v>561</v>
      </c>
      <c r="D9" s="384"/>
      <c r="E9" s="240"/>
      <c r="F9" s="266" t="s">
        <v>553</v>
      </c>
    </row>
    <row r="10" spans="1:18" s="10" customFormat="1" ht="45">
      <c r="A10" s="51" t="s">
        <v>360</v>
      </c>
      <c r="B10" s="52" t="s">
        <v>562</v>
      </c>
      <c r="C10" s="9" t="s">
        <v>563</v>
      </c>
      <c r="D10" s="384"/>
      <c r="E10" s="240"/>
      <c r="F10" s="266" t="s">
        <v>553</v>
      </c>
    </row>
    <row r="11" spans="1:18" s="10" customFormat="1" ht="45">
      <c r="A11" s="51" t="s">
        <v>360</v>
      </c>
      <c r="B11" s="52" t="s">
        <v>564</v>
      </c>
      <c r="C11" s="9" t="s">
        <v>565</v>
      </c>
      <c r="D11" s="384"/>
      <c r="E11" s="240"/>
      <c r="F11" s="266" t="s">
        <v>553</v>
      </c>
    </row>
    <row r="12" spans="1:18" s="10" customFormat="1" ht="45">
      <c r="A12" s="51" t="s">
        <v>360</v>
      </c>
      <c r="B12" s="52" t="s">
        <v>566</v>
      </c>
      <c r="C12" s="6" t="s">
        <v>567</v>
      </c>
      <c r="D12" s="384"/>
      <c r="E12" s="240"/>
      <c r="F12" s="266" t="s">
        <v>553</v>
      </c>
    </row>
    <row r="13" spans="1:18" s="10" customFormat="1" ht="36">
      <c r="A13" s="51" t="s">
        <v>360</v>
      </c>
      <c r="B13" s="52" t="s">
        <v>568</v>
      </c>
      <c r="C13" s="6" t="s">
        <v>569</v>
      </c>
      <c r="D13" s="384"/>
      <c r="E13" s="240"/>
      <c r="F13" s="266" t="s">
        <v>553</v>
      </c>
    </row>
    <row r="14" spans="1:18" s="10" customFormat="1" ht="36">
      <c r="A14" s="57" t="s">
        <v>307</v>
      </c>
      <c r="B14" s="52" t="s">
        <v>570</v>
      </c>
      <c r="C14" s="6" t="s">
        <v>571</v>
      </c>
      <c r="D14" s="384"/>
      <c r="E14" s="240"/>
      <c r="F14" s="266" t="s">
        <v>553</v>
      </c>
    </row>
    <row r="15" spans="1:18" s="10" customFormat="1" ht="75">
      <c r="A15" s="57" t="s">
        <v>307</v>
      </c>
      <c r="B15" s="52" t="s">
        <v>572</v>
      </c>
      <c r="C15" s="6" t="s">
        <v>573</v>
      </c>
      <c r="D15" s="384"/>
      <c r="E15" s="240"/>
      <c r="F15" s="266" t="s">
        <v>553</v>
      </c>
    </row>
    <row r="16" spans="1:18" s="10" customFormat="1" ht="45">
      <c r="A16" s="57" t="s">
        <v>307</v>
      </c>
      <c r="B16" s="52" t="s">
        <v>574</v>
      </c>
      <c r="C16" s="6" t="s">
        <v>575</v>
      </c>
      <c r="D16" s="384"/>
      <c r="E16" s="240"/>
      <c r="F16" s="266" t="s">
        <v>553</v>
      </c>
    </row>
    <row r="17" spans="1:7" s="10" customFormat="1" ht="36">
      <c r="A17" s="57" t="s">
        <v>307</v>
      </c>
      <c r="B17" s="52" t="s">
        <v>576</v>
      </c>
      <c r="C17" s="6" t="s">
        <v>577</v>
      </c>
      <c r="D17" s="384"/>
      <c r="E17" s="240"/>
      <c r="F17" s="266" t="s">
        <v>553</v>
      </c>
    </row>
    <row r="18" spans="1:7" s="10" customFormat="1" ht="36">
      <c r="A18" s="57" t="s">
        <v>307</v>
      </c>
      <c r="B18" s="52" t="s">
        <v>578</v>
      </c>
      <c r="C18" s="6" t="s">
        <v>579</v>
      </c>
      <c r="D18" s="384"/>
      <c r="E18" s="240"/>
      <c r="F18" s="266" t="s">
        <v>553</v>
      </c>
    </row>
    <row r="19" spans="1:7" s="10" customFormat="1" ht="45">
      <c r="A19" s="51" t="s">
        <v>360</v>
      </c>
      <c r="B19" s="52" t="s">
        <v>580</v>
      </c>
      <c r="C19" s="6" t="s">
        <v>581</v>
      </c>
      <c r="D19" s="384"/>
      <c r="E19" s="240"/>
      <c r="F19" s="266" t="s">
        <v>553</v>
      </c>
    </row>
    <row r="20" spans="1:7" s="10" customFormat="1" ht="36">
      <c r="A20" s="58" t="s">
        <v>188</v>
      </c>
      <c r="B20" s="52" t="s">
        <v>582</v>
      </c>
      <c r="C20" s="1" t="s">
        <v>583</v>
      </c>
      <c r="D20" s="384"/>
      <c r="E20" s="240"/>
      <c r="F20" s="266" t="s">
        <v>553</v>
      </c>
    </row>
    <row r="21" spans="1:7" s="10" customFormat="1" ht="33" customHeight="1">
      <c r="A21" s="51" t="s">
        <v>360</v>
      </c>
      <c r="B21" s="52" t="s">
        <v>584</v>
      </c>
      <c r="C21" s="6" t="s">
        <v>585</v>
      </c>
      <c r="D21" s="384"/>
      <c r="E21" s="240"/>
      <c r="F21" s="266" t="s">
        <v>553</v>
      </c>
    </row>
    <row r="22" spans="1:7" s="10" customFormat="1" ht="45">
      <c r="A22" s="51" t="s">
        <v>360</v>
      </c>
      <c r="B22" s="52" t="s">
        <v>586</v>
      </c>
      <c r="C22" s="6" t="s">
        <v>587</v>
      </c>
      <c r="D22" s="384"/>
      <c r="E22" s="240"/>
      <c r="F22" s="266" t="s">
        <v>553</v>
      </c>
    </row>
    <row r="23" spans="1:7" s="10" customFormat="1" ht="33" customHeight="1">
      <c r="A23" s="51" t="s">
        <v>360</v>
      </c>
      <c r="B23" s="52" t="s">
        <v>588</v>
      </c>
      <c r="C23" s="6" t="s">
        <v>589</v>
      </c>
      <c r="D23" s="384"/>
      <c r="E23" s="240"/>
      <c r="F23" s="266" t="s">
        <v>553</v>
      </c>
    </row>
    <row r="24" spans="1:7" s="10" customFormat="1" ht="33" customHeight="1">
      <c r="A24" s="51" t="s">
        <v>360</v>
      </c>
      <c r="B24" s="52" t="s">
        <v>590</v>
      </c>
      <c r="C24" s="6" t="s">
        <v>591</v>
      </c>
      <c r="D24" s="384"/>
      <c r="E24" s="240"/>
      <c r="F24" s="266" t="s">
        <v>553</v>
      </c>
    </row>
    <row r="25" spans="1:7" s="10" customFormat="1" ht="75">
      <c r="A25" s="51" t="s">
        <v>360</v>
      </c>
      <c r="B25" s="52" t="s">
        <v>592</v>
      </c>
      <c r="C25" s="1" t="s">
        <v>593</v>
      </c>
      <c r="D25" s="384"/>
      <c r="E25" s="240"/>
      <c r="F25" s="266" t="s">
        <v>553</v>
      </c>
    </row>
    <row r="26" spans="1:7" s="10" customFormat="1" ht="75">
      <c r="A26" s="51" t="s">
        <v>360</v>
      </c>
      <c r="B26" s="52" t="s">
        <v>594</v>
      </c>
      <c r="C26" s="6" t="s">
        <v>595</v>
      </c>
      <c r="D26" s="384"/>
      <c r="E26" s="240"/>
      <c r="F26" s="266" t="s">
        <v>553</v>
      </c>
    </row>
    <row r="27" spans="1:7" s="10" customFormat="1" ht="45">
      <c r="A27" s="51" t="s">
        <v>360</v>
      </c>
      <c r="B27" s="52" t="s">
        <v>596</v>
      </c>
      <c r="C27" s="6" t="s">
        <v>597</v>
      </c>
      <c r="D27" s="384"/>
      <c r="E27" s="240"/>
      <c r="F27" s="266" t="s">
        <v>553</v>
      </c>
    </row>
    <row r="28" spans="1:7" s="10" customFormat="1" ht="90">
      <c r="A28" s="51" t="s">
        <v>360</v>
      </c>
      <c r="B28" s="52" t="s">
        <v>598</v>
      </c>
      <c r="C28" s="6" t="s">
        <v>599</v>
      </c>
      <c r="D28" s="384"/>
      <c r="E28" s="240"/>
      <c r="F28" s="266" t="s">
        <v>553</v>
      </c>
    </row>
    <row r="29" spans="1:7" s="10" customFormat="1" ht="75">
      <c r="A29" s="51" t="s">
        <v>360</v>
      </c>
      <c r="B29" s="52" t="s">
        <v>600</v>
      </c>
      <c r="C29" s="6" t="s">
        <v>601</v>
      </c>
      <c r="D29" s="384"/>
      <c r="E29" s="240"/>
      <c r="F29" s="266" t="s">
        <v>553</v>
      </c>
    </row>
    <row r="30" spans="1:7" s="10" customFormat="1" ht="60">
      <c r="A30" s="51" t="s">
        <v>360</v>
      </c>
      <c r="B30" s="72" t="s">
        <v>602</v>
      </c>
      <c r="C30" s="73" t="s">
        <v>603</v>
      </c>
      <c r="D30" s="384"/>
      <c r="E30" s="270"/>
      <c r="F30" s="266" t="s">
        <v>553</v>
      </c>
    </row>
    <row r="31" spans="1:7" ht="60.75" thickBot="1">
      <c r="A31" s="264" t="s">
        <v>188</v>
      </c>
      <c r="B31" s="267" t="s">
        <v>604</v>
      </c>
      <c r="C31" s="268" t="s">
        <v>605</v>
      </c>
      <c r="D31" s="385"/>
      <c r="E31" s="242"/>
      <c r="F31" s="266" t="s">
        <v>553</v>
      </c>
      <c r="G31" s="198"/>
    </row>
    <row r="32" spans="1:7">
      <c r="B32" s="3"/>
      <c r="F32" s="61"/>
    </row>
    <row r="33" spans="3:4" hidden="1">
      <c r="C33" s="105" t="s">
        <v>300</v>
      </c>
      <c r="D33" s="3">
        <f>COUNTIF(G3:G31,1)</f>
        <v>0</v>
      </c>
    </row>
    <row r="34" spans="3:4" ht="18" hidden="1" customHeight="1">
      <c r="C34" s="105" t="s">
        <v>301</v>
      </c>
      <c r="D34" s="3">
        <f>COUNTIF(G3:G31,2)</f>
        <v>0</v>
      </c>
    </row>
    <row r="35" spans="3:4" hidden="1">
      <c r="C35" s="105" t="s">
        <v>302</v>
      </c>
      <c r="D35" s="3">
        <f>COUNTIF(G3:G31,3)</f>
        <v>3</v>
      </c>
    </row>
  </sheetData>
  <sheetProtection algorithmName="SHA-512" hashValue="4Bdm+Z6VJQwnC8VaV76hM6ozjKWqp0EsgILP9GQ4yu4QeUDQZXYu5Cs/CxuAXb4ZwDeCpQWi5Jd+Dh/cvwmvAQ==" saltValue="QFBztVtVK/Mm1FOYEU/nJQ==" spinCount="100000" sheet="1" objects="1" scenarios="1" formatRows="0"/>
  <mergeCells count="1">
    <mergeCell ref="B1:E1"/>
  </mergeCells>
  <phoneticPr fontId="18" type="noConversion"/>
  <conditionalFormatting sqref="D3:D5">
    <cfRule type="cellIs" dxfId="25" priority="1" operator="equal">
      <formula>"NO CUMPLE CONDICIÓN"</formula>
    </cfRule>
    <cfRule type="cellIs" dxfId="24" priority="2" operator="equal">
      <formula>"No Cumple"</formula>
    </cfRule>
  </conditionalFormatting>
  <dataValidations count="1">
    <dataValidation type="list" allowBlank="1" showInputMessage="1" showErrorMessage="1" sqref="D6:D7 D9:D31" xr:uid="{70CCCF0E-1D12-428D-8E00-EB4907E81B94}">
      <formula1>"CUMPLE,NO CUMPLE,NO APLICA"</formula1>
    </dataValidation>
  </dataValidations>
  <hyperlinks>
    <hyperlink ref="A1" location="PORTADA!A1" display="Portada" xr:uid="{E94DB614-06B1-48CF-97D0-2FA31C4B36F9}"/>
  </hyperlinks>
  <printOptions horizontalCentered="1"/>
  <pageMargins left="0.31496062992125984" right="0.31496062992125984" top="1.1417322834645669" bottom="0.74803149606299213" header="0.31496062992125984" footer="0.31496062992125984"/>
  <pageSetup scale="81" fitToHeight="0" orientation="landscape" r:id="rId1"/>
  <headerFooter>
    <oddHeader>&amp;L&amp;G&amp;CPROCESO DE INSPECCIÓN, VIGILANCIA Y CONTROL
INSTRUMENTO IV
PRESTACION DE SERVICIOS A LA COMUNIDAD&amp;RIN89.IVC
Versión 2
24/06/2026
Clasificación de la Información
CLASIFICADA</oddHeader>
    <oddFooter>&amp;C&amp;G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32375f16-3242-4694-93c3-a80fa36c056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C6DD9213F30674BBDD6919246128177" ma:contentTypeVersion="16" ma:contentTypeDescription="Crear nuevo documento." ma:contentTypeScope="" ma:versionID="5a6776b1a7152ee21e3f2527244004c0">
  <xsd:schema xmlns:xsd="http://www.w3.org/2001/XMLSchema" xmlns:xs="http://www.w3.org/2001/XMLSchema" xmlns:p="http://schemas.microsoft.com/office/2006/metadata/properties" xmlns:ns3="32375f16-3242-4694-93c3-a80fa36c0567" xmlns:ns4="bc706bbe-e7d5-40dc-a1fd-3a6d9935bf01" targetNamespace="http://schemas.microsoft.com/office/2006/metadata/properties" ma:root="true" ma:fieldsID="995be008108e45c875057854f4b985cf" ns3:_="" ns4:_="">
    <xsd:import namespace="32375f16-3242-4694-93c3-a80fa36c0567"/>
    <xsd:import namespace="bc706bbe-e7d5-40dc-a1fd-3a6d9935bf0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LengthInSeconds"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75f16-3242-4694-93c3-a80fa36c05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706bbe-e7d5-40dc-a1fd-3a6d9935bf01"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CA544D-E15A-4794-A626-C5413CAE3859}">
  <ds:schemaRefs>
    <ds:schemaRef ds:uri="http://schemas.microsoft.com/sharepoint/v3/contenttype/forms"/>
  </ds:schemaRefs>
</ds:datastoreItem>
</file>

<file path=customXml/itemProps2.xml><?xml version="1.0" encoding="utf-8"?>
<ds:datastoreItem xmlns:ds="http://schemas.openxmlformats.org/officeDocument/2006/customXml" ds:itemID="{6A337B51-A6D0-4A3A-BDD7-4F6246D92650}">
  <ds:schemaRefs>
    <ds:schemaRef ds:uri="http://schemas.microsoft.com/office/2006/metadata/properties"/>
    <ds:schemaRef ds:uri="http://schemas.microsoft.com/office/infopath/2007/PartnerControls"/>
    <ds:schemaRef ds:uri="32375f16-3242-4694-93c3-a80fa36c0567"/>
  </ds:schemaRefs>
</ds:datastoreItem>
</file>

<file path=customXml/itemProps3.xml><?xml version="1.0" encoding="utf-8"?>
<ds:datastoreItem xmlns:ds="http://schemas.openxmlformats.org/officeDocument/2006/customXml" ds:itemID="{E358CC43-CA4B-41BB-8895-186066E789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375f16-3242-4694-93c3-a80fa36c0567"/>
    <ds:schemaRef ds:uri="bc706bbe-e7d5-40dc-a1fd-3a6d9935bf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18</vt:i4>
      </vt:variant>
    </vt:vector>
  </HeadingPairs>
  <TitlesOfParts>
    <vt:vector size="38" baseType="lpstr">
      <vt:lpstr>LISTAS</vt:lpstr>
      <vt:lpstr>PORTADA</vt:lpstr>
      <vt:lpstr>INSTRUCTIVO</vt:lpstr>
      <vt:lpstr>1. Información General</vt:lpstr>
      <vt:lpstr>2.Ambientes Adecuados y Seguros</vt:lpstr>
      <vt:lpstr>3. Alimentacion y Nutrición</vt:lpstr>
      <vt:lpstr>4. Mod. Atención PSC</vt:lpstr>
      <vt:lpstr>5. Situaciones especiales </vt:lpstr>
      <vt:lpstr>6. Código de Ética</vt:lpstr>
      <vt:lpstr>7. Talento Humano</vt:lpstr>
      <vt:lpstr>8. Financiero</vt:lpstr>
      <vt:lpstr>9. Dotación</vt:lpstr>
      <vt:lpstr>Tabla 1 Amb Adec y Seg - Áreas</vt:lpstr>
      <vt:lpstr>Tabla 2. Talento Humano</vt:lpstr>
      <vt:lpstr>Tabla 3. Evid. No_Cumplimiento</vt:lpstr>
      <vt:lpstr>Tabla 4. Registro Talento Human</vt:lpstr>
      <vt:lpstr>TEMP</vt:lpstr>
      <vt:lpstr>Condiciones NO cumplimiento </vt:lpstr>
      <vt:lpstr>Acta_Cierre </vt:lpstr>
      <vt:lpstr>Oculto</vt:lpstr>
      <vt:lpstr>'1. Información General'!Área_de_impresión</vt:lpstr>
      <vt:lpstr>'2.Ambientes Adecuados y Seguros'!Área_de_impresión</vt:lpstr>
      <vt:lpstr>'3. Alimentacion y Nutrición'!Área_de_impresión</vt:lpstr>
      <vt:lpstr>'4. Mod. Atención PSC'!Área_de_impresión</vt:lpstr>
      <vt:lpstr>'5. Situaciones especiales '!Área_de_impresión</vt:lpstr>
      <vt:lpstr>'6. Código de Ética'!Área_de_impresión</vt:lpstr>
      <vt:lpstr>'7. Talento Humano'!Área_de_impresión</vt:lpstr>
      <vt:lpstr>'8. Financiero'!Área_de_impresión</vt:lpstr>
      <vt:lpstr>'9. Dotación'!Área_de_impresión</vt:lpstr>
      <vt:lpstr>'Acta_Cierre '!Área_de_impresión</vt:lpstr>
      <vt:lpstr>'Condiciones NO cumplimiento '!Área_de_impresión</vt:lpstr>
      <vt:lpstr>INSTRUCTIVO!Área_de_impresión</vt:lpstr>
      <vt:lpstr>PORTADA!Área_de_impresión</vt:lpstr>
      <vt:lpstr>'Tabla 1 Amb Adec y Seg - Áreas'!Área_de_impresión</vt:lpstr>
      <vt:lpstr>'Tabla 2. Talento Humano'!Área_de_impresión</vt:lpstr>
      <vt:lpstr>'Tabla 3. Evid. No_Cumplimiento'!Área_de_impresión</vt:lpstr>
      <vt:lpstr>'Tabla 4. Registro Talento Human'!Área_de_impresión</vt:lpstr>
      <vt:lpstr>'Condiciones NO cumplimiento '!Títulos_a_imprimir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Yomar Elena Frascica Escobar</dc:creator>
  <cp:keywords/>
  <dc:description/>
  <cp:lastModifiedBy>Cesar Augusto Rodriguez Chaparro</cp:lastModifiedBy>
  <cp:revision/>
  <cp:lastPrinted>2026-06-24T19:38:41Z</cp:lastPrinted>
  <dcterms:created xsi:type="dcterms:W3CDTF">2025-07-31T20:20:51Z</dcterms:created>
  <dcterms:modified xsi:type="dcterms:W3CDTF">2026-06-24T19:39:12Z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0x0101006C6DD9213F30674BBDD6919246128177</vt:lpwstr>
  </property>
  <property fmtid="{D5CDD505-2E9C-101B-9397-08002B2CF9AE}" pid="3" name="MediaServiceImageTags">
    <vt:lpwstr/>
  </property>
</Properties>
</file>