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114.xml" ContentType="application/vnd.openxmlformats-officedocument.spreadsheetml.table+xml"/>
  <Override PartName="/xl/tables/table115.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6" documentId="13_ncr:1_{25AD242D-0FFB-2545-A1E9-8BB6B9BF5EF5}" xr6:coauthVersionLast="47" xr6:coauthVersionMax="47" xr10:uidLastSave="{FFD00BFC-DBE9-4991-AD6F-F17B1B49E84F}"/>
  <bookViews>
    <workbookView xWindow="-120" yWindow="-120" windowWidth="29040" windowHeight="15720" firstSheet="1" activeTab="1" xr2:uid="{00000000-000D-0000-FFFF-FFFF00000000}"/>
  </bookViews>
  <sheets>
    <sheet name="LISTAS" sheetId="2" state="hidden" r:id="rId1"/>
    <sheet name="PORTADA" sheetId="37" r:id="rId2"/>
    <sheet name="INSTRUCTIVO" sheetId="56" r:id="rId3"/>
    <sheet name="1. Información General" sheetId="1" r:id="rId4"/>
    <sheet name="2.1 Ambientes EA" sheetId="58" r:id="rId5"/>
    <sheet name="2.2 Ambiente (UDS) FAMILIA" sheetId="59" r:id="rId6"/>
    <sheet name="2.3 Ambientes Hogar Casa Hogar" sheetId="63" r:id="rId7"/>
    <sheet name="3. Alimentacion y Nutrición" sheetId="62" r:id="rId8"/>
    <sheet name="4. Modelo de Atencion" sheetId="57" r:id="rId9"/>
    <sheet name="5. Situaciones de Riesgo" sheetId="46" r:id="rId10"/>
    <sheet name="6. Código de Etica" sheetId="53" r:id="rId11"/>
    <sheet name="7. Talento Humano" sheetId="22" r:id="rId12"/>
    <sheet name="8. Financiero" sheetId="23" r:id="rId13"/>
    <sheet name="9. Dotacion" sheetId="60" r:id="rId14"/>
    <sheet name="Anexo 1 Violencias" sheetId="43" r:id="rId15"/>
    <sheet name="Anexo 2. Discapacidad" sheetId="44" r:id="rId16"/>
    <sheet name="Anexo 3. Gestantes y Lactan" sheetId="45" r:id="rId17"/>
    <sheet name="Tabla 1 Evid. no cumpl M.A." sheetId="47" r:id="rId18"/>
    <sheet name="Tabla 2. Talento Humano" sheetId="12" r:id="rId19"/>
    <sheet name="Tabla 3. Amb Adec y Seg - Áreas" sheetId="61" r:id="rId20"/>
    <sheet name="TEMP" sheetId="38" state="hidden" r:id="rId21"/>
    <sheet name="Condiciones NO cumplimiento" sheetId="32" r:id="rId22"/>
    <sheet name="Acta_Cierre" sheetId="14" r:id="rId23"/>
    <sheet name="Oculto " sheetId="65" state="hidden" r:id="rId24"/>
    <sheet name="Oculto" sheetId="39" state="hidden" r:id="rId25"/>
    <sheet name="Plan de Mejoramiento" sheetId="40" state="hidden" r:id="rId26"/>
  </sheets>
  <externalReferences>
    <externalReference r:id="rId27"/>
  </externalReferences>
  <definedNames>
    <definedName name="_xlnm._FilterDatabase" localSheetId="4" hidden="1">'2.1 Ambientes EA'!$A$2:$G$56</definedName>
    <definedName name="_xlnm._FilterDatabase" localSheetId="5" hidden="1">'2.2 Ambiente (UDS) FAMILIA'!$A$2:$G$50</definedName>
    <definedName name="_xlnm._FilterDatabase" localSheetId="6" hidden="1">'2.3 Ambientes Hogar Casa Hogar'!$A$2:$G$94</definedName>
    <definedName name="_xlnm._FilterDatabase" localSheetId="7" hidden="1">'3. Alimentacion y Nutrición'!$A$2:$G$2</definedName>
    <definedName name="_xlnm._FilterDatabase" localSheetId="8" hidden="1">'4. Modelo de Atencion'!$A$2:$H$24</definedName>
    <definedName name="_xlnm._FilterDatabase" localSheetId="9" hidden="1">'5. Situaciones de Riesgo'!$A$2:$F$2</definedName>
    <definedName name="_xlnm._FilterDatabase" localSheetId="10" hidden="1">'6. Código de Etica'!$A$2:$H$30</definedName>
    <definedName name="_xlnm._FilterDatabase" localSheetId="11" hidden="1">'7. Talento Humano'!$A$2:$J$2</definedName>
    <definedName name="_xlnm._FilterDatabase" localSheetId="12" hidden="1">'8. Financiero'!$A$2:$F$2</definedName>
    <definedName name="_xlnm._FilterDatabase" localSheetId="13" hidden="1">'9. Dotacion'!$A$2:$G$2</definedName>
    <definedName name="_xlnm._FilterDatabase" localSheetId="14" hidden="1">'Anexo 1 Violencias'!$A$2:$F$2</definedName>
    <definedName name="_xlnm._FilterDatabase" localSheetId="15" hidden="1">'Anexo 2. Discapacidad'!$A$2:$F$2</definedName>
    <definedName name="_xlnm._FilterDatabase" localSheetId="16" hidden="1">'Anexo 3. Gestantes y Lactan'!$A$2:$G$31</definedName>
    <definedName name="_xlnm._FilterDatabase" localSheetId="21" hidden="1">'Condiciones NO cumplimiento'!$A$2:$G$2</definedName>
    <definedName name="_xlnm._FilterDatabase" localSheetId="23" hidden="1">'Oculto '!$A$1:$BL$3</definedName>
    <definedName name="_xlnm._FilterDatabase" localSheetId="25" hidden="1">'Plan de Mejoramiento'!$A$3:$K$3</definedName>
    <definedName name="_xlnm.Print_Area" localSheetId="4">'2.1 Ambientes EA'!$B$1:$E$56</definedName>
    <definedName name="_xlnm.Print_Area" localSheetId="5">'2.2 Ambiente (UDS) FAMILIA'!$B$1:$E$50</definedName>
    <definedName name="_xlnm.Print_Area" localSheetId="6">'2.3 Ambientes Hogar Casa Hogar'!$B$1:$E$94</definedName>
    <definedName name="_xlnm.Print_Area" localSheetId="7">'3. Alimentacion y Nutrición'!$B$1:$E$61</definedName>
    <definedName name="_xlnm.Print_Area" localSheetId="8">'4. Modelo de Atencion'!$B$1:$E$24</definedName>
    <definedName name="_xlnm.Print_Area" localSheetId="9">'5. Situaciones de Riesgo'!$B$2:$E$110</definedName>
    <definedName name="_xlnm.Print_Area" localSheetId="10">'6. Código de Etica'!$B$1:$E$30</definedName>
    <definedName name="_xlnm.Print_Area" localSheetId="11">'7. Talento Humano'!$B$1:$E$18</definedName>
    <definedName name="_xlnm.Print_Area" localSheetId="12">'8. Financiero'!$B$1:$E$13</definedName>
    <definedName name="_xlnm.Print_Area" localSheetId="13">'9. Dotacion'!$B$1:$E$20</definedName>
    <definedName name="_xlnm.Print_Area" localSheetId="22">Acta_Cierre!$A$1:$F$53</definedName>
    <definedName name="_xlnm.Print_Area" localSheetId="14">'Anexo 1 Violencias'!$B$1:$E$9</definedName>
    <definedName name="_xlnm.Print_Area" localSheetId="15">'Anexo 2. Discapacidad'!$B$1:$E$23</definedName>
    <definedName name="_xlnm.Print_Area" localSheetId="16">'Anexo 3. Gestantes y Lactan'!$B$1:$E$31</definedName>
    <definedName name="_xlnm.Print_Area" localSheetId="21">'Condiciones NO cumplimiento'!$A$2:$G$40</definedName>
    <definedName name="_xlnm.Print_Area" localSheetId="2">INSTRUCTIVO!$A$1:$B$100</definedName>
    <definedName name="_xlnm.Print_Area" localSheetId="1">PORTADA!$A$1:$E$39</definedName>
    <definedName name="_xlnm.Print_Area" localSheetId="18">'Tabla 2. Talento Humano'!$A$1:$C$14</definedName>
    <definedName name="_xlnm.Print_Area" localSheetId="19">'Tabla 3. Amb Adec y Seg - Áreas'!$A$1:$I$30</definedName>
    <definedName name="_xlnm.Print_Area" localSheetId="20">TEMP!#REF!</definedName>
    <definedName name="Auditoría" localSheetId="2">#REF!</definedName>
    <definedName name="Auditoría">[1]!Acciones[Auditoría]</definedName>
    <definedName name="b" localSheetId="2">#REF!</definedName>
    <definedName name="b" localSheetId="23">'[1]Verificables Comp. Legal'!$D$40</definedName>
    <definedName name="b" localSheetId="19">'[1]Verificables Comp. Legal'!$D$40</definedName>
    <definedName name="b">'[1]Verificables Comp. Legal'!$D$40</definedName>
    <definedName name="ca" localSheetId="2">#REF!</definedName>
    <definedName name="ca" localSheetId="23">'[1]Verificables Comp. Legal'!$K$19</definedName>
    <definedName name="ca" localSheetId="19">'[1]Verificables Comp. Legal'!$K$19</definedName>
    <definedName name="ca">'[1]Verificables Comp. Legal'!$K$19</definedName>
    <definedName name="camp" localSheetId="2">#REF!</definedName>
    <definedName name="camp" localSheetId="23">'[1]Verificables Comp. Legal'!$U$16</definedName>
    <definedName name="camp" localSheetId="19">'[1]Verificables Comp. Legal'!$U$16</definedName>
    <definedName name="camp">'[1]Verificables Comp. Legal'!$U$16</definedName>
    <definedName name="cap" localSheetId="2">#REF!</definedName>
    <definedName name="cap" localSheetId="23">'[1]Verificables Comp. Legal'!$O$29</definedName>
    <definedName name="cap" localSheetId="19">'[1]Verificables Comp. Legal'!$O$29</definedName>
    <definedName name="cap">'[1]Verificables Comp. Legal'!$O$29</definedName>
    <definedName name="car" localSheetId="2">#REF!</definedName>
    <definedName name="car" localSheetId="23">'[1]Verificables Comp. Legal'!$K$16</definedName>
    <definedName name="car" localSheetId="19">'[1]Verificables Comp. Legal'!$K$16</definedName>
    <definedName name="car">'[1]Verificables Comp. Legal'!$K$16</definedName>
    <definedName name="carg" localSheetId="2">#REF!</definedName>
    <definedName name="carg" localSheetId="23">'[1]Verificables Comp. Legal'!$K$17</definedName>
    <definedName name="carg" localSheetId="19">'[1]Verificables Comp. Legal'!$K$17</definedName>
    <definedName name="carg">'[1]Verificables Comp. Legal'!$K$17</definedName>
    <definedName name="cargo" localSheetId="2">#REF!</definedName>
    <definedName name="cargo" localSheetId="23">'[1]Verificables Comp. Legal'!$K$18</definedName>
    <definedName name="cargo" localSheetId="19">'[1]Verificables Comp. Legal'!$K$18</definedName>
    <definedName name="cargo">'[1]Verificables Comp. Legal'!$K$18</definedName>
    <definedName name="cargoo" localSheetId="2">#REF!</definedName>
    <definedName name="cargoo" localSheetId="23">'[1]Verificables Comp. Legal'!$J$38</definedName>
    <definedName name="cargoo" localSheetId="19">'[1]Verificables Comp. Legal'!$J$38</definedName>
    <definedName name="cargoo">'[1]Verificables Comp. Legal'!$J$38</definedName>
    <definedName name="cargooo" localSheetId="2">#REF!</definedName>
    <definedName name="cargooo" localSheetId="23">'[1]Verificables Comp. Legal'!$J$37</definedName>
    <definedName name="cargooo" localSheetId="19">'[1]Verificables Comp. Legal'!$J$37</definedName>
    <definedName name="cargooo">'[1]Verificables Comp. Legal'!$J$37</definedName>
    <definedName name="carrr" localSheetId="2">#REF!</definedName>
    <definedName name="carrr" localSheetId="23">'[1]Verificables Comp. Legal'!$J$39</definedName>
    <definedName name="carrr" localSheetId="19">'[1]Verificables Comp. Legal'!$J$39</definedName>
    <definedName name="carrr">'[1]Verificables Comp. Legal'!$J$39</definedName>
    <definedName name="carrrr" localSheetId="2">#REF!</definedName>
    <definedName name="carrrr" localSheetId="23">'[1]Verificables Comp. Legal'!$J$40</definedName>
    <definedName name="carrrr" localSheetId="19">'[1]Verificables Comp. Legal'!$J$40</definedName>
    <definedName name="carrrr">'[1]Verificables Comp. Legal'!$J$40</definedName>
    <definedName name="codpo" localSheetId="2">#REF!</definedName>
    <definedName name="codpo" localSheetId="23">'[1]Verificables Comp. Legal'!$B$34</definedName>
    <definedName name="codpo" localSheetId="19">'[1]Verificables Comp. Legal'!$B$34</definedName>
    <definedName name="codpo">'[1]Verificables Comp. Legal'!$B$34</definedName>
    <definedName name="com" localSheetId="2">#REF!</definedName>
    <definedName name="com" localSheetId="23">'[1]Verificables Comp. Legal'!$U$17</definedName>
    <definedName name="com" localSheetId="19">'[1]Verificables Comp. Legal'!$U$17</definedName>
    <definedName name="com">'[1]Verificables Comp. Legal'!$U$17</definedName>
    <definedName name="com´p" localSheetId="2">#REF!</definedName>
    <definedName name="com´p" localSheetId="23">'[1]Verificables Comp. Legal'!$U$18</definedName>
    <definedName name="com´p" localSheetId="19">'[1]Verificables Comp. Legal'!$U$18</definedName>
    <definedName name="com´p">'[1]Verificables Comp. Legal'!$U$18</definedName>
    <definedName name="compel" localSheetId="2">#REF!</definedName>
    <definedName name="compel" localSheetId="23">'[1]Verificables Comp. Legal'!$Q$38</definedName>
    <definedName name="compel" localSheetId="19">'[1]Verificables Comp. Legal'!$Q$38</definedName>
    <definedName name="compel">'[1]Verificables Comp. Legal'!$Q$38</definedName>
    <definedName name="compen" localSheetId="2">#REF!</definedName>
    <definedName name="compen" localSheetId="23">'[1]Verificables Comp. Legal'!$Q$37</definedName>
    <definedName name="compen" localSheetId="19">'[1]Verificables Comp. Legal'!$Q$37</definedName>
    <definedName name="compen">'[1]Verificables Comp. Legal'!$Q$37</definedName>
    <definedName name="compo" localSheetId="2">#REF!</definedName>
    <definedName name="compo" localSheetId="23">'[1]Verificables Comp. Legal'!$U$19</definedName>
    <definedName name="compo" localSheetId="19">'[1]Verificables Comp. Legal'!$U$19</definedName>
    <definedName name="compo">'[1]Verificables Comp. Legal'!$U$19</definedName>
    <definedName name="comppa" localSheetId="2">#REF!</definedName>
    <definedName name="comppa" localSheetId="23">'[1]Verificables Comp. Legal'!$Q$39</definedName>
    <definedName name="comppa" localSheetId="19">'[1]Verificables Comp. Legal'!$Q$39</definedName>
    <definedName name="comppa">'[1]Verificables Comp. Legal'!$Q$39</definedName>
    <definedName name="comppar" localSheetId="2">#REF!</definedName>
    <definedName name="comppar" localSheetId="23">'[1]Verificables Comp. Legal'!$Q$40</definedName>
    <definedName name="comppar" localSheetId="19">'[1]Verificables Comp. Legal'!$Q$40</definedName>
    <definedName name="comppar">'[1]Verificables Comp. Legal'!$Q$40</definedName>
    <definedName name="correo" localSheetId="2">#REF!</definedName>
    <definedName name="correo" localSheetId="23">'[1]Verificables Comp. Legal'!$U$23</definedName>
    <definedName name="correo" localSheetId="19">'[1]Verificables Comp. Legal'!$U$23</definedName>
    <definedName name="correo">'[1]Verificables Comp. Legal'!$U$23</definedName>
    <definedName name="CPIA" localSheetId="2">#REF!</definedName>
    <definedName name="CPIA">[1]!Acciones[Auditoría]</definedName>
    <definedName name="cumple" localSheetId="23">#REF!</definedName>
    <definedName name="cumple" localSheetId="19">#REF!</definedName>
    <definedName name="cumple">#REF!</definedName>
    <definedName name="cupo" localSheetId="2">#REF!</definedName>
    <definedName name="cupo" localSheetId="23">'[1]Verificables Comp. Legal'!$Q$29</definedName>
    <definedName name="cupo" localSheetId="19">'[1]Verificables Comp. Legal'!$Q$29</definedName>
    <definedName name="cupo">'[1]Verificables Comp. Legal'!$Q$29</definedName>
    <definedName name="cz" localSheetId="2">#REF!</definedName>
    <definedName name="cz" localSheetId="23">'[1]Verificables Comp. Legal'!$O$22</definedName>
    <definedName name="cz" localSheetId="19">'[1]Verificables Comp. Legal'!$O$22</definedName>
    <definedName name="cz">'[1]Verificables Comp. Legal'!$O$22</definedName>
    <definedName name="desp" localSheetId="2">#REF!</definedName>
    <definedName name="desp" localSheetId="23">'[1]Verificables Comp. Legal'!$M$30</definedName>
    <definedName name="desp" localSheetId="19">'[1]Verificables Comp. Legal'!$M$30</definedName>
    <definedName name="desp">'[1]Verificables Comp. Legal'!$M$30</definedName>
    <definedName name="dir" localSheetId="2">#REF!</definedName>
    <definedName name="dir" localSheetId="23">'[1]Verificables Comp. Legal'!$D$25</definedName>
    <definedName name="dir" localSheetId="19">'[1]Verificables Comp. Legal'!$D$25</definedName>
    <definedName name="dir">'[1]Verificables Comp. Legal'!$D$25</definedName>
    <definedName name="dirse" localSheetId="2">#REF!</definedName>
    <definedName name="dirse" localSheetId="23">'[1]Verificables Comp. Legal'!$D$32</definedName>
    <definedName name="dirse" localSheetId="19">'[1]Verificables Comp. Legal'!$D$32</definedName>
    <definedName name="dirse">'[1]Verificables Comp. Legal'!$D$32</definedName>
    <definedName name="dr" localSheetId="2">#REF!</definedName>
    <definedName name="dr" localSheetId="23">'[1]Verificables Comp. Legal'!$K$28</definedName>
    <definedName name="dr" localSheetId="19">'[1]Verificables Comp. Legal'!$K$28</definedName>
    <definedName name="dr">'[1]Verificables Comp. Legal'!$K$28</definedName>
    <definedName name="email" localSheetId="2">#REF!</definedName>
    <definedName name="email" localSheetId="23">'[1]Verificables Comp. Legal'!$S$28</definedName>
    <definedName name="email" localSheetId="19">'[1]Verificables Comp. Legal'!$S$28</definedName>
    <definedName name="email">'[1]Verificables Comp. Legal'!$S$28</definedName>
    <definedName name="fal" localSheetId="2">#REF!</definedName>
    <definedName name="fal" localSheetId="23">'[1]Verificables Comp. Legal'!$C$30</definedName>
    <definedName name="fal" localSheetId="19">'[1]Verificables Comp. Legal'!$C$30</definedName>
    <definedName name="fal">'[1]Verificables Comp. Legal'!$C$30</definedName>
    <definedName name="fecha" localSheetId="2">#REF!</definedName>
    <definedName name="fecha" localSheetId="23">'[1]Verificables Comp. Legal'!$D$11</definedName>
    <definedName name="fecha" localSheetId="19">'[1]Verificables Comp. Legal'!$D$11</definedName>
    <definedName name="fecha">'[1]Verificables Comp. Legal'!$D$11</definedName>
    <definedName name="fechaa" localSheetId="2">#REF!</definedName>
    <definedName name="fechaa" localSheetId="23">'[1]Verificables Comp. Legal'!$D$13</definedName>
    <definedName name="fechaa" localSheetId="19">'[1]Verificables Comp. Legal'!$D$13</definedName>
    <definedName name="fechaa">'[1]Verificables Comp. Legal'!$D$13</definedName>
    <definedName name="Inicial" localSheetId="2">#REF!</definedName>
    <definedName name="Inicial">[1]!Acciones[Inicial]</definedName>
    <definedName name="Inspección" localSheetId="2">#REF!</definedName>
    <definedName name="Inspección">[1]!Acciones[Inspección]</definedName>
    <definedName name="lf" localSheetId="2">#REF!</definedName>
    <definedName name="lf" localSheetId="23">'[1]Verificables Comp. Legal'!$M$26</definedName>
    <definedName name="lf" localSheetId="19">'[1]Verificables Comp. Legal'!$M$26</definedName>
    <definedName name="lf">'[1]Verificables Comp. Legal'!$M$26</definedName>
    <definedName name="m" localSheetId="2">#REF!</definedName>
    <definedName name="m" localSheetId="23">'[1]Verificables Comp. Legal'!$D$39</definedName>
    <definedName name="m" localSheetId="19">'[1]Verificables Comp. Legal'!$D$39</definedName>
    <definedName name="m">'[1]Verificables Comp. Legal'!$D$39</definedName>
    <definedName name="mun" localSheetId="2">#REF!</definedName>
    <definedName name="mun" localSheetId="23">'[1]Verificables Comp. Legal'!$O$23</definedName>
    <definedName name="mun" localSheetId="19">'[1]Verificables Comp. Legal'!$O$23</definedName>
    <definedName name="mun">'[1]Verificables Comp. Legal'!$O$23</definedName>
    <definedName name="muni" localSheetId="2">#REF!</definedName>
    <definedName name="muni" localSheetId="23">'[1]Verificables Comp. Legal'!$O$28</definedName>
    <definedName name="muni" localSheetId="19">'[1]Verificables Comp. Legal'!$O$28</definedName>
    <definedName name="muni">'[1]Verificables Comp. Legal'!$O$28</definedName>
    <definedName name="n" localSheetId="2">#REF!</definedName>
    <definedName name="n" localSheetId="23">'[1]Verificables Comp. Legal'!$D$37</definedName>
    <definedName name="n" localSheetId="19">'[1]Verificables Comp. Legal'!$D$37</definedName>
    <definedName name="n">'[1]Verificables Comp. Legal'!$D$37</definedName>
    <definedName name="nit" localSheetId="2">#REF!</definedName>
    <definedName name="nit" localSheetId="23">'[1]Verificables Comp. Legal'!$J$23</definedName>
    <definedName name="nit" localSheetId="19">'[1]Verificables Comp. Legal'!$J$23</definedName>
    <definedName name="nit">'[1]Verificables Comp. Legal'!$J$23</definedName>
    <definedName name="no" localSheetId="2">#REF!</definedName>
    <definedName name="no" localSheetId="23">'[1]Verificables Comp. Legal'!$F$31</definedName>
    <definedName name="no" localSheetId="19">'[1]Verificables Comp. Legal'!$F$31</definedName>
    <definedName name="no">'[1]Verificables Comp. Legal'!$F$31</definedName>
    <definedName name="noaplica" localSheetId="23">#REF!</definedName>
    <definedName name="noaplica" localSheetId="19">#REF!</definedName>
    <definedName name="noaplica">#REF!</definedName>
    <definedName name="nomb" localSheetId="2">#REF!</definedName>
    <definedName name="nomb" localSheetId="23">'[1]Verificables Comp. Legal'!$D$23</definedName>
    <definedName name="nomb" localSheetId="19">'[1]Verificables Comp. Legal'!$D$23</definedName>
    <definedName name="nomb">'[1]Verificables Comp. Legal'!$D$23</definedName>
    <definedName name="nombrep" localSheetId="2">#REF!</definedName>
    <definedName name="nombrep" localSheetId="23">'[1]Verificables Comp. Legal'!$D$24</definedName>
    <definedName name="nombrep" localSheetId="19">'[1]Verificables Comp. Legal'!$D$24</definedName>
    <definedName name="nombrep">'[1]Verificables Comp. Legal'!$D$24</definedName>
    <definedName name="nomrep" localSheetId="2">#REF!</definedName>
    <definedName name="nomrep" localSheetId="23">'[1]Verificables Comp. Legal'!$D$29</definedName>
    <definedName name="nomrep" localSheetId="19">'[1]Verificables Comp. Legal'!$D$29</definedName>
    <definedName name="nomrep">'[1]Verificables Comp. Legal'!$D$29</definedName>
    <definedName name="nomun" localSheetId="2">#REF!</definedName>
    <definedName name="nomun" localSheetId="23">'[1]Verificables Comp. Legal'!$D$28</definedName>
    <definedName name="nomun" localSheetId="19">'[1]Verificables Comp. Legal'!$D$28</definedName>
    <definedName name="nomun">'[1]Verificables Comp. Legal'!$D$28</definedName>
    <definedName name="numbe" localSheetId="2">#REF!</definedName>
    <definedName name="numbe" localSheetId="23">'[1]Verificables Comp. Legal'!$S$29</definedName>
    <definedName name="numbe" localSheetId="19">'[1]Verificables Comp. Legal'!$S$29</definedName>
    <definedName name="numbe">'[1]Verificables Comp. Legal'!$S$29</definedName>
    <definedName name="numbea" localSheetId="2">#REF!</definedName>
    <definedName name="numbea" localSheetId="23">'[1]Verificables Comp. Legal'!$W$29</definedName>
    <definedName name="numbea" localSheetId="19">'[1]Verificables Comp. Legal'!$W$29</definedName>
    <definedName name="numbea">'[1]Verificables Comp. Legal'!$W$29</definedName>
    <definedName name="numero" localSheetId="2">#REF!</definedName>
    <definedName name="numero" localSheetId="23">'[1]Verificables Comp. Legal'!$D$12</definedName>
    <definedName name="numero" localSheetId="19">'[1]Verificables Comp. Legal'!$D$12</definedName>
    <definedName name="numero">'[1]Verificables Comp. Legal'!$D$12</definedName>
    <definedName name="numid" localSheetId="2">#REF!</definedName>
    <definedName name="numid" localSheetId="23">'[1]Verificables Comp. Legal'!$O$24</definedName>
    <definedName name="numid" localSheetId="19">'[1]Verificables Comp. Legal'!$O$24</definedName>
    <definedName name="numid">'[1]Verificables Comp. Legal'!$O$24</definedName>
    <definedName name="o" localSheetId="2">#REF!</definedName>
    <definedName name="o" localSheetId="23">'[1]Verificables Comp. Legal'!$D$38</definedName>
    <definedName name="o" localSheetId="19">'[1]Verificables Comp. Legal'!$D$38</definedName>
    <definedName name="o">'[1]Verificables Comp. Legal'!$D$38</definedName>
    <definedName name="obj" localSheetId="2">#REF!</definedName>
    <definedName name="obj" localSheetId="23">'[1]Verificables Comp. Legal'!$D$14</definedName>
    <definedName name="obj" localSheetId="19">'[1]Verificables Comp. Legal'!$D$14</definedName>
    <definedName name="obj">'[1]Verificables Comp. Legal'!$D$14</definedName>
    <definedName name="piyc" localSheetId="2">#REF!</definedName>
    <definedName name="piyc" localSheetId="23">'[1]Verificables Comp. Legal'!$I$35</definedName>
    <definedName name="piyc" localSheetId="19">'[1]Verificables Comp. Legal'!$I$35</definedName>
    <definedName name="piyc">'[1]Verificables Comp. Legal'!$I$35</definedName>
    <definedName name="pj" localSheetId="2">#REF!</definedName>
    <definedName name="pj" localSheetId="23">'[1]Verificables Comp. Legal'!$D$26</definedName>
    <definedName name="pj" localSheetId="19">'[1]Verificables Comp. Legal'!$D$26</definedName>
    <definedName name="pj">'[1]Verificables Comp. Legal'!$D$26</definedName>
    <definedName name="porfe" localSheetId="2">#REF!</definedName>
    <definedName name="porfe" localSheetId="23">'[1]Verificables Comp. Legal'!$D$19</definedName>
    <definedName name="porfe" localSheetId="19">'[1]Verificables Comp. Legal'!$D$19</definedName>
    <definedName name="porfe">'[1]Verificables Comp. Legal'!$D$19</definedName>
    <definedName name="pro" localSheetId="2">#REF!</definedName>
    <definedName name="pro" localSheetId="23">'[1]Verificables Comp. Legal'!$D$17</definedName>
    <definedName name="pro" localSheetId="19">'[1]Verificables Comp. Legal'!$D$17</definedName>
    <definedName name="pro">'[1]Verificables Comp. Legal'!$D$17</definedName>
    <definedName name="prof" localSheetId="2">#REF!</definedName>
    <definedName name="prof" localSheetId="23">'[1]Verificables Comp. Legal'!$D$18</definedName>
    <definedName name="prof" localSheetId="19">'[1]Verificables Comp. Legal'!$D$18</definedName>
    <definedName name="prof">'[1]Verificables Comp. Legal'!$D$18</definedName>
    <definedName name="reg" localSheetId="2">#REF!</definedName>
    <definedName name="reg" localSheetId="23">'[1]Verificables Comp. Legal'!$D$22</definedName>
    <definedName name="reg" localSheetId="19">'[1]Verificables Comp. Legal'!$D$22</definedName>
    <definedName name="reg">'[1]Verificables Comp. Legal'!$D$22</definedName>
    <definedName name="Renovación" localSheetId="2">#REF!</definedName>
    <definedName name="Renovación">[1]!Acciones[Renovación]</definedName>
    <definedName name="respli" localSheetId="2">#REF!</definedName>
    <definedName name="respli" localSheetId="23">'[1]Verificables Comp. Legal'!$D$16</definedName>
    <definedName name="respli" localSheetId="19">'[1]Verificables Comp. Legal'!$D$16</definedName>
    <definedName name="respli">'[1]Verificables Comp. Legal'!$D$16</definedName>
    <definedName name="si" localSheetId="2">#REF!</definedName>
    <definedName name="si" localSheetId="23">'[1]Verificables Comp. Legal'!$D$31</definedName>
    <definedName name="si" localSheetId="19">'[1]Verificables Comp. Legal'!$D$31</definedName>
    <definedName name="si">'[1]Verificables Comp. Legal'!$D$31</definedName>
    <definedName name="te" localSheetId="2">#REF!</definedName>
    <definedName name="te" localSheetId="23">'[1]Verificables Comp. Legal'!$K$29</definedName>
    <definedName name="te" localSheetId="19">'[1]Verificables Comp. Legal'!$K$29</definedName>
    <definedName name="te">'[1]Verificables Comp. Legal'!$K$29</definedName>
    <definedName name="tel" localSheetId="2">#REF!</definedName>
    <definedName name="tel" localSheetId="23">'[1]Verificables Comp. Legal'!$W$24</definedName>
    <definedName name="tel" localSheetId="19">'[1]Verificables Comp. Legal'!$W$24</definedName>
    <definedName name="tel">'[1]Verificables Comp. Legal'!$W$24</definedName>
    <definedName name="telad" localSheetId="2">#REF!</definedName>
    <definedName name="telad" localSheetId="23">'[1]Verificables Comp. Legal'!$O$25</definedName>
    <definedName name="telad" localSheetId="19">'[1]Verificables Comp. Legal'!$O$25</definedName>
    <definedName name="telad">'[1]Verificables Comp. Legal'!$O$25</definedName>
    <definedName name="telun" localSheetId="2">#REF!</definedName>
    <definedName name="telun" localSheetId="23">'[1]Verificables Comp. Legal'!$W$28</definedName>
    <definedName name="telun" localSheetId="19">'[1]Verificables Comp. Legal'!$W$28</definedName>
    <definedName name="telun">'[1]Verificables Comp. Legal'!$W$28</definedName>
    <definedName name="tipo" localSheetId="2">#REF!</definedName>
    <definedName name="tipo" localSheetId="23">'[1]Lista Información'!$J$5:$K$5</definedName>
    <definedName name="tipo" localSheetId="19">'[1]Lista Información'!$J$5:$K$5</definedName>
    <definedName name="tipo">'[1]Lista Información'!$J$5:$K$5</definedName>
    <definedName name="tipoa" localSheetId="2">#REF!</definedName>
    <definedName name="tipoa" localSheetId="23">'[1]Verificables Comp. Legal'!$D$10</definedName>
    <definedName name="tipoa" localSheetId="19">'[1]Verificables Comp. Legal'!$D$10</definedName>
    <definedName name="tipoa">'[1]Verificables Comp. Legal'!$D$10</definedName>
    <definedName name="tipoa2" localSheetId="2">#REF!</definedName>
    <definedName name="tipoa2" localSheetId="23">'[1]Verificables Comp. Legal'!$P$10</definedName>
    <definedName name="tipoa2" localSheetId="19">'[1]Verificables Comp. Legal'!$P$10</definedName>
    <definedName name="tipoa2">'[1]Verificables Comp. Legal'!$P$10</definedName>
    <definedName name="_xlnm.Print_Titles" localSheetId="21">'Condiciones NO cumplimiento'!$1:$2</definedName>
    <definedName name="_xlnm.Print_Titles" localSheetId="25">'Plan de Mejoramiento'!$2:$3</definedName>
    <definedName name="verificacion" localSheetId="2">#REF!</definedName>
    <definedName name="verificacion" localSheetId="23">'[1]Verificables Comp. Legal'!$V$12</definedName>
    <definedName name="verificacion" localSheetId="19">'[1]Verificables Comp. Legal'!$V$12</definedName>
    <definedName name="verificacion">'[1]Verificables Comp. Legal'!$V$12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J4" i="65" l="1"/>
  <c r="VI4" i="65"/>
  <c r="VH4" i="65"/>
  <c r="VG4" i="65"/>
  <c r="VE4" i="65"/>
  <c r="VD4" i="65"/>
  <c r="VC4" i="65"/>
  <c r="VB4" i="65"/>
  <c r="VA4" i="65"/>
  <c r="UZ4" i="65"/>
  <c r="UY4" i="65"/>
  <c r="UX4" i="65"/>
  <c r="UW4" i="65"/>
  <c r="UV4" i="65"/>
  <c r="UU4" i="65"/>
  <c r="UT4" i="65"/>
  <c r="US4" i="65"/>
  <c r="UR4" i="65"/>
  <c r="UQ4" i="65"/>
  <c r="UP4" i="65"/>
  <c r="UO4" i="65"/>
  <c r="UN4" i="65"/>
  <c r="UM4" i="65"/>
  <c r="UL4" i="65"/>
  <c r="UK4" i="65"/>
  <c r="UJ4" i="65"/>
  <c r="UI4" i="65"/>
  <c r="UH4" i="65"/>
  <c r="UG4" i="65"/>
  <c r="UE4" i="65"/>
  <c r="UD4" i="65"/>
  <c r="UC4" i="65"/>
  <c r="UB4" i="65"/>
  <c r="UA4" i="65"/>
  <c r="TZ4" i="65"/>
  <c r="TY4" i="65"/>
  <c r="TX4" i="65"/>
  <c r="TW4" i="65"/>
  <c r="TV4" i="65"/>
  <c r="TU4" i="65"/>
  <c r="TT4" i="65"/>
  <c r="TS4" i="65"/>
  <c r="TR4" i="65"/>
  <c r="TQ4" i="65"/>
  <c r="TP4" i="65"/>
  <c r="TO4" i="65"/>
  <c r="TN4" i="65"/>
  <c r="TM4" i="65"/>
  <c r="TL4" i="65"/>
  <c r="TK4" i="65"/>
  <c r="TJ4" i="65"/>
  <c r="TI4" i="65"/>
  <c r="TH4" i="65"/>
  <c r="TG4" i="65"/>
  <c r="TE4" i="65"/>
  <c r="TC4" i="65"/>
  <c r="TB4" i="65"/>
  <c r="TA4" i="65"/>
  <c r="SZ4" i="65"/>
  <c r="SY4" i="65"/>
  <c r="SX4" i="65"/>
  <c r="SW4" i="65"/>
  <c r="SV4" i="65"/>
  <c r="SU4" i="65"/>
  <c r="ST4" i="65"/>
  <c r="SS4" i="65"/>
  <c r="SR4" i="65"/>
  <c r="SQ4" i="65"/>
  <c r="SP4" i="65"/>
  <c r="SO4" i="65"/>
  <c r="SN4" i="65"/>
  <c r="SM4" i="65"/>
  <c r="SL4" i="65"/>
  <c r="SK4" i="65"/>
  <c r="SJ4" i="65"/>
  <c r="SI4" i="65"/>
  <c r="SG4" i="65"/>
  <c r="SF4" i="65"/>
  <c r="SE4" i="65"/>
  <c r="SD4" i="65"/>
  <c r="SC4" i="65"/>
  <c r="SB4" i="65"/>
  <c r="SA4" i="65"/>
  <c r="RZ4" i="65"/>
  <c r="RY4" i="65"/>
  <c r="RX4" i="65"/>
  <c r="RW4" i="65"/>
  <c r="RU4" i="65"/>
  <c r="RT4" i="65"/>
  <c r="RS4" i="65"/>
  <c r="RR4" i="65"/>
  <c r="RQ4" i="65"/>
  <c r="RP4" i="65"/>
  <c r="RO4" i="65"/>
  <c r="RN4" i="65"/>
  <c r="RM4" i="65"/>
  <c r="RL4" i="65"/>
  <c r="RK4" i="65"/>
  <c r="RJ4" i="65"/>
  <c r="RI4" i="65"/>
  <c r="RH4" i="65"/>
  <c r="RG4" i="65"/>
  <c r="RF4" i="65"/>
  <c r="RE4" i="65"/>
  <c r="RD4" i="65"/>
  <c r="RC4" i="65"/>
  <c r="RB4" i="65"/>
  <c r="RA4" i="65"/>
  <c r="QZ4" i="65"/>
  <c r="QY4" i="65"/>
  <c r="QX4" i="65"/>
  <c r="QW4" i="65"/>
  <c r="QV4" i="65"/>
  <c r="QU4" i="65"/>
  <c r="QT4" i="65"/>
  <c r="QS4" i="65"/>
  <c r="QR4" i="65"/>
  <c r="QQ4" i="65"/>
  <c r="QP4" i="65"/>
  <c r="QO4" i="65"/>
  <c r="QN4" i="65"/>
  <c r="QM4" i="65"/>
  <c r="QL4" i="65"/>
  <c r="QK4" i="65"/>
  <c r="QJ4" i="65"/>
  <c r="QI4" i="65"/>
  <c r="QG4" i="65"/>
  <c r="QF4" i="65"/>
  <c r="QE4" i="65"/>
  <c r="QD4" i="65"/>
  <c r="QC4" i="65"/>
  <c r="QB4" i="65"/>
  <c r="QA4" i="65"/>
  <c r="PZ4" i="65"/>
  <c r="PY4" i="65"/>
  <c r="PX4" i="65"/>
  <c r="PV4" i="65"/>
  <c r="PU4" i="65"/>
  <c r="PT4" i="65"/>
  <c r="PS4" i="65"/>
  <c r="PR4" i="65"/>
  <c r="PQ4" i="65"/>
  <c r="PP4" i="65"/>
  <c r="PO4" i="65"/>
  <c r="PN4" i="65"/>
  <c r="PM4" i="65"/>
  <c r="PL4" i="65"/>
  <c r="PK4" i="65"/>
  <c r="PJ4" i="65"/>
  <c r="PI4" i="65"/>
  <c r="PH4" i="65"/>
  <c r="PG4" i="65"/>
  <c r="PF4" i="65"/>
  <c r="PE4" i="65"/>
  <c r="PD4" i="65"/>
  <c r="PC4" i="65"/>
  <c r="PB4" i="65"/>
  <c r="PA4" i="65"/>
  <c r="OZ4" i="65"/>
  <c r="OY4" i="65"/>
  <c r="OX4" i="65"/>
  <c r="OW4" i="65"/>
  <c r="OV4" i="65"/>
  <c r="OU4" i="65"/>
  <c r="OT4" i="65"/>
  <c r="OS4" i="65"/>
  <c r="OR4" i="65"/>
  <c r="OQ4" i="65"/>
  <c r="OP4" i="65"/>
  <c r="OO4" i="65"/>
  <c r="ON4" i="65"/>
  <c r="OM4" i="65"/>
  <c r="OL4" i="65"/>
  <c r="OK4" i="65"/>
  <c r="OJ4" i="65"/>
  <c r="OI4" i="65"/>
  <c r="OH4" i="65"/>
  <c r="OG4" i="65"/>
  <c r="OF4" i="65"/>
  <c r="OE4" i="65"/>
  <c r="OD4" i="65"/>
  <c r="OC4" i="65"/>
  <c r="OB4" i="65"/>
  <c r="OA4" i="65"/>
  <c r="NZ4" i="65"/>
  <c r="NY4" i="65"/>
  <c r="NX4" i="65"/>
  <c r="NW4" i="65"/>
  <c r="NV4" i="65"/>
  <c r="NU4" i="65"/>
  <c r="NT4" i="65"/>
  <c r="NS4" i="65"/>
  <c r="NR4" i="65"/>
  <c r="NQ4" i="65"/>
  <c r="NP4" i="65"/>
  <c r="NO4" i="65"/>
  <c r="NN4" i="65"/>
  <c r="NM4" i="65"/>
  <c r="NL4" i="65"/>
  <c r="NK4" i="65"/>
  <c r="NJ4" i="65"/>
  <c r="NI4" i="65"/>
  <c r="NH4" i="65"/>
  <c r="NG4" i="65"/>
  <c r="NF4" i="65"/>
  <c r="NE4" i="65"/>
  <c r="ND4" i="65"/>
  <c r="NC4" i="65"/>
  <c r="NB4" i="65"/>
  <c r="NA4" i="65"/>
  <c r="MZ4" i="65"/>
  <c r="MY4" i="65"/>
  <c r="MX4" i="65"/>
  <c r="MW4" i="65"/>
  <c r="MV4" i="65"/>
  <c r="MU4" i="65"/>
  <c r="MT4" i="65"/>
  <c r="MS4" i="65"/>
  <c r="MR4" i="65"/>
  <c r="MQ4" i="65"/>
  <c r="MP4" i="65"/>
  <c r="MO4" i="65"/>
  <c r="MN4" i="65"/>
  <c r="MM4" i="65"/>
  <c r="ML4" i="65"/>
  <c r="MK4" i="65"/>
  <c r="MJ4" i="65"/>
  <c r="MI4" i="65"/>
  <c r="MH4" i="65"/>
  <c r="MG4" i="65"/>
  <c r="MF4" i="65"/>
  <c r="ME4" i="65"/>
  <c r="MD4" i="65"/>
  <c r="MC4" i="65"/>
  <c r="MB4" i="65"/>
  <c r="MA4" i="65"/>
  <c r="LZ4" i="65"/>
  <c r="LY4" i="65"/>
  <c r="LX4" i="65"/>
  <c r="LW4" i="65"/>
  <c r="LV4" i="65"/>
  <c r="LU4" i="65"/>
  <c r="LT4" i="65"/>
  <c r="LS4" i="65"/>
  <c r="LR4" i="65"/>
  <c r="LQ4" i="65"/>
  <c r="LP4" i="65"/>
  <c r="LO4" i="65"/>
  <c r="LN4" i="65"/>
  <c r="LM4" i="65"/>
  <c r="LL4" i="65"/>
  <c r="LK4" i="65"/>
  <c r="LI4" i="65"/>
  <c r="LH4" i="65"/>
  <c r="LG4" i="65"/>
  <c r="LF4" i="65"/>
  <c r="LE4" i="65"/>
  <c r="LD4" i="65"/>
  <c r="LC4" i="65"/>
  <c r="LA4" i="65"/>
  <c r="KZ4" i="65"/>
  <c r="KY4" i="65"/>
  <c r="KX4" i="65"/>
  <c r="KW4" i="65"/>
  <c r="KV4" i="65"/>
  <c r="KU4" i="65"/>
  <c r="KT4" i="65"/>
  <c r="KS4" i="65"/>
  <c r="KR4" i="65"/>
  <c r="KQ4" i="65"/>
  <c r="KP4" i="65"/>
  <c r="KO4" i="65"/>
  <c r="KN4" i="65"/>
  <c r="KM4" i="65"/>
  <c r="KL4" i="65"/>
  <c r="KK4" i="65"/>
  <c r="KJ4" i="65"/>
  <c r="KI4" i="65"/>
  <c r="KH4" i="65"/>
  <c r="KG4" i="65"/>
  <c r="KF4" i="65"/>
  <c r="KE4" i="65"/>
  <c r="KD4" i="65"/>
  <c r="KC4" i="65"/>
  <c r="KB4" i="65"/>
  <c r="KA4" i="65"/>
  <c r="JZ4" i="65"/>
  <c r="JY4" i="65"/>
  <c r="JX4" i="65"/>
  <c r="JW4" i="65"/>
  <c r="JV4" i="65"/>
  <c r="JU4" i="65"/>
  <c r="JT4" i="65"/>
  <c r="JS4" i="65"/>
  <c r="JR4" i="65"/>
  <c r="JQ4" i="65"/>
  <c r="JP4" i="65"/>
  <c r="JO4" i="65"/>
  <c r="JN4" i="65"/>
  <c r="JM4" i="65"/>
  <c r="JL4" i="65"/>
  <c r="JK4" i="65"/>
  <c r="JJ4" i="65"/>
  <c r="JI4" i="65"/>
  <c r="JH4" i="65"/>
  <c r="JG4" i="65"/>
  <c r="JF4" i="65"/>
  <c r="JE4" i="65"/>
  <c r="JD4" i="65"/>
  <c r="JC4" i="65"/>
  <c r="JB4" i="65"/>
  <c r="JA4" i="65"/>
  <c r="IZ4" i="65"/>
  <c r="IY4" i="65"/>
  <c r="IX4" i="65"/>
  <c r="IW4" i="65"/>
  <c r="IV4" i="65"/>
  <c r="IU4" i="65"/>
  <c r="IT4" i="65"/>
  <c r="IS4" i="65"/>
  <c r="IR4" i="65"/>
  <c r="IQ4" i="65"/>
  <c r="IP4" i="65"/>
  <c r="IO4" i="65"/>
  <c r="IN4" i="65"/>
  <c r="IM4" i="65"/>
  <c r="IL4" i="65"/>
  <c r="IK4" i="65"/>
  <c r="IJ4" i="65"/>
  <c r="II4" i="65"/>
  <c r="IH4" i="65"/>
  <c r="IG4" i="65"/>
  <c r="IF4" i="65"/>
  <c r="IE4" i="65"/>
  <c r="ID4" i="65"/>
  <c r="IC4" i="65"/>
  <c r="IB4" i="65"/>
  <c r="IA4" i="65"/>
  <c r="HZ4" i="65"/>
  <c r="HY4" i="65"/>
  <c r="HX4" i="65"/>
  <c r="HW4" i="65"/>
  <c r="HV4" i="65"/>
  <c r="HU4" i="65"/>
  <c r="HT4" i="65"/>
  <c r="HS4" i="65"/>
  <c r="HR4" i="65"/>
  <c r="HQ4" i="65"/>
  <c r="HP4" i="65"/>
  <c r="HO4" i="65"/>
  <c r="HN4" i="65"/>
  <c r="HM4" i="65"/>
  <c r="HL4" i="65"/>
  <c r="HK4" i="65"/>
  <c r="HJ4" i="65"/>
  <c r="HI4" i="65"/>
  <c r="HH4" i="65"/>
  <c r="HG4" i="65"/>
  <c r="HF4" i="65"/>
  <c r="HE4" i="65"/>
  <c r="HD4" i="65"/>
  <c r="HC4" i="65"/>
  <c r="HB4" i="65"/>
  <c r="HA4" i="65"/>
  <c r="GZ4" i="65"/>
  <c r="GY4" i="65"/>
  <c r="GX4" i="65"/>
  <c r="GW4" i="65"/>
  <c r="GV4" i="65"/>
  <c r="GU4" i="65"/>
  <c r="GT4" i="65"/>
  <c r="GS4" i="65"/>
  <c r="GR4" i="65"/>
  <c r="GQ4" i="65"/>
  <c r="GP4" i="65"/>
  <c r="GO4" i="65"/>
  <c r="GN4" i="65"/>
  <c r="GM4" i="65"/>
  <c r="GL4" i="65"/>
  <c r="GK4" i="65"/>
  <c r="GJ4" i="65"/>
  <c r="GI4" i="65"/>
  <c r="GH4" i="65"/>
  <c r="GG4" i="65"/>
  <c r="GE4" i="65"/>
  <c r="GD4" i="65"/>
  <c r="GC4" i="65"/>
  <c r="GB4" i="65"/>
  <c r="GA4" i="65"/>
  <c r="FZ4" i="65"/>
  <c r="FY4" i="65"/>
  <c r="FX4" i="65"/>
  <c r="FW4" i="65"/>
  <c r="FV4" i="65"/>
  <c r="FU4" i="65"/>
  <c r="FT4" i="65"/>
  <c r="FS4" i="65"/>
  <c r="FR4" i="65"/>
  <c r="FQ4" i="65"/>
  <c r="FP4" i="65"/>
  <c r="FO4" i="65"/>
  <c r="FN4" i="65"/>
  <c r="FM4" i="65"/>
  <c r="FL4" i="65"/>
  <c r="FK4" i="65"/>
  <c r="FJ4" i="65"/>
  <c r="FI4" i="65"/>
  <c r="FG4" i="65"/>
  <c r="FF4" i="65"/>
  <c r="FE4" i="65"/>
  <c r="FD4" i="65"/>
  <c r="FC4" i="65"/>
  <c r="FB4" i="65"/>
  <c r="FA4" i="65"/>
  <c r="EZ4" i="65"/>
  <c r="EY4" i="65"/>
  <c r="EX4" i="65"/>
  <c r="EW4" i="65"/>
  <c r="EV4" i="65"/>
  <c r="EU4" i="65"/>
  <c r="ET4" i="65"/>
  <c r="ES4" i="65"/>
  <c r="ER4" i="65"/>
  <c r="EQ4" i="65"/>
  <c r="EP4" i="65"/>
  <c r="EO4" i="65"/>
  <c r="EN4" i="65"/>
  <c r="EM4" i="65"/>
  <c r="EL4" i="65"/>
  <c r="EK4" i="65"/>
  <c r="EJ4" i="65"/>
  <c r="EI4" i="65"/>
  <c r="EH4" i="65"/>
  <c r="EG4" i="65"/>
  <c r="EF4" i="65"/>
  <c r="EE4" i="65"/>
  <c r="ED4" i="65"/>
  <c r="EC4" i="65"/>
  <c r="EB4" i="65"/>
  <c r="EA4" i="65"/>
  <c r="DZ4" i="65"/>
  <c r="DY4" i="65"/>
  <c r="DX4" i="65"/>
  <c r="DW4" i="65"/>
  <c r="DV4" i="65"/>
  <c r="DU4" i="65"/>
  <c r="DT4" i="65"/>
  <c r="DS4" i="65"/>
  <c r="DR4" i="65"/>
  <c r="DQ4" i="65"/>
  <c r="DP4" i="65"/>
  <c r="DO4" i="65"/>
  <c r="DN4" i="65"/>
  <c r="DM4" i="65"/>
  <c r="DL4" i="65"/>
  <c r="DK4" i="65"/>
  <c r="DJ4" i="65"/>
  <c r="DI4" i="65"/>
  <c r="DH4" i="65"/>
  <c r="DG4" i="65"/>
  <c r="DE4" i="65"/>
  <c r="DD4" i="65"/>
  <c r="DC4" i="65"/>
  <c r="DB4" i="65"/>
  <c r="DA4" i="65"/>
  <c r="CZ4" i="65"/>
  <c r="CY4" i="65"/>
  <c r="CX4" i="65"/>
  <c r="CW4" i="65"/>
  <c r="CV4" i="65"/>
  <c r="CU4" i="65"/>
  <c r="CT4" i="65"/>
  <c r="CS4" i="65"/>
  <c r="CR4" i="65"/>
  <c r="CQ4" i="65"/>
  <c r="CP4" i="65"/>
  <c r="CO4" i="65"/>
  <c r="CN4" i="65"/>
  <c r="CM4" i="65"/>
  <c r="CL4" i="65"/>
  <c r="CK4" i="65"/>
  <c r="CJ4" i="65"/>
  <c r="CI4" i="65"/>
  <c r="CH4" i="65"/>
  <c r="CG4" i="65"/>
  <c r="CF4" i="65"/>
  <c r="CE4" i="65"/>
  <c r="CD4" i="65"/>
  <c r="CC4" i="65"/>
  <c r="CB4" i="65"/>
  <c r="CA4" i="65"/>
  <c r="BZ4" i="65"/>
  <c r="BY4" i="65"/>
  <c r="BX4" i="65"/>
  <c r="BW4" i="65"/>
  <c r="BV4" i="65"/>
  <c r="BU4" i="65"/>
  <c r="BT4" i="65"/>
  <c r="BS4" i="65"/>
  <c r="BR4" i="65"/>
  <c r="BQ4" i="65"/>
  <c r="BP4" i="65"/>
  <c r="BO4" i="65"/>
  <c r="BN4" i="65"/>
  <c r="BM4" i="65"/>
  <c r="H62" i="38" l="1"/>
  <c r="H52" i="38"/>
  <c r="H53" i="38"/>
  <c r="H54" i="38"/>
  <c r="H55" i="38"/>
  <c r="H56" i="38"/>
  <c r="H57" i="38"/>
  <c r="H58" i="38"/>
  <c r="H59" i="38"/>
  <c r="H14" i="38"/>
  <c r="H15" i="38"/>
  <c r="H16" i="38"/>
  <c r="H17" i="38"/>
  <c r="H18" i="38"/>
  <c r="H19" i="38"/>
  <c r="H20" i="38"/>
  <c r="H22" i="38"/>
  <c r="H23" i="38"/>
  <c r="H24" i="38"/>
  <c r="H25" i="38"/>
  <c r="H26" i="38"/>
  <c r="H27" i="38"/>
  <c r="H28" i="38"/>
  <c r="H29" i="38"/>
  <c r="H30" i="38"/>
  <c r="H31" i="38"/>
  <c r="H32" i="38"/>
  <c r="H33" i="38"/>
  <c r="H6" i="12"/>
  <c r="H7" i="12"/>
  <c r="H5" i="12"/>
  <c r="H4" i="12"/>
  <c r="H3" i="12"/>
  <c r="E30" i="45"/>
  <c r="D30" i="45"/>
  <c r="E27" i="45"/>
  <c r="D27" i="45"/>
  <c r="E22" i="45"/>
  <c r="D22" i="45"/>
  <c r="D4" i="45"/>
  <c r="G4" i="45" s="1"/>
  <c r="D3" i="45"/>
  <c r="E4" i="45"/>
  <c r="E3" i="45"/>
  <c r="E16" i="44"/>
  <c r="E19" i="44"/>
  <c r="E22" i="44"/>
  <c r="D22" i="44"/>
  <c r="D19" i="44"/>
  <c r="G19" i="44" s="1"/>
  <c r="D16" i="44"/>
  <c r="G16" i="44" s="1"/>
  <c r="E3" i="44"/>
  <c r="D3" i="44"/>
  <c r="E3" i="43"/>
  <c r="D3" i="43"/>
  <c r="TF4" i="65" s="1"/>
  <c r="E19" i="60"/>
  <c r="D19" i="60"/>
  <c r="TD4" i="65" s="1"/>
  <c r="E17" i="60"/>
  <c r="E12" i="60"/>
  <c r="D17" i="60"/>
  <c r="G17" i="60" s="1"/>
  <c r="D12" i="60"/>
  <c r="G12" i="60" s="1"/>
  <c r="E7" i="60"/>
  <c r="D7" i="60"/>
  <c r="E3" i="60"/>
  <c r="D3" i="60"/>
  <c r="E8" i="23"/>
  <c r="D8" i="23"/>
  <c r="SH4" i="65" s="1"/>
  <c r="E3" i="23"/>
  <c r="E5" i="53"/>
  <c r="E4" i="53"/>
  <c r="E3" i="53"/>
  <c r="D5" i="53"/>
  <c r="QH4" i="65" s="1"/>
  <c r="D4" i="53"/>
  <c r="G4" i="53" s="1"/>
  <c r="D3" i="53"/>
  <c r="E102" i="46"/>
  <c r="D102" i="46"/>
  <c r="E94" i="46"/>
  <c r="D94" i="46"/>
  <c r="E86" i="46"/>
  <c r="D86" i="46"/>
  <c r="E77" i="46"/>
  <c r="E66" i="46"/>
  <c r="D66" i="46"/>
  <c r="E55" i="46"/>
  <c r="E32" i="46"/>
  <c r="D32" i="46"/>
  <c r="G32" i="46" s="1"/>
  <c r="E31" i="46"/>
  <c r="D31" i="46"/>
  <c r="E18" i="46"/>
  <c r="D18" i="46"/>
  <c r="E10" i="46"/>
  <c r="D5" i="46"/>
  <c r="D3" i="57"/>
  <c r="E8" i="57"/>
  <c r="E7" i="57"/>
  <c r="D8" i="57"/>
  <c r="G8" i="57" s="1"/>
  <c r="D7" i="57"/>
  <c r="E58" i="62"/>
  <c r="D58" i="62"/>
  <c r="LB4" i="65" s="1"/>
  <c r="E56" i="62"/>
  <c r="D56" i="62"/>
  <c r="E53" i="62"/>
  <c r="D53" i="62"/>
  <c r="E46" i="62"/>
  <c r="D46" i="62"/>
  <c r="E33" i="62"/>
  <c r="D33" i="62"/>
  <c r="E27" i="62"/>
  <c r="D27" i="62"/>
  <c r="E25" i="62"/>
  <c r="D25" i="62"/>
  <c r="E16" i="62"/>
  <c r="D16" i="62"/>
  <c r="G16" i="62" s="1"/>
  <c r="E12" i="62"/>
  <c r="D12" i="62"/>
  <c r="E3" i="62"/>
  <c r="D3" i="62"/>
  <c r="E58" i="63"/>
  <c r="D58" i="63"/>
  <c r="E57" i="63"/>
  <c r="D57" i="63"/>
  <c r="E56" i="63"/>
  <c r="D56" i="63"/>
  <c r="E55" i="63"/>
  <c r="D55" i="63"/>
  <c r="E51" i="63"/>
  <c r="D51" i="63"/>
  <c r="E26" i="63"/>
  <c r="D26" i="63"/>
  <c r="D25" i="63"/>
  <c r="D24" i="63"/>
  <c r="E25" i="63"/>
  <c r="E24" i="63"/>
  <c r="E12" i="63"/>
  <c r="D12" i="63"/>
  <c r="E10" i="63"/>
  <c r="D10" i="63"/>
  <c r="E8" i="63"/>
  <c r="D8" i="63"/>
  <c r="E6" i="63"/>
  <c r="D6" i="63"/>
  <c r="E3" i="63"/>
  <c r="D3" i="63"/>
  <c r="E48" i="59"/>
  <c r="D48" i="59"/>
  <c r="E24" i="59"/>
  <c r="D24" i="59"/>
  <c r="D23" i="59"/>
  <c r="E23" i="59"/>
  <c r="E22" i="59"/>
  <c r="D22" i="59"/>
  <c r="E10" i="59"/>
  <c r="D10" i="59"/>
  <c r="E48" i="58"/>
  <c r="D48" i="58"/>
  <c r="E8" i="59"/>
  <c r="D8" i="59"/>
  <c r="E6" i="59"/>
  <c r="D6" i="59"/>
  <c r="E3" i="59"/>
  <c r="D3" i="59"/>
  <c r="E46" i="58"/>
  <c r="D46" i="58"/>
  <c r="E20" i="58"/>
  <c r="E19" i="58"/>
  <c r="E21" i="58"/>
  <c r="D21" i="58"/>
  <c r="D20" i="58"/>
  <c r="D19" i="58"/>
  <c r="E12" i="58"/>
  <c r="D12" i="58"/>
  <c r="E10" i="58"/>
  <c r="D10" i="58"/>
  <c r="E8" i="58"/>
  <c r="D8" i="58"/>
  <c r="E6" i="58"/>
  <c r="D6" i="58"/>
  <c r="E3" i="58"/>
  <c r="D3" i="58"/>
  <c r="C80" i="38" l="1" a="1"/>
  <c r="C80" i="38" s="1"/>
  <c r="VF4" i="65"/>
  <c r="C76" i="38" a="1"/>
  <c r="C76" i="38" s="1"/>
  <c r="UF4" i="65"/>
  <c r="C47" i="38" a="1"/>
  <c r="C47" i="38" s="1"/>
  <c r="PW4" i="65"/>
  <c r="C44" i="38" a="1"/>
  <c r="C44" i="38" s="1"/>
  <c r="LJ4" i="65"/>
  <c r="C21" i="38" a="1"/>
  <c r="GF4" i="65"/>
  <c r="C13" i="38" a="1"/>
  <c r="C13" i="38" s="1"/>
  <c r="FH4" i="65"/>
  <c r="DF4" i="65"/>
  <c r="C3" i="38" a="1"/>
  <c r="C3" i="38" s="1"/>
  <c r="G22" i="44"/>
  <c r="C75" i="38" a="1"/>
  <c r="C75" i="38" s="1"/>
  <c r="G19" i="60"/>
  <c r="C70" i="38" a="1"/>
  <c r="C70" i="38" s="1"/>
  <c r="C68" i="38" a="1"/>
  <c r="C68" i="38" s="1"/>
  <c r="G5" i="53"/>
  <c r="D37" i="53" s="1"/>
  <c r="D11" i="14" s="1"/>
  <c r="C60" i="38" a="1"/>
  <c r="C60" i="38" s="1"/>
  <c r="G58" i="62"/>
  <c r="C34" i="38" a="1"/>
  <c r="C34" i="38" s="1"/>
  <c r="G21" i="58"/>
  <c r="G20" i="58"/>
  <c r="G19" i="58"/>
  <c r="G24" i="59"/>
  <c r="G23" i="59"/>
  <c r="G58" i="63"/>
  <c r="G57" i="63"/>
  <c r="G56" i="63"/>
  <c r="G26" i="63"/>
  <c r="G25" i="63"/>
  <c r="C4" i="65"/>
  <c r="BL4" i="65"/>
  <c r="BK4" i="65"/>
  <c r="BJ4" i="65"/>
  <c r="BI4" i="65"/>
  <c r="BH4" i="65"/>
  <c r="BG4" i="65"/>
  <c r="BF4" i="65"/>
  <c r="BE4" i="65"/>
  <c r="BD4" i="65"/>
  <c r="BC4" i="65"/>
  <c r="BB4" i="65"/>
  <c r="BA4" i="65"/>
  <c r="AZ4" i="65"/>
  <c r="AY4" i="65"/>
  <c r="AX4" i="65"/>
  <c r="AW4" i="65"/>
  <c r="AV4" i="65"/>
  <c r="AU4" i="65"/>
  <c r="AT4" i="65"/>
  <c r="AS4" i="65"/>
  <c r="AR4" i="65"/>
  <c r="AQ4" i="65"/>
  <c r="AP4" i="65"/>
  <c r="AO4" i="65"/>
  <c r="AM4" i="65"/>
  <c r="AM3" i="65"/>
  <c r="AL4" i="65"/>
  <c r="AL3" i="65"/>
  <c r="AN4" i="65"/>
  <c r="AK4" i="65"/>
  <c r="AJ4" i="65"/>
  <c r="AI4" i="65"/>
  <c r="AF4" i="65"/>
  <c r="AE4" i="65"/>
  <c r="AD4" i="65"/>
  <c r="AB4" i="65"/>
  <c r="AA4" i="65"/>
  <c r="AC4" i="65"/>
  <c r="Z4" i="65"/>
  <c r="Y4" i="65"/>
  <c r="X4" i="65"/>
  <c r="W4" i="65"/>
  <c r="V4" i="65"/>
  <c r="U4" i="65"/>
  <c r="T4" i="65"/>
  <c r="S4" i="65"/>
  <c r="R4" i="65"/>
  <c r="Q4" i="65"/>
  <c r="P4" i="65"/>
  <c r="O4" i="65"/>
  <c r="N4" i="65"/>
  <c r="M4" i="65"/>
  <c r="L4" i="65"/>
  <c r="K4" i="65"/>
  <c r="J4" i="65"/>
  <c r="I4" i="65"/>
  <c r="H4" i="65"/>
  <c r="F4" i="65"/>
  <c r="G4" i="65"/>
  <c r="E4" i="65"/>
  <c r="D4" i="65"/>
  <c r="B4" i="65"/>
  <c r="A4" i="65"/>
  <c r="D36" i="53" l="1"/>
  <c r="C11" i="14" s="1"/>
  <c r="D38" i="53"/>
  <c r="E11" i="14" s="1"/>
  <c r="C21" i="38"/>
  <c r="H21" i="38"/>
  <c r="H13" i="38"/>
  <c r="B3" i="12"/>
  <c r="B4" i="12"/>
  <c r="B5" i="12"/>
  <c r="B6" i="12"/>
  <c r="B7" i="12"/>
  <c r="B8" i="12"/>
  <c r="B10" i="12"/>
  <c r="G55" i="63"/>
  <c r="G51" i="63"/>
  <c r="G24" i="63"/>
  <c r="G12" i="63"/>
  <c r="G10" i="63"/>
  <c r="G8" i="63"/>
  <c r="G6" i="63"/>
  <c r="G3" i="63"/>
  <c r="F11" i="14" l="1"/>
  <c r="D98" i="63"/>
  <c r="E7" i="14" s="1"/>
  <c r="D96" i="63"/>
  <c r="C7" i="14" s="1"/>
  <c r="F7" i="14" s="1"/>
  <c r="D97" i="63"/>
  <c r="D7" i="14" s="1"/>
  <c r="G56" i="62" l="1"/>
  <c r="G53" i="62"/>
  <c r="G46" i="62"/>
  <c r="G33" i="62"/>
  <c r="G27" i="62"/>
  <c r="G25" i="62"/>
  <c r="G12" i="62"/>
  <c r="G3" i="62"/>
  <c r="D65" i="62" l="1"/>
  <c r="E8" i="14" s="1"/>
  <c r="D64" i="62"/>
  <c r="D8" i="14" s="1"/>
  <c r="D63" i="62"/>
  <c r="C8" i="14" s="1"/>
  <c r="F8" i="14" s="1"/>
  <c r="G27" i="61"/>
  <c r="G26" i="61"/>
  <c r="G25" i="61"/>
  <c r="G24" i="61"/>
  <c r="G23" i="61"/>
  <c r="G22" i="61"/>
  <c r="G21" i="61"/>
  <c r="G20" i="61"/>
  <c r="G19" i="61"/>
  <c r="G18" i="61"/>
  <c r="F13" i="61"/>
  <c r="H13" i="61" s="1"/>
  <c r="F12" i="61"/>
  <c r="H12" i="61" s="1"/>
  <c r="F11" i="61"/>
  <c r="H11" i="61" s="1"/>
  <c r="F10" i="61"/>
  <c r="H10" i="61" s="1"/>
  <c r="F9" i="61"/>
  <c r="H9" i="61" s="1"/>
  <c r="F8" i="61"/>
  <c r="H8" i="61" s="1"/>
  <c r="F7" i="61"/>
  <c r="H7" i="61" s="1"/>
  <c r="F6" i="61"/>
  <c r="H6" i="61" s="1"/>
  <c r="F5" i="61"/>
  <c r="H5" i="61" s="1"/>
  <c r="F4" i="61"/>
  <c r="H4" i="61" s="1"/>
  <c r="G7" i="60"/>
  <c r="G3" i="60"/>
  <c r="G48" i="59"/>
  <c r="G22" i="59"/>
  <c r="G10" i="59"/>
  <c r="G8" i="59"/>
  <c r="G6" i="59"/>
  <c r="G3" i="59"/>
  <c r="G48" i="58"/>
  <c r="G46" i="58"/>
  <c r="G12" i="58"/>
  <c r="G10" i="58"/>
  <c r="G8" i="58"/>
  <c r="G6" i="58"/>
  <c r="G3" i="58"/>
  <c r="D60" i="58" l="1"/>
  <c r="E5" i="14" s="1"/>
  <c r="D54" i="59"/>
  <c r="E6" i="14" s="1"/>
  <c r="D25" i="60"/>
  <c r="E14" i="14" s="1"/>
  <c r="D24" i="60"/>
  <c r="D14" i="14" s="1"/>
  <c r="D23" i="60"/>
  <c r="C14" i="14" s="1"/>
  <c r="F14" i="14" s="1"/>
  <c r="D52" i="59"/>
  <c r="C6" i="14" s="1"/>
  <c r="F6" i="14" s="1"/>
  <c r="D53" i="59"/>
  <c r="D6" i="14" s="1"/>
  <c r="D58" i="58"/>
  <c r="C5" i="14" s="1"/>
  <c r="D59" i="58"/>
  <c r="D5" i="14" s="1"/>
  <c r="G7" i="57" l="1"/>
  <c r="E3" i="57"/>
  <c r="G3" i="57"/>
  <c r="D28" i="57" l="1"/>
  <c r="E9" i="14" s="1"/>
  <c r="D27" i="57"/>
  <c r="D9" i="14" s="1"/>
  <c r="D26" i="57"/>
  <c r="C9" i="14" s="1"/>
  <c r="F9" i="14" s="1"/>
  <c r="E2" i="56"/>
  <c r="G3" i="53"/>
  <c r="G102" i="46" l="1"/>
  <c r="G94" i="46"/>
  <c r="G86" i="46"/>
  <c r="D77" i="46"/>
  <c r="G77" i="46" s="1"/>
  <c r="G66" i="46"/>
  <c r="E63" i="46"/>
  <c r="D63" i="46"/>
  <c r="G63" i="46" s="1"/>
  <c r="D55" i="46"/>
  <c r="G55" i="46" s="1"/>
  <c r="G31" i="46"/>
  <c r="G18" i="46"/>
  <c r="D10" i="46"/>
  <c r="G10" i="46" s="1"/>
  <c r="G5" i="46"/>
  <c r="E5" i="46"/>
  <c r="E3" i="46"/>
  <c r="D3" i="46"/>
  <c r="G3" i="46" s="1"/>
  <c r="G30" i="45"/>
  <c r="G27" i="45"/>
  <c r="G22" i="45"/>
  <c r="G3" i="45"/>
  <c r="G3" i="44"/>
  <c r="G3" i="43"/>
  <c r="D114" i="46" l="1"/>
  <c r="E10" i="14" s="1"/>
  <c r="D113" i="46"/>
  <c r="D10" i="14" s="1"/>
  <c r="D112" i="46"/>
  <c r="C10" i="14" s="1"/>
  <c r="F10" i="14" s="1"/>
  <c r="D36" i="45"/>
  <c r="E17" i="14" s="1"/>
  <c r="D35" i="45"/>
  <c r="D17" i="14" s="1"/>
  <c r="D34" i="45"/>
  <c r="C17" i="14" s="1"/>
  <c r="D28" i="44"/>
  <c r="E16" i="14" s="1"/>
  <c r="D26" i="44"/>
  <c r="C16" i="14" s="1"/>
  <c r="D27" i="44"/>
  <c r="D16" i="14" s="1"/>
  <c r="D14" i="43"/>
  <c r="E15" i="14" s="1"/>
  <c r="D13" i="43"/>
  <c r="D15" i="14" s="1"/>
  <c r="D12" i="43"/>
  <c r="C15" i="14" s="1"/>
  <c r="F15" i="14" s="1"/>
  <c r="D3" i="23" l="1"/>
  <c r="G8" i="23" l="1"/>
  <c r="G3" i="23"/>
  <c r="D16" i="22"/>
  <c r="G16" i="22" s="1"/>
  <c r="D13" i="22"/>
  <c r="RV4" i="65" s="1"/>
  <c r="D9" i="22"/>
  <c r="G9" i="22" s="1"/>
  <c r="D5" i="22"/>
  <c r="GI3" i="39" s="1" a="1"/>
  <c r="GI3" i="39" s="1"/>
  <c r="D3" i="22"/>
  <c r="GE3" i="39" s="1" a="1"/>
  <c r="GE3" i="39" s="1"/>
  <c r="FZ3" i="39" a="1"/>
  <c r="FZ3" i="39" s="1"/>
  <c r="FN3" i="39" a="1"/>
  <c r="FN3" i="39" s="1"/>
  <c r="IM3" i="39" a="1"/>
  <c r="IM3" i="39" s="1"/>
  <c r="JD3" i="39" a="1"/>
  <c r="JD3" i="39" s="1"/>
  <c r="H9" i="38"/>
  <c r="H10" i="38"/>
  <c r="CN3" i="39" a="1"/>
  <c r="CN3" i="39" s="1"/>
  <c r="CJ3" i="39" a="1"/>
  <c r="CJ3" i="39" s="1"/>
  <c r="CG3" i="39" a="1"/>
  <c r="CG3" i="39" s="1"/>
  <c r="B24" i="40"/>
  <c r="C24" i="40"/>
  <c r="D24" i="40"/>
  <c r="B25" i="40"/>
  <c r="C25" i="40"/>
  <c r="D25" i="40"/>
  <c r="B26" i="40"/>
  <c r="C26" i="40"/>
  <c r="D26" i="40"/>
  <c r="B27" i="40"/>
  <c r="C27" i="40"/>
  <c r="D27" i="40"/>
  <c r="B28" i="40"/>
  <c r="C28" i="40"/>
  <c r="D28" i="40"/>
  <c r="B29" i="40"/>
  <c r="C29" i="40"/>
  <c r="D29" i="40"/>
  <c r="B30" i="40"/>
  <c r="C30" i="40"/>
  <c r="D30" i="40"/>
  <c r="B31" i="40"/>
  <c r="C31" i="40"/>
  <c r="D31" i="40"/>
  <c r="B32" i="40"/>
  <c r="C32" i="40"/>
  <c r="D32" i="40"/>
  <c r="B33" i="40"/>
  <c r="C33" i="40"/>
  <c r="D33" i="40"/>
  <c r="D17" i="40"/>
  <c r="D18" i="40"/>
  <c r="D19" i="40"/>
  <c r="D20" i="40"/>
  <c r="D21" i="40"/>
  <c r="D22" i="40"/>
  <c r="D23" i="40"/>
  <c r="C17" i="40"/>
  <c r="C18" i="40"/>
  <c r="C19" i="40"/>
  <c r="C20" i="40"/>
  <c r="C21" i="40"/>
  <c r="C22" i="40"/>
  <c r="C23" i="40"/>
  <c r="B17" i="40"/>
  <c r="B18" i="40"/>
  <c r="B19" i="40"/>
  <c r="B20" i="40"/>
  <c r="B21" i="40"/>
  <c r="B22" i="40"/>
  <c r="B23" i="40"/>
  <c r="LM3" i="39" a="1"/>
  <c r="LM3" i="39" s="1"/>
  <c r="LI3" i="39" a="1"/>
  <c r="LI3" i="39" s="1"/>
  <c r="LE3" i="39" a="1"/>
  <c r="LE3" i="39" s="1"/>
  <c r="LA3" i="39" a="1"/>
  <c r="LA3" i="39" s="1"/>
  <c r="KW3" i="39" a="1"/>
  <c r="KW3" i="39" s="1"/>
  <c r="KS3" i="39" a="1"/>
  <c r="KS3" i="39" s="1"/>
  <c r="KO3" i="39" a="1"/>
  <c r="KO3" i="39" s="1"/>
  <c r="KK3" i="39" a="1"/>
  <c r="KK3" i="39" s="1"/>
  <c r="KG3" i="39" a="1"/>
  <c r="KG3" i="39" s="1"/>
  <c r="KC3" i="39" a="1"/>
  <c r="KC3" i="39" s="1"/>
  <c r="JY3" i="39" a="1"/>
  <c r="JY3" i="39" s="1"/>
  <c r="JU3" i="39" a="1"/>
  <c r="JU3" i="39" s="1"/>
  <c r="IC3" i="39" a="1"/>
  <c r="IC3" i="39" s="1"/>
  <c r="HY3" i="39" a="1"/>
  <c r="HY3" i="39" s="1"/>
  <c r="HU3" i="39" a="1"/>
  <c r="HU3" i="39" s="1"/>
  <c r="CZ3" i="39" a="1"/>
  <c r="CZ3" i="39" s="1"/>
  <c r="CV3" i="39" a="1"/>
  <c r="CV3" i="39" s="1"/>
  <c r="CR3" i="39" a="1"/>
  <c r="CR3" i="39" s="1"/>
  <c r="CF3" i="39"/>
  <c r="CE3" i="39"/>
  <c r="CD3" i="39"/>
  <c r="CC3" i="39"/>
  <c r="CB3" i="39"/>
  <c r="CA3" i="39"/>
  <c r="BZ3" i="39"/>
  <c r="BY3" i="39"/>
  <c r="BX3" i="39"/>
  <c r="BW3" i="39"/>
  <c r="BV3" i="39"/>
  <c r="BU3" i="39"/>
  <c r="BT3" i="39"/>
  <c r="BQ3" i="39"/>
  <c r="BP3" i="39"/>
  <c r="BL3" i="39"/>
  <c r="BM3" i="39"/>
  <c r="BJ3" i="39"/>
  <c r="BI3" i="39"/>
  <c r="BH3" i="39"/>
  <c r="BG3" i="39"/>
  <c r="BF3" i="39"/>
  <c r="BE3" i="39"/>
  <c r="BD3" i="39"/>
  <c r="BC3" i="39"/>
  <c r="BB3" i="39"/>
  <c r="BA3" i="39"/>
  <c r="AZ3" i="39"/>
  <c r="AY3" i="39"/>
  <c r="AX3" i="39"/>
  <c r="AW3" i="39"/>
  <c r="AV3" i="39"/>
  <c r="AU3" i="39"/>
  <c r="AT3" i="39"/>
  <c r="AS3" i="39"/>
  <c r="AR3" i="39"/>
  <c r="AQ3" i="39"/>
  <c r="AP3" i="39"/>
  <c r="AO3" i="39"/>
  <c r="AN3" i="39"/>
  <c r="AM3" i="39"/>
  <c r="AL3" i="39"/>
  <c r="AK3" i="39"/>
  <c r="AJ3" i="39"/>
  <c r="AI3" i="39"/>
  <c r="AF3" i="39"/>
  <c r="AE3" i="39"/>
  <c r="AD3" i="39"/>
  <c r="AC3" i="39"/>
  <c r="AB3" i="39"/>
  <c r="AA3" i="39"/>
  <c r="Z3" i="39"/>
  <c r="Y3" i="39"/>
  <c r="X3" i="39"/>
  <c r="W3" i="39"/>
  <c r="V3" i="39"/>
  <c r="U3" i="39"/>
  <c r="T3" i="39"/>
  <c r="S3" i="39"/>
  <c r="R3" i="39"/>
  <c r="Q3" i="39"/>
  <c r="P3" i="39"/>
  <c r="O3" i="39"/>
  <c r="N3" i="39"/>
  <c r="M3" i="39"/>
  <c r="L3" i="39"/>
  <c r="K3" i="39"/>
  <c r="J3" i="39"/>
  <c r="I3" i="39"/>
  <c r="H3" i="39"/>
  <c r="G3" i="39"/>
  <c r="F3" i="39"/>
  <c r="E3" i="39"/>
  <c r="D3" i="39"/>
  <c r="C3" i="39"/>
  <c r="B3" i="39"/>
  <c r="A3" i="39"/>
  <c r="F18" i="1"/>
  <c r="AH4" i="65" s="1"/>
  <c r="D18" i="1"/>
  <c r="AG4" i="65" s="1"/>
  <c r="E16" i="22"/>
  <c r="BO3" i="39"/>
  <c r="E5" i="22"/>
  <c r="E9" i="22"/>
  <c r="H70" i="38"/>
  <c r="H71" i="38"/>
  <c r="H72" i="38"/>
  <c r="H74" i="38"/>
  <c r="H75" i="38"/>
  <c r="H67" i="38"/>
  <c r="H66" i="38"/>
  <c r="H65" i="38"/>
  <c r="H12" i="38"/>
  <c r="E13" i="22"/>
  <c r="H11" i="38"/>
  <c r="H7" i="38"/>
  <c r="H8" i="38"/>
  <c r="BN3" i="39"/>
  <c r="BR3" i="39"/>
  <c r="IY3" i="39" a="1"/>
  <c r="IY3" i="39" s="1"/>
  <c r="E3" i="22"/>
  <c r="BS3" i="39"/>
  <c r="IH3" i="39" a="1"/>
  <c r="IH3" i="39" s="1"/>
  <c r="H68" i="38"/>
  <c r="H77" i="38"/>
  <c r="H81" i="38"/>
  <c r="H78" i="38"/>
  <c r="H82" i="38"/>
  <c r="H79" i="38"/>
  <c r="H83" i="38"/>
  <c r="H76" i="38"/>
  <c r="H80" i="38"/>
  <c r="H84" i="38"/>
  <c r="H73" i="38"/>
  <c r="H61" i="38"/>
  <c r="H43" i="38"/>
  <c r="H41" i="38"/>
  <c r="H42" i="38"/>
  <c r="H39" i="38"/>
  <c r="H40" i="38"/>
  <c r="H37" i="38"/>
  <c r="H38" i="38"/>
  <c r="H35" i="38"/>
  <c r="H36" i="38"/>
  <c r="H34" i="38"/>
  <c r="H51" i="38"/>
  <c r="H48" i="38"/>
  <c r="H49" i="38"/>
  <c r="H50" i="38"/>
  <c r="H60" i="38"/>
  <c r="DH3" i="39" a="1"/>
  <c r="DH3" i="39" s="1"/>
  <c r="H45" i="38"/>
  <c r="H46" i="38"/>
  <c r="H44" i="38"/>
  <c r="DD3" i="39" a="1"/>
  <c r="DD3" i="39" s="1"/>
  <c r="H6" i="38"/>
  <c r="D167" i="2" a="1"/>
  <c r="E167" i="2" s="1"/>
  <c r="D167" i="2"/>
  <c r="H3" i="38"/>
  <c r="H5" i="38"/>
  <c r="H4" i="38"/>
  <c r="H64" i="38"/>
  <c r="G13" i="22" l="1"/>
  <c r="C63" i="38" a="1"/>
  <c r="GM3" i="39" a="1"/>
  <c r="GM3" i="39" s="1"/>
  <c r="AH3" i="39"/>
  <c r="GU3" i="39" a="1"/>
  <c r="GU3" i="39" s="1"/>
  <c r="AG3" i="39"/>
  <c r="H69" i="38"/>
  <c r="GZ3" i="39" a="1"/>
  <c r="GZ3" i="39" s="1"/>
  <c r="HD3" i="39" a="1"/>
  <c r="HD3" i="39" s="1"/>
  <c r="F5" i="14"/>
  <c r="JL3" i="39" a="1"/>
  <c r="JL3" i="39" s="1"/>
  <c r="JH3" i="39" a="1"/>
  <c r="JH3" i="39" s="1"/>
  <c r="JP3" i="39" a="1"/>
  <c r="JP3" i="39" s="1"/>
  <c r="IU3" i="39" a="1"/>
  <c r="IU3" i="39" s="1"/>
  <c r="IQ3" i="39" a="1"/>
  <c r="IQ3" i="39" s="1"/>
  <c r="EW3" i="39" a="1"/>
  <c r="EW3" i="39" s="1"/>
  <c r="FA3" i="39" a="1"/>
  <c r="FA3" i="39" s="1"/>
  <c r="FE3" i="39" a="1"/>
  <c r="FE3" i="39" s="1"/>
  <c r="FI3" i="39" a="1"/>
  <c r="FI3" i="39" s="1"/>
  <c r="EC3" i="39" a="1"/>
  <c r="EC3" i="39" s="1"/>
  <c r="EG3" i="39" a="1"/>
  <c r="EG3" i="39" s="1"/>
  <c r="HQ3" i="39" a="1"/>
  <c r="HQ3" i="39" s="1"/>
  <c r="HM3" i="39" a="1"/>
  <c r="HM3" i="39" s="1"/>
  <c r="HH3" i="39" a="1"/>
  <c r="HH3" i="39" s="1"/>
  <c r="D16" i="23"/>
  <c r="D13" i="14" s="1"/>
  <c r="D17" i="23"/>
  <c r="E13" i="14" s="1"/>
  <c r="D15" i="23"/>
  <c r="C13" i="14" s="1"/>
  <c r="F13" i="14" s="1"/>
  <c r="GQ3" i="39" a="1"/>
  <c r="GQ3" i="39" s="1"/>
  <c r="G5" i="22"/>
  <c r="G3" i="22"/>
  <c r="DQ3" i="39" a="1"/>
  <c r="DQ3" i="39" s="1"/>
  <c r="FV3" i="39" a="1"/>
  <c r="FV3" i="39" s="1"/>
  <c r="FR3" i="39" a="1"/>
  <c r="FR3" i="39" s="1"/>
  <c r="EK3" i="39" a="1"/>
  <c r="EK3" i="39" s="1"/>
  <c r="EO3" i="39" a="1"/>
  <c r="EO3" i="39" s="1"/>
  <c r="DM3" i="39" a="1"/>
  <c r="DM3" i="39" s="1"/>
  <c r="DU3" i="39" a="1"/>
  <c r="DU3" i="39" s="1"/>
  <c r="DY3" i="39" a="1"/>
  <c r="DY3" i="39" s="1"/>
  <c r="ES3" i="39" a="1"/>
  <c r="ES3" i="39" s="1"/>
  <c r="C63" i="38" l="1"/>
  <c r="H63" i="38"/>
  <c r="H47" i="38"/>
  <c r="A3" i="32" a="1"/>
  <c r="F16" i="14"/>
  <c r="D22" i="22"/>
  <c r="D12" i="14" s="1"/>
  <c r="D21" i="22"/>
  <c r="C12" i="14" s="1"/>
  <c r="D23" i="22"/>
  <c r="E12" i="14" s="1"/>
  <c r="F12" i="14" l="1"/>
  <c r="D16" i="40"/>
  <c r="C16" i="40"/>
  <c r="B16" i="40"/>
  <c r="B15" i="40"/>
  <c r="D15" i="40"/>
  <c r="C15" i="40"/>
  <c r="B14" i="40"/>
  <c r="D14" i="40"/>
  <c r="C14" i="40"/>
  <c r="D13" i="40"/>
  <c r="C13" i="40"/>
  <c r="B13" i="40"/>
  <c r="B12" i="40"/>
  <c r="D12" i="40"/>
  <c r="C12" i="40"/>
  <c r="B11" i="40"/>
  <c r="D11" i="40"/>
  <c r="C11" i="40"/>
  <c r="C10" i="40"/>
  <c r="B10" i="40"/>
  <c r="D10" i="40"/>
  <c r="B9" i="40"/>
  <c r="C9" i="40"/>
  <c r="D9" i="40"/>
  <c r="B8" i="40"/>
  <c r="C8" i="40"/>
  <c r="D8" i="40"/>
  <c r="B7" i="40"/>
  <c r="D7" i="40"/>
  <c r="C7" i="40"/>
  <c r="D6" i="40"/>
  <c r="C6" i="40"/>
  <c r="B6" i="40"/>
  <c r="A3" i="32"/>
  <c r="B5" i="40"/>
  <c r="D5" i="40"/>
  <c r="C5" i="40"/>
  <c r="B4" i="40"/>
  <c r="D4" i="40"/>
  <c r="C4" i="40"/>
  <c r="F17" i="14"/>
  <c r="D18" i="14"/>
  <c r="E18" i="14"/>
  <c r="C18" i="14"/>
  <c r="F18" i="1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<sst xmlns="http://schemas.openxmlformats.org/spreadsheetml/2006/main" count="6099" uniqueCount="2942">
  <si>
    <t>SERV_PRIVATIVAS_DE_LA_LIBERTAD</t>
  </si>
  <si>
    <t>CENTRO TRANSITORIO</t>
  </si>
  <si>
    <t>CENTRO DE INTERNAMIENTO PREVENTIVO</t>
  </si>
  <si>
    <t>CENTRO DE ATENCIÓN ESPECIALIZADO</t>
  </si>
  <si>
    <t>DETENCIÓN DOMICILIARIA HOGAR</t>
  </si>
  <si>
    <t>SERV_NO_PRIVATIVAS_DE_LA_LIBERTAD</t>
  </si>
  <si>
    <t>INTERNACIÓN EN MEDIO SEMICERRADO</t>
  </si>
  <si>
    <t>POB_RESTABLECIMIENTO_DE_DERECHOS</t>
  </si>
  <si>
    <t>MOD_RESTABLECIMIENTO_DE_DERECHOS</t>
  </si>
  <si>
    <t>PRESTACIÓN DE SERVICIOS A LA COMUNIDAD</t>
  </si>
  <si>
    <t>Niños y niñas desde los cero (0) hasta los trece (13) años, once (11) meses y veintinueve (29) días.</t>
  </si>
  <si>
    <t>UBICACION INICIAL</t>
  </si>
  <si>
    <t>LIBERTAD ASISTIDA / VIGILADA</t>
  </si>
  <si>
    <t>Mujeres gestantes con derechos amenazados y/o vulnerados</t>
  </si>
  <si>
    <t>APOYO Y FORTALECIMIENTO A LA FAMILIA Y/O RED VINCULAR</t>
  </si>
  <si>
    <t>Mayores de 18 años que al cumplir la mayoria de edad se encontraban con PARD</t>
  </si>
  <si>
    <t>ACOGIMIENTO FAMILIAR</t>
  </si>
  <si>
    <t>SERV_COMPLEMENTARIAS_Y_DE_RESTABLECIMIENTO_EN_ADMINISTRACION_DE_JUSTICIA</t>
  </si>
  <si>
    <t>ACOGIMIENTO RESIDENCIAL</t>
  </si>
  <si>
    <t>EXTERNADO MEDIA JORNADA RESTABLECIMIENTO EN ADMINISTRACIÓN DE JUSTICIA</t>
  </si>
  <si>
    <t>INTERVENCIÓN DE APOYO RESTABLECIMIENTO EN ADMINISTRACIÓN DE JUSTICIA</t>
  </si>
  <si>
    <t>EXTERNADO JORNADA COMPLETA RESTABLECIMIENTO EN ADMINISTRACIÓN DE JUSTICIA</t>
  </si>
  <si>
    <t>INTERNADO RESTABLECIMIENTO EN ADMINISTRACIÓN DE JUSTICIA</t>
  </si>
  <si>
    <t>CENTRO DE EMERGENCIA RESTABLECIMIENTO EN ADMINISTRACIÓN DE JUSTICIA</t>
  </si>
  <si>
    <t>PRIVATIVAS_DE_LA_LIBERTAD</t>
  </si>
  <si>
    <t>SERV_PROGRAMA_DE_INCLUSION_SOCIAL</t>
  </si>
  <si>
    <t>NO_PRIVATIVAS_DE_LA_LIBERTAD</t>
  </si>
  <si>
    <t>APOYO POST INSTITUCIONAL</t>
  </si>
  <si>
    <t>DIR_PROTECCION</t>
  </si>
  <si>
    <t>COMPLEMENTARIAS_Y_DE_RESTABLECIMIENTO_EN_ADMINISTRACION_DE_JUSTICIA</t>
  </si>
  <si>
    <t>CENTRO DE INTEGRACIÓN SOCIAL</t>
  </si>
  <si>
    <t>RESTABLECIMIENTO_DE_DERECHOS</t>
  </si>
  <si>
    <t>PROGRAMA_DE_INCLUSION_SOCIAL</t>
  </si>
  <si>
    <t>SISTEMA_DE_RESPONSABILIDAD_PENAL_ADOLESCENTES</t>
  </si>
  <si>
    <t>ADOPCIONES</t>
  </si>
  <si>
    <t>SERV_CENTRO_DE_EMERGENCIA</t>
  </si>
  <si>
    <t>CENTRO DE EMERGENCIA</t>
  </si>
  <si>
    <t>SERV_SERVICIO_DE_APOYO_Y_FORTALECIMIENTO_A_LA_FAMILIA</t>
  </si>
  <si>
    <t>HOGAR GESTOR - DISCAPACIDAD</t>
  </si>
  <si>
    <t>APOYO PSICOLÓGICO ESPECIALIZADO</t>
  </si>
  <si>
    <t>INTERVENCIÓN DE APOYO PSICOSOCIAL</t>
  </si>
  <si>
    <t>MOD_SISTEMA_DE_RESPONSABILIDAD_PENAL_ADOLESCENTES</t>
  </si>
  <si>
    <t>EXTERNADO MEDIA JORNADA</t>
  </si>
  <si>
    <t>CENTRO_DE_EMERGENCIA</t>
  </si>
  <si>
    <t>EXTERNADO JORNADA COMPLETA</t>
  </si>
  <si>
    <t>POB_SISTEMA_DE_RESPONSABILIDAD_PENAL_ADOLESCENTES</t>
  </si>
  <si>
    <t>SERVICIO_DE_APOYO_Y_FORTALECIMIENTO_A_LA_FAMILIA</t>
  </si>
  <si>
    <t>HOGAR GESTOR PARA VICTIMAS EN EL MARCO DEL CONFLICTO ARMADO SIN DISCAPACIDAD NI ENFERMEDAD DE CUIDADO ESPECIAL</t>
  </si>
  <si>
    <t>Adolescentes desde los catorce (14) hasta los diecisiete (17) años, once (11) meses y veintinueve (29) días.</t>
  </si>
  <si>
    <t>ACOGIMIENTO_FAMILIAR</t>
  </si>
  <si>
    <t>HOGAR GESTOR - DESPLAZAMIENTO FORZADO CON DISCAPACIDAD - AUTO 006 DE 2009</t>
  </si>
  <si>
    <t>ACOGIMIENTO_RESIDENCIAL</t>
  </si>
  <si>
    <t xml:space="preserve">HOGAR GESTOR PARA VICTIMAS EN EL MARCO DEL CONFLICTO ARMADO CON DISCAPACIDAD Y/O ENFERMEDADES DE CUIDADO ESPECIAL </t>
  </si>
  <si>
    <t>ESTRATEGIA_UNIDADES_MOVILES</t>
  </si>
  <si>
    <t>SERV_ACOGIMIENTO_FAMILIAR</t>
  </si>
  <si>
    <t>HOGAR SUSTITUTO ICBF - VULNERACIÓN</t>
  </si>
  <si>
    <t>HOGAR SUSTITUTO ONG - VULNERACIÓN</t>
  </si>
  <si>
    <t>HOGAR SUSTITUTO ICBF - DISCAPACIDAD</t>
  </si>
  <si>
    <t>HOGAR SUSTITUTO ONG - DISCAPACIDAD</t>
  </si>
  <si>
    <t>HOGAR SUSTITUTO - TUTOR</t>
  </si>
  <si>
    <t>SERV_ACOGIMIENTO_RESIDENCIAL</t>
  </si>
  <si>
    <t>INTERNADO</t>
  </si>
  <si>
    <t>INTERNADO - DISCAPACIDAD PSICOSOCIAL</t>
  </si>
  <si>
    <t>Muestreo Anexo Historia</t>
  </si>
  <si>
    <t>INTERNADO - DISCAPACIDAD INTELIGENTE</t>
  </si>
  <si>
    <t>Alto</t>
  </si>
  <si>
    <t>INTERNADO DISCAPACIDAD</t>
  </si>
  <si>
    <t>Medio</t>
  </si>
  <si>
    <t>INTERNADO - GESTANTES Y/O EN PERÍODO DE LACTANCIA</t>
  </si>
  <si>
    <t>Bajo</t>
  </si>
  <si>
    <t>INTERNADO DE 0 A 8 AÑOS</t>
  </si>
  <si>
    <t>INTERNADO - VIOLENCIA SEXUAL</t>
  </si>
  <si>
    <t>CASA HOGAR - GESTANTES Y/O EN PERÍODO DE LACTANCIA</t>
  </si>
  <si>
    <t>CASA HOGAR - DISCAPACIDAD</t>
  </si>
  <si>
    <t>CASA HOGAR - PARD</t>
  </si>
  <si>
    <t>CASA UNIVERSITARÍA</t>
  </si>
  <si>
    <t>MAC</t>
  </si>
  <si>
    <t>CASA DE PROTECCIÓN</t>
  </si>
  <si>
    <t>CASA HOGAR - VICTIMAS</t>
  </si>
  <si>
    <t>N/A</t>
  </si>
  <si>
    <t>SERV_ESTRATEGIA_UNIDADES_MOVILES</t>
  </si>
  <si>
    <t>UNIDADES MÓVILES</t>
  </si>
  <si>
    <t>SERV_UBICACION INICIAL</t>
  </si>
  <si>
    <t>HOGAR DE PASO</t>
  </si>
  <si>
    <t>SERV_APOYO Y FORTALECIMIENTO A LA FAMILIA Y/O RED VINCULAR</t>
  </si>
  <si>
    <t>INTERVENCION DE APOYO PSICOSCIAL</t>
  </si>
  <si>
    <t>SERVICIO DE APOYO PSICOLOGICO ESPECIALIZADO</t>
  </si>
  <si>
    <t>SERV_ACOGIMIENTO FAMILIAR</t>
  </si>
  <si>
    <t>HOGAR SUSTITUTO</t>
  </si>
  <si>
    <t>SERV_ACOGIMIENTO RESIDENCIAL</t>
  </si>
  <si>
    <t>CASA HOGAR</t>
  </si>
  <si>
    <t>CASO UNIVERSITARIA</t>
  </si>
  <si>
    <t>CASA DE PROTECCIÓN VICTIMAS DE CONFLICTO ARMANDO</t>
  </si>
  <si>
    <t>POB_ADOPCIONES</t>
  </si>
  <si>
    <t>MOD_ADOPCIONES</t>
  </si>
  <si>
    <t>SERV_ADOPCIONES</t>
  </si>
  <si>
    <t>Niños y niñas desde los cero (0) hasta los trece (13) años, once (11) meses y veintinueve (29) días y adolescentes desde los catorce (14) hasta los diecisiete (17) años, once (11) meses y veintinueve (29) días.</t>
  </si>
  <si>
    <t>SERVICIOS</t>
  </si>
  <si>
    <t>PROMOCION_Y_PREVENCION</t>
  </si>
  <si>
    <t>PROTECCION</t>
  </si>
  <si>
    <t>SERV_INSTITUCIONAL</t>
  </si>
  <si>
    <t>CENTRO DE DESARROLLO INFANTIL - CDI</t>
  </si>
  <si>
    <t>HOGARES INFANTILES - HI</t>
  </si>
  <si>
    <t>JARDINES SOCIALES</t>
  </si>
  <si>
    <t>HOGARES COMUNITARIOS DE BIENESTAR MÚLTIPLES - HCB</t>
  </si>
  <si>
    <t>HOGARES EMPRESARIALES</t>
  </si>
  <si>
    <t>DESARROLLO INFANTIL EN ESTABLECIMIENTOS DE RECLUSIÓN - DIER</t>
  </si>
  <si>
    <t>MOD_PRIMERA_INFANCIA</t>
  </si>
  <si>
    <t>INSTITUCIONAL</t>
  </si>
  <si>
    <t>SERV_COMUNITARIA</t>
  </si>
  <si>
    <t>POB_PRIMERA_INFANCIA</t>
  </si>
  <si>
    <t>COMUNITARIA</t>
  </si>
  <si>
    <t>HOGARES COMUNITARIOS DE BIENESTAR - HCB</t>
  </si>
  <si>
    <t>Niños y niñas desde los cero (0) hasta los cinco (5) años, once (11) meses y veintenueve (29) días.</t>
  </si>
  <si>
    <t>FAMILIAR</t>
  </si>
  <si>
    <t>HOGARES COMUNITARIOS DE BIENESTAR AGRUPADOS - HCB AGRUPADOS</t>
  </si>
  <si>
    <t>PROPIA_E_INTERCULTURAL</t>
  </si>
  <si>
    <t>HOGARES COMUNITARIOS DE BIENESTAR INTEGRALES - HCB INTEGRALES</t>
  </si>
  <si>
    <t>SERV_FAMILIAR</t>
  </si>
  <si>
    <t>DESARROLLO INFANTIL EN MEDIO FAMILIAR - DIMF</t>
  </si>
  <si>
    <t>EDUCACIÓN INICIAL RURAL - EIR</t>
  </si>
  <si>
    <t>HOGARES COMUNITARIOS DE BIENESTAR FAMILIA, MUJER E INFANCIA - HCB FAMI</t>
  </si>
  <si>
    <t>SERV_PROPIA_E_INTERCULTURAL</t>
  </si>
  <si>
    <t>SERVICIOS MOD PROPIA E INTERCULTURAL</t>
  </si>
  <si>
    <t>POB_INFANCIA</t>
  </si>
  <si>
    <t>MOD_INFANCIA</t>
  </si>
  <si>
    <t>DIR_PROMOCIÓN_Y_PREVENCION</t>
  </si>
  <si>
    <t>Niños y niñas desde los seis (6) hasta los trece (13) años, once (11) meses y veintenueve (29) días.</t>
  </si>
  <si>
    <t>ATRAPASUEÑOS</t>
  </si>
  <si>
    <t>SERV_ATRAPASUEÑOS</t>
  </si>
  <si>
    <t>PRIMERA_INFANCIA</t>
  </si>
  <si>
    <t>CASAS ATRAPASUEÑOS</t>
  </si>
  <si>
    <t>INFANCIA</t>
  </si>
  <si>
    <t>POB_ADOLESCENCIA</t>
  </si>
  <si>
    <t>MOD_ADOLESCENCIA</t>
  </si>
  <si>
    <t>ATRAPASUEÑOS ESPACIOS COMUNITARIOS</t>
  </si>
  <si>
    <t>ADOLESCENCIA</t>
  </si>
  <si>
    <t>Adolescentes desde los catorce (14) hasta los diecisiete (17) años, once (11) meses y veintenueve (29) días.</t>
  </si>
  <si>
    <t>ATRAPASUEÑOS DE APOYO</t>
  </si>
  <si>
    <t>JUVENTUD</t>
  </si>
  <si>
    <t>EXPERIENCIAS COMUNITARIAS</t>
  </si>
  <si>
    <t>NUTRICION</t>
  </si>
  <si>
    <t>POB_JUVENTUD</t>
  </si>
  <si>
    <t>MOD_JUVENTUD</t>
  </si>
  <si>
    <t>FAMILIAS_Y_COMUNIDADES</t>
  </si>
  <si>
    <t>Jovenes desde los dieciocho (18) hasta los veintiocho (28) años, once (11) meses y veintenueve (29) días.</t>
  </si>
  <si>
    <t>SERV_CENTROS_DE_RECUPERACION_INSTITUCIONAL</t>
  </si>
  <si>
    <t>CENTROS_DE_RECUPERACION_INSTITUCIONAL</t>
  </si>
  <si>
    <t>POB_NUTRICION</t>
  </si>
  <si>
    <t>MOD_NUTRICION</t>
  </si>
  <si>
    <t>Niños y niñas desde los cero (0) hasta los cuatro (4) años, once (11) meses y veintenueve (29) días y mujeres gestantes en diversos rangos de edad.</t>
  </si>
  <si>
    <t>SERV_1000_DÍAS_PARA_CAMBIAR_EL_MUNDO</t>
  </si>
  <si>
    <t>1000_DÍAS_PARA_CAMBIAR_EL_MUNDO</t>
  </si>
  <si>
    <t>SERVICIOS_DE_UNIDADES_DE_BUSQUEDA_ACTIVA</t>
  </si>
  <si>
    <t>SERV_SERVICIOS_DE_UNIDADES_DE_BUSQUEDA_ACTIVA</t>
  </si>
  <si>
    <t>Propiedad del ICBF</t>
  </si>
  <si>
    <t>SERVICIOS DE UNIDADES DE BUSQUEDA ACTIVA</t>
  </si>
  <si>
    <t>En comodato con el ICBF</t>
  </si>
  <si>
    <t>En arriendo con el ICBF</t>
  </si>
  <si>
    <t>Convenio Inter administrativo con el ICBF</t>
  </si>
  <si>
    <t>Propiedad de la Institución</t>
  </si>
  <si>
    <t>En arriendo por la Institución</t>
  </si>
  <si>
    <t>En comodato con la Institución</t>
  </si>
  <si>
    <t>Propiedad de la entidad Territorial</t>
  </si>
  <si>
    <t>SERV_SOMOS_FAMILIA_SOMOS_COMUNIDAD</t>
  </si>
  <si>
    <t>Propiedad de la Comunidad</t>
  </si>
  <si>
    <t>SOMOS_FAMILIA_SOMOS_COMUNIDAD</t>
  </si>
  <si>
    <t>Otro</t>
  </si>
  <si>
    <t>MOD_FAMILIAS_Y_COMUNIDADES</t>
  </si>
  <si>
    <t>POB_FAMILIAS_Y_COMUNIDADES</t>
  </si>
  <si>
    <t>SERV_SOMOS_FAMILIA_CONECTADAS</t>
  </si>
  <si>
    <t>Familias y Comunidades como sujetos colectivos de derechos, teniendo en cuenta su carácter intergeneracional.</t>
  </si>
  <si>
    <t>SOMOS_FAMILIA_CONECTADAS</t>
  </si>
  <si>
    <t>ACOMPAÑAMIENTO_INTERCULTURAL_ETNICA_Y_CAMPESINA_TEJIENDO_INTERCULTURALIDAD</t>
  </si>
  <si>
    <t>SERV_ACOMPAÑAMIENTO_INTERCULTURAL_ETNICA_Y_CAMPESINA_TEJIENDO_INTERCULTURALIDAD</t>
  </si>
  <si>
    <t>AULAS</t>
  </si>
  <si>
    <t>TALLERES</t>
  </si>
  <si>
    <t>AMAZONAS.</t>
  </si>
  <si>
    <t>ANTIOQUIA.</t>
  </si>
  <si>
    <t>ARAUCA.</t>
  </si>
  <si>
    <t>ATLANTICO.</t>
  </si>
  <si>
    <t>BOGOTA.</t>
  </si>
  <si>
    <t>BOLIVAR.</t>
  </si>
  <si>
    <t>BOYACA.</t>
  </si>
  <si>
    <t>CALDAS.</t>
  </si>
  <si>
    <t>CAQUETA.</t>
  </si>
  <si>
    <t>CASANARE.</t>
  </si>
  <si>
    <t>CAUCA.</t>
  </si>
  <si>
    <t>CESAR.</t>
  </si>
  <si>
    <t>CHOCO.</t>
  </si>
  <si>
    <t>CORDOBA.</t>
  </si>
  <si>
    <t>CUNDINAMARCA.</t>
  </si>
  <si>
    <t>GUAINIA.</t>
  </si>
  <si>
    <t>LA_GUAJIRA.</t>
  </si>
  <si>
    <t>GUAVIARE.</t>
  </si>
  <si>
    <t>HUILA.</t>
  </si>
  <si>
    <t>MAGDALENA.</t>
  </si>
  <si>
    <t>META.</t>
  </si>
  <si>
    <t>NARIÑO.</t>
  </si>
  <si>
    <t>NORTE_DE_SANTANDER.</t>
  </si>
  <si>
    <t>PUTUMAYO.</t>
  </si>
  <si>
    <t>QUINDIO.</t>
  </si>
  <si>
    <t>RISARALDA.</t>
  </si>
  <si>
    <t>SAN_ANDRES.</t>
  </si>
  <si>
    <t>SANTANDER.</t>
  </si>
  <si>
    <t>SUCRE.</t>
  </si>
  <si>
    <t>TOLIMA.</t>
  </si>
  <si>
    <t>VALLE_DEL_CAUCA.</t>
  </si>
  <si>
    <t>VAUPES.</t>
  </si>
  <si>
    <t>VICHADA.</t>
  </si>
  <si>
    <t>C.Z. LETICIA</t>
  </si>
  <si>
    <t>C.Z. NORORIENTAL</t>
  </si>
  <si>
    <t>C.Z. ARAUCA</t>
  </si>
  <si>
    <t>C.Z. NORTE CENTRO HISTÓRICO</t>
  </si>
  <si>
    <t>CENTRO ZONAL MARTIRES</t>
  </si>
  <si>
    <t>C.Z. HISTÓRICO Y DEL CARIBE NORTE</t>
  </si>
  <si>
    <t>C.Z. TUNJA 1</t>
  </si>
  <si>
    <t>C.Z. MANIZALES 1</t>
  </si>
  <si>
    <t>C.Z. FLORENCIA 1</t>
  </si>
  <si>
    <t>C.Z. YOPAL</t>
  </si>
  <si>
    <t>C.Z. POPAYAN</t>
  </si>
  <si>
    <t>C.Z. VALLEDUPAR 1</t>
  </si>
  <si>
    <t>C.Z. QUIBDO</t>
  </si>
  <si>
    <t>C.Z. MONTERIA 1</t>
  </si>
  <si>
    <t>C.Z. SOACHA</t>
  </si>
  <si>
    <t>C.Z. INIRIDA</t>
  </si>
  <si>
    <t>C.Z. RIOHACHA 1</t>
  </si>
  <si>
    <t>CZ SAN JOSÉ DEL GUAVIARE</t>
  </si>
  <si>
    <t>C.Z. NEIVA</t>
  </si>
  <si>
    <t>C.Z. SANTA MARTA NORTE</t>
  </si>
  <si>
    <t>C.Z. VILLAVICENCIO 1</t>
  </si>
  <si>
    <t>C.Z. PASTO 1</t>
  </si>
  <si>
    <t>C.Z. CUCUTA 1</t>
  </si>
  <si>
    <t>C.Z. MOCOA</t>
  </si>
  <si>
    <t>C.Z. ARMENIA SUR</t>
  </si>
  <si>
    <t>C.Z. PEREIRA</t>
  </si>
  <si>
    <t>C.Z. LOS ALMENDROS</t>
  </si>
  <si>
    <t>C.Z. ANTONIA SANTOS</t>
  </si>
  <si>
    <t>C.Z. BOSTON</t>
  </si>
  <si>
    <t>C.Z. JORDAN</t>
  </si>
  <si>
    <t>C.Z. SURORIENTAL</t>
  </si>
  <si>
    <t>C.Z. MITU</t>
  </si>
  <si>
    <t>C.Z. PUERTO CARREÑO</t>
  </si>
  <si>
    <t>C.Z. NOROCCIDENTAL</t>
  </si>
  <si>
    <t>C.Z. SARAVENA</t>
  </si>
  <si>
    <t>C.Z. SUR OCCIDENTE</t>
  </si>
  <si>
    <t>CENTRO ZONAL REVIVIR</t>
  </si>
  <si>
    <t>C.Z. DE LA VIRGEN Y TURÍSTICO</t>
  </si>
  <si>
    <t>C.Z. TUNJA 2</t>
  </si>
  <si>
    <t>C.Z. MANIZALES 2</t>
  </si>
  <si>
    <t>C.Z. FLORENCIA 2</t>
  </si>
  <si>
    <t>C.Z. PAZ DE ARIPORO</t>
  </si>
  <si>
    <t>C.Z. CENTRO</t>
  </si>
  <si>
    <t>C.Z. VALLEDUPAR 2</t>
  </si>
  <si>
    <t>C.Z. ISTMINA</t>
  </si>
  <si>
    <t>C.Z. CERETE</t>
  </si>
  <si>
    <t>C.Z. ZIPAQUIRA</t>
  </si>
  <si>
    <t>C.Z. RIOHACHA 2</t>
  </si>
  <si>
    <t>C.Z. GARZON</t>
  </si>
  <si>
    <t>C.Z. DEL RÍO</t>
  </si>
  <si>
    <t>C.Z. VILLAVICENCIO 2</t>
  </si>
  <si>
    <t>C.Z. PASTO 2</t>
  </si>
  <si>
    <t>C.Z. CUCUTA 2</t>
  </si>
  <si>
    <t>C.Z. SIBUNDOY</t>
  </si>
  <si>
    <t>C.Z. ARMENIA NORTE</t>
  </si>
  <si>
    <t>C.Z. LA VIRGINIA</t>
  </si>
  <si>
    <t>C.Z. OLD PROVIDENCE</t>
  </si>
  <si>
    <t>C.Z. BUCARAMANGA SUR</t>
  </si>
  <si>
    <t>C.Z. NORTE</t>
  </si>
  <si>
    <t>C.Z. GALAN</t>
  </si>
  <si>
    <t>C.Z. SUR ORIENTE</t>
  </si>
  <si>
    <t>C.Z. TAME</t>
  </si>
  <si>
    <t>C.Z. BARANOA</t>
  </si>
  <si>
    <t>CENTRO ZONAL SANTA FE</t>
  </si>
  <si>
    <t>C.Z. INDUSTRIAL DE LA BAHÍA</t>
  </si>
  <si>
    <t>C.Z. SOGAMOSO</t>
  </si>
  <si>
    <t>C.Z. OCCIDENTE</t>
  </si>
  <si>
    <t>C.Z. PUERTO RICO</t>
  </si>
  <si>
    <t>C.Z. VILLANUEVA</t>
  </si>
  <si>
    <t>C.Z. INDIGENA</t>
  </si>
  <si>
    <t>C.Z. CHIRIGUANA</t>
  </si>
  <si>
    <t>C.Z. BAHIA SOLANO</t>
  </si>
  <si>
    <t>C.Z. PLANETA RICA</t>
  </si>
  <si>
    <t>C.Z. CHOCONTA</t>
  </si>
  <si>
    <t>C.Z. FONSECA</t>
  </si>
  <si>
    <t>C.Z. LA PLATA</t>
  </si>
  <si>
    <t>C.Z. CIÉNAGA</t>
  </si>
  <si>
    <t>C.Z. GRANADA</t>
  </si>
  <si>
    <t>C.Z. TUMACO</t>
  </si>
  <si>
    <t>C.Z. CUCUTA 3</t>
  </si>
  <si>
    <t>C.Z. PUERTO ASÍS</t>
  </si>
  <si>
    <t>C.Z. CALARCA</t>
  </si>
  <si>
    <t>C.Z. DOSQUEBRADAS</t>
  </si>
  <si>
    <t>C.Z. CARLOS LLERAS RESTREPO</t>
  </si>
  <si>
    <t>C.Z. SINCELEJO</t>
  </si>
  <si>
    <t>C.Z. IBAGUE</t>
  </si>
  <si>
    <t>C.Z. LADERA</t>
  </si>
  <si>
    <t>C.Z. ABURRA NORTE</t>
  </si>
  <si>
    <t>C.Z. SABANALARGA</t>
  </si>
  <si>
    <t>CENTRO ZONAL USME</t>
  </si>
  <si>
    <t>C.Z. TURBACO</t>
  </si>
  <si>
    <t>C.Z. DUITAMA</t>
  </si>
  <si>
    <t>C.Z. ORIENTE</t>
  </si>
  <si>
    <t>C.Z. BELEN DE LOS ANDAQUIES</t>
  </si>
  <si>
    <t>C.Z. SUR</t>
  </si>
  <si>
    <t>C.Z. AGUACHICA</t>
  </si>
  <si>
    <t>C.Z. RIOSUCIO</t>
  </si>
  <si>
    <t>C.Z. TIERRALTA</t>
  </si>
  <si>
    <t>C.Z. PACHO</t>
  </si>
  <si>
    <t>C.Z. MANAURE</t>
  </si>
  <si>
    <t>C.Z. PITALITO</t>
  </si>
  <si>
    <t>C.Z. FUNDACIÓN</t>
  </si>
  <si>
    <t>C.Z. ACACIAS</t>
  </si>
  <si>
    <t>C.Z. IPIALES</t>
  </si>
  <si>
    <t>C.Z. OCAÑA</t>
  </si>
  <si>
    <t>C.Z. LA HORMIGA</t>
  </si>
  <si>
    <t>C.Z. BELEN DE UMBRIA</t>
  </si>
  <si>
    <t>C.Z. LUIS CARLOS GALAN SARMIENTO</t>
  </si>
  <si>
    <t>C.Z. LA MOJANA</t>
  </si>
  <si>
    <t>C.Z. LIBANO</t>
  </si>
  <si>
    <t>C.Z. ABURRA SUR</t>
  </si>
  <si>
    <t>C.Z. SABANAGRANDE</t>
  </si>
  <si>
    <t>CENTRO ZONAL ENGATIVA</t>
  </si>
  <si>
    <t>C.Z. CARMEN DE BOLÍVAR</t>
  </si>
  <si>
    <t>C.Z. CHIQUINQUIRA</t>
  </si>
  <si>
    <t>C.Z. CODAZZI</t>
  </si>
  <si>
    <t>C.Z. TADO</t>
  </si>
  <si>
    <t>C.Z. MONTELIBANO</t>
  </si>
  <si>
    <t>C.Z. VILLETA</t>
  </si>
  <si>
    <t>C.Z. MAICAO</t>
  </si>
  <si>
    <t>C.Z. LA GAITANA</t>
  </si>
  <si>
    <t>C.Z. PLATO</t>
  </si>
  <si>
    <t>C.Z. PUERTO LOPEZ</t>
  </si>
  <si>
    <t>C.Z. TUQUERRES</t>
  </si>
  <si>
    <t>C.Z. PAMPLONA</t>
  </si>
  <si>
    <t>C.Z. SANTA ROSA DE CABAL</t>
  </si>
  <si>
    <t>C.Z. YARIGUIES</t>
  </si>
  <si>
    <t>C.Z. LERIDA</t>
  </si>
  <si>
    <t>C.Z. BAJO CAUCA</t>
  </si>
  <si>
    <t>C.Z. HIPÓDROMO</t>
  </si>
  <si>
    <t>CENTRO ZONAL TUNJUELITO</t>
  </si>
  <si>
    <t>C.Z. MAGANGUÉ</t>
  </si>
  <si>
    <t>C.Z. GARAGOA</t>
  </si>
  <si>
    <t>C.Z. SURORIENTE</t>
  </si>
  <si>
    <t>C.Z. MACIZO COLOMBIANO</t>
  </si>
  <si>
    <t>C.Z. BAUDO</t>
  </si>
  <si>
    <t>C.Z. LORICA</t>
  </si>
  <si>
    <t>C.Z. FACATATIVA</t>
  </si>
  <si>
    <t>C.Z. NAZARETH</t>
  </si>
  <si>
    <t>C.Z. EL BANCO</t>
  </si>
  <si>
    <t>C.Z. LA UNION</t>
  </si>
  <si>
    <t>C.Z. TIBU</t>
  </si>
  <si>
    <t>C.Z. LA FLORESTA</t>
  </si>
  <si>
    <t>C.Z. HONDA</t>
  </si>
  <si>
    <t>C.Z. JAMUNDI</t>
  </si>
  <si>
    <t>C.Z. LA MESETA</t>
  </si>
  <si>
    <t xml:space="preserve">CENTRO ZONAL RAFAEL URIBE </t>
  </si>
  <si>
    <t>C.Z. MOMPOX</t>
  </si>
  <si>
    <t>C.Z. PUERTO BOYACA</t>
  </si>
  <si>
    <t>C.Z. DEL CAFE</t>
  </si>
  <si>
    <t>C.Z. COSTA PACIFICA</t>
  </si>
  <si>
    <t>C.Z. SAHAGUN</t>
  </si>
  <si>
    <t>C.Z. FUSAGASUGA</t>
  </si>
  <si>
    <t>C.Z. ICHITKI WAYYUWAAPULE</t>
  </si>
  <si>
    <t>C.Z. SANTA ANA</t>
  </si>
  <si>
    <t>C.Z. REMOLINO</t>
  </si>
  <si>
    <t>C.Z. SAN GIL</t>
  </si>
  <si>
    <t>C.Z. ESPINAL</t>
  </si>
  <si>
    <t>C.Z. YUMBO</t>
  </si>
  <si>
    <t>C.Z. MAGDALENA MEDIO</t>
  </si>
  <si>
    <t>CENTRO ZONAL  KENNEDY</t>
  </si>
  <si>
    <t>C.Z. SIMITÍ</t>
  </si>
  <si>
    <t>C.Z. SOATA</t>
  </si>
  <si>
    <t>C.Z. SAN ANDRES DE SOTAVENTO</t>
  </si>
  <si>
    <t>C.Z. CAQUEZA</t>
  </si>
  <si>
    <t>CZ SANTA MARTA 1</t>
  </si>
  <si>
    <t>C.Z. BARBACOAS</t>
  </si>
  <si>
    <t>C.Z. SOCORRO</t>
  </si>
  <si>
    <t>C.Z. CHAPARRAL</t>
  </si>
  <si>
    <t>C.Z. PALMIRA</t>
  </si>
  <si>
    <t>CENTRO ZONAL SUBA</t>
  </si>
  <si>
    <t>C.Z. EL COCUY</t>
  </si>
  <si>
    <t>C.Z. GACHETA</t>
  </si>
  <si>
    <t>C.Z. VELEZ</t>
  </si>
  <si>
    <t>C.Z. PURIFICACION</t>
  </si>
  <si>
    <t>C.Z. BUGA</t>
  </si>
  <si>
    <t>C.Z. OCCIDENTE MEDIO</t>
  </si>
  <si>
    <t>CENTRO ZONAL KENNEDY CENTRAL</t>
  </si>
  <si>
    <t>C.Z. MIRAFLORES</t>
  </si>
  <si>
    <t>C.Z. GIRARDOT</t>
  </si>
  <si>
    <t>C.Z. MALAGA</t>
  </si>
  <si>
    <t>C.Z. MELGAR</t>
  </si>
  <si>
    <t>C.Z. TULUA</t>
  </si>
  <si>
    <t>CENTRO ZONAL BOSA</t>
  </si>
  <si>
    <t>C.Z. MONIQUIRA</t>
  </si>
  <si>
    <t>C.Z. LA MESA</t>
  </si>
  <si>
    <t>C.Z. RESURGIR</t>
  </si>
  <si>
    <t>C.Z. SEVILLA</t>
  </si>
  <si>
    <t>C.Z. PORCE NUS</t>
  </si>
  <si>
    <t>CENTRO ZONAL CREER</t>
  </si>
  <si>
    <t>C.Z. OTANCHE</t>
  </si>
  <si>
    <t>C.Z. UBATE</t>
  </si>
  <si>
    <t>C.Z. ROLDANILLO</t>
  </si>
  <si>
    <t>C.Z. SUROESTE</t>
  </si>
  <si>
    <t>CENTRO ZONAL USAQUEN</t>
  </si>
  <si>
    <t>C.Z. SAN JUAN DE RIOSECO</t>
  </si>
  <si>
    <t>C.Z. CARTAGO</t>
  </si>
  <si>
    <t>C.Z. PENDERISCO</t>
  </si>
  <si>
    <t>CENTRO ZONAL FONTIBON</t>
  </si>
  <si>
    <t>C.Z. SOACHA CENTRO</t>
  </si>
  <si>
    <t>C.Z. BUENAVENTURA</t>
  </si>
  <si>
    <t>C.Z. URABÁ</t>
  </si>
  <si>
    <t>CENTRO ZONAL CESPA</t>
  </si>
  <si>
    <t>C.Z. RESTAURAR</t>
  </si>
  <si>
    <t>C.Z. ORIENTE MEDIO</t>
  </si>
  <si>
    <t xml:space="preserve">CENTRO ZONAL SAN CRISTOBAL </t>
  </si>
  <si>
    <t xml:space="preserve">CENTRO ZONAL BARRIOS UNIDOS </t>
  </si>
  <si>
    <t>C.Z. ROSALES</t>
  </si>
  <si>
    <t xml:space="preserve">CENTRO ZONAL CIUDAD BOLIVAR </t>
  </si>
  <si>
    <t>AMAZONAS</t>
  </si>
  <si>
    <t>ANTIOQUIA</t>
  </si>
  <si>
    <t>ARAUCA</t>
  </si>
  <si>
    <t>ATLÁNTICO</t>
  </si>
  <si>
    <t>BOGOTÁ.D.C.</t>
  </si>
  <si>
    <t>BOLÍVAR</t>
  </si>
  <si>
    <t>BOYACÁ</t>
  </si>
  <si>
    <t>CALDAS</t>
  </si>
  <si>
    <t>CAQUETÁ</t>
  </si>
  <si>
    <t>CASANARE</t>
  </si>
  <si>
    <t>CAUCA</t>
  </si>
  <si>
    <t>CESAR</t>
  </si>
  <si>
    <t>CHOCÓ</t>
  </si>
  <si>
    <t>CÓRDOBA</t>
  </si>
  <si>
    <t>CUNDINAMARCA</t>
  </si>
  <si>
    <t>GUAINÍA</t>
  </si>
  <si>
    <t>GUAVIARE</t>
  </si>
  <si>
    <t>HUILA</t>
  </si>
  <si>
    <t>LA_GUAJIRA</t>
  </si>
  <si>
    <t>MAGDALENA</t>
  </si>
  <si>
    <t>META</t>
  </si>
  <si>
    <t>NARIÑO</t>
  </si>
  <si>
    <t>NORTE_DE_SANTANDER</t>
  </si>
  <si>
    <t>PUTUMAYO</t>
  </si>
  <si>
    <t>QUINDÍO</t>
  </si>
  <si>
    <t>RISARALDA</t>
  </si>
  <si>
    <t>SAN_ANDRÉS_Y_PROVIDENCIA</t>
  </si>
  <si>
    <t>SANTANDER</t>
  </si>
  <si>
    <t>SUCRE</t>
  </si>
  <si>
    <t>TOLIMA</t>
  </si>
  <si>
    <t>VALLE_DEL_CAUCA</t>
  </si>
  <si>
    <t>VAUPÉS</t>
  </si>
  <si>
    <t>VICHADA</t>
  </si>
  <si>
    <t>LETICIA</t>
  </si>
  <si>
    <t>MEDELLÍN</t>
  </si>
  <si>
    <t>BARRANQUILLA</t>
  </si>
  <si>
    <t>BOGOTÁ. D.C.</t>
  </si>
  <si>
    <t>CARTAGENA DE INDIAS</t>
  </si>
  <si>
    <t>TUNJA</t>
  </si>
  <si>
    <t>MANIZALES</t>
  </si>
  <si>
    <t>FLORENCIA</t>
  </si>
  <si>
    <t>YOPAL</t>
  </si>
  <si>
    <t>POPAYÁN</t>
  </si>
  <si>
    <t>VALLEDUPAR</t>
  </si>
  <si>
    <t>QUIBDÓ</t>
  </si>
  <si>
    <t>MONTERÍA</t>
  </si>
  <si>
    <t>AGUA DE DIOS</t>
  </si>
  <si>
    <t>INÍRIDA</t>
  </si>
  <si>
    <t>SAN JOSÉ DEL GUAVIARE</t>
  </si>
  <si>
    <t>NEIVA</t>
  </si>
  <si>
    <t>RIOHACHA</t>
  </si>
  <si>
    <t>SANTA MARTA</t>
  </si>
  <si>
    <t>VILLAVICENCIO</t>
  </si>
  <si>
    <t>PASTO</t>
  </si>
  <si>
    <t>SAN JOSÉ DE CÚCUTA</t>
  </si>
  <si>
    <t>MOCOA</t>
  </si>
  <si>
    <t>ARMENIA</t>
  </si>
  <si>
    <t>PEREIRA</t>
  </si>
  <si>
    <t>SAN ANDRÉS</t>
  </si>
  <si>
    <t>BUCARAMANGA</t>
  </si>
  <si>
    <t>SINCELEJO</t>
  </si>
  <si>
    <t>IBAGUÉ</t>
  </si>
  <si>
    <t>CALI</t>
  </si>
  <si>
    <t>MITÚ</t>
  </si>
  <si>
    <t>PUERTO CARREÑO</t>
  </si>
  <si>
    <t>EL ENCANTO</t>
  </si>
  <si>
    <t>ABEJORRAL</t>
  </si>
  <si>
    <t>ARAUQUITA</t>
  </si>
  <si>
    <t>BARANOA</t>
  </si>
  <si>
    <t>ACHÍ</t>
  </si>
  <si>
    <t>ALMEIDA</t>
  </si>
  <si>
    <t>AGUADAS</t>
  </si>
  <si>
    <t>ALBANIA</t>
  </si>
  <si>
    <t>AGUAZUL</t>
  </si>
  <si>
    <t>ALMAGUER</t>
  </si>
  <si>
    <t>AGUACHICA</t>
  </si>
  <si>
    <t>ACANDÍ</t>
  </si>
  <si>
    <t>AYAPEL</t>
  </si>
  <si>
    <t>ALBÁN</t>
  </si>
  <si>
    <t>BARRANCOMINAS</t>
  </si>
  <si>
    <t>CALAMAR</t>
  </si>
  <si>
    <t>ACEVEDO</t>
  </si>
  <si>
    <t>ALGARROBO</t>
  </si>
  <si>
    <t>ACACÍAS</t>
  </si>
  <si>
    <t>ÁBREGO</t>
  </si>
  <si>
    <t>COLÓN</t>
  </si>
  <si>
    <t>BUENAVISTA</t>
  </si>
  <si>
    <t>APÍA</t>
  </si>
  <si>
    <t>PROVIDENCIA</t>
  </si>
  <si>
    <t>AGUADA</t>
  </si>
  <si>
    <t>ALPUJARRA</t>
  </si>
  <si>
    <t>ALCALÁ</t>
  </si>
  <si>
    <t>CARURÚ</t>
  </si>
  <si>
    <t>LA PRIMAVERA</t>
  </si>
  <si>
    <t>LA CHORRERA</t>
  </si>
  <si>
    <t>ABRIAQUÍ</t>
  </si>
  <si>
    <t>CRAVO NORTE</t>
  </si>
  <si>
    <t>CAMPO DE LA CRUZ</t>
  </si>
  <si>
    <t>ALTOS DEL ROSARIO</t>
  </si>
  <si>
    <t>AQUITANIA</t>
  </si>
  <si>
    <t>ANSERMA</t>
  </si>
  <si>
    <t>BELÉN DE LOS ANDAQUÍES</t>
  </si>
  <si>
    <t>CHÁMEZA</t>
  </si>
  <si>
    <t>ARGELIA</t>
  </si>
  <si>
    <t>AGUSTÍN CODAZZI</t>
  </si>
  <si>
    <t>ALTO BAUDÓ</t>
  </si>
  <si>
    <t>ANAPOIMA</t>
  </si>
  <si>
    <t>SAN FELIPE</t>
  </si>
  <si>
    <t>EL RETORNO</t>
  </si>
  <si>
    <t>AGRADO</t>
  </si>
  <si>
    <t>BARRANCAS</t>
  </si>
  <si>
    <t>ARACATACA</t>
  </si>
  <si>
    <t>BARRANCA DE UPÍA</t>
  </si>
  <si>
    <t>ALDANA</t>
  </si>
  <si>
    <t>ARBOLEDAS</t>
  </si>
  <si>
    <t>ORITO</t>
  </si>
  <si>
    <t>CALARCÁ</t>
  </si>
  <si>
    <t>BALBOA</t>
  </si>
  <si>
    <t>CAIMITO</t>
  </si>
  <si>
    <t>ALVARADO</t>
  </si>
  <si>
    <t>ANDALUCÍA</t>
  </si>
  <si>
    <t>PACOA</t>
  </si>
  <si>
    <t>SANTA ROSALÍA</t>
  </si>
  <si>
    <t>LA PEDRERA</t>
  </si>
  <si>
    <t>ALEJANDRÍA</t>
  </si>
  <si>
    <t>FORTUL</t>
  </si>
  <si>
    <t>CANDELARIA</t>
  </si>
  <si>
    <t>ARENAL</t>
  </si>
  <si>
    <t>ARCABUCO</t>
  </si>
  <si>
    <t>ARANZAZU</t>
  </si>
  <si>
    <t>CARTAGENA DEL CHAIRÁ</t>
  </si>
  <si>
    <t>HATO COROZAL</t>
  </si>
  <si>
    <t>ASTREA</t>
  </si>
  <si>
    <t>ATRATO</t>
  </si>
  <si>
    <t>CANALETE</t>
  </si>
  <si>
    <t>ANOLAIMA</t>
  </si>
  <si>
    <t>PUERTO COLOMBIA</t>
  </si>
  <si>
    <t>MIRAFLORES</t>
  </si>
  <si>
    <t>AIPE</t>
  </si>
  <si>
    <t>DIBULLA</t>
  </si>
  <si>
    <t>ARIGUANÍ</t>
  </si>
  <si>
    <t>CABUYARO</t>
  </si>
  <si>
    <t>ANCUYA</t>
  </si>
  <si>
    <t>BOCHALEMA</t>
  </si>
  <si>
    <t>PUERTO ASÍS</t>
  </si>
  <si>
    <t>CIRCASIA</t>
  </si>
  <si>
    <t>BELÉN DE UMBRÍA</t>
  </si>
  <si>
    <t>ARATOCA</t>
  </si>
  <si>
    <t>COLOSÓ</t>
  </si>
  <si>
    <t>AMBALEMA</t>
  </si>
  <si>
    <t>ANSERMANUEVO</t>
  </si>
  <si>
    <t>TARAIRA</t>
  </si>
  <si>
    <t>CUMARIBO</t>
  </si>
  <si>
    <t>LA VICTORIA</t>
  </si>
  <si>
    <t>AMAGÁ</t>
  </si>
  <si>
    <t>PUERTO RONDÓN</t>
  </si>
  <si>
    <t>GALAPA</t>
  </si>
  <si>
    <t>ARJONA</t>
  </si>
  <si>
    <t>BELÉN</t>
  </si>
  <si>
    <t>BELALCÁZAR</t>
  </si>
  <si>
    <t>CURILLO</t>
  </si>
  <si>
    <t>LA SALINA</t>
  </si>
  <si>
    <t>BECERRIL</t>
  </si>
  <si>
    <t>BAGADÓ</t>
  </si>
  <si>
    <t>CERETÉ</t>
  </si>
  <si>
    <t>ARBELÁEZ</t>
  </si>
  <si>
    <t>LA GUADALUPE</t>
  </si>
  <si>
    <t>ALGECIRAS</t>
  </si>
  <si>
    <t>DISTRACCIÓN</t>
  </si>
  <si>
    <t>CERRO DE SAN ANTONIO</t>
  </si>
  <si>
    <t>CASTILLA LA NUEVA</t>
  </si>
  <si>
    <t>ARBOLEDA</t>
  </si>
  <si>
    <t>BUCARASICA</t>
  </si>
  <si>
    <t>PUERTO CAICEDO</t>
  </si>
  <si>
    <t>DOSQUEBRADAS</t>
  </si>
  <si>
    <t>BARBOSA</t>
  </si>
  <si>
    <t>COROZAL</t>
  </si>
  <si>
    <t>ANZOÁTEGUI</t>
  </si>
  <si>
    <t>PAPUNAHUA</t>
  </si>
  <si>
    <t>MIRITÍ - PARANÁ</t>
  </si>
  <si>
    <t>AMALFI</t>
  </si>
  <si>
    <t>SARAVENA</t>
  </si>
  <si>
    <t>JUAN DE ACOSTA</t>
  </si>
  <si>
    <t>ARROYOHONDO</t>
  </si>
  <si>
    <t>BERBEO</t>
  </si>
  <si>
    <t>CHINCHINÁ</t>
  </si>
  <si>
    <t>EL DONCELLO</t>
  </si>
  <si>
    <t>MANÍ</t>
  </si>
  <si>
    <t>BUENOS AIRES</t>
  </si>
  <si>
    <t>BOSCONIA</t>
  </si>
  <si>
    <t>BAHÍA SOLANO</t>
  </si>
  <si>
    <t>CHIMÁ</t>
  </si>
  <si>
    <t>BELTRÁN</t>
  </si>
  <si>
    <t>CACAHUAL</t>
  </si>
  <si>
    <t>ALTAMIRA</t>
  </si>
  <si>
    <t>EL MOLINO</t>
  </si>
  <si>
    <t>CHIVOLO</t>
  </si>
  <si>
    <t>CUBARRAL</t>
  </si>
  <si>
    <t>BARBACOAS</t>
  </si>
  <si>
    <t>CÁCOTA</t>
  </si>
  <si>
    <t>PUERTO GUZMÁN</t>
  </si>
  <si>
    <t>FILANDIA</t>
  </si>
  <si>
    <t>GUÁTICA</t>
  </si>
  <si>
    <t>BARICHARA</t>
  </si>
  <si>
    <t>COVEÑAS</t>
  </si>
  <si>
    <t>ARMERO</t>
  </si>
  <si>
    <t>YAVARATÉ</t>
  </si>
  <si>
    <t>PUERTO ALEGRÍA</t>
  </si>
  <si>
    <t>ANDES</t>
  </si>
  <si>
    <t>TAME</t>
  </si>
  <si>
    <t>LURUACO</t>
  </si>
  <si>
    <t>BARRANCO DE LOBA</t>
  </si>
  <si>
    <t>BETÉITIVA</t>
  </si>
  <si>
    <t>FILADELFIA</t>
  </si>
  <si>
    <t>EL PAUJÍL</t>
  </si>
  <si>
    <t>MONTERREY</t>
  </si>
  <si>
    <t>CAJIBÍO</t>
  </si>
  <si>
    <t>CHIMICHAGUA</t>
  </si>
  <si>
    <t>BAJO BAUDÓ</t>
  </si>
  <si>
    <t>CHINÚ</t>
  </si>
  <si>
    <t>BITUIMA</t>
  </si>
  <si>
    <t>PANA PANA</t>
  </si>
  <si>
    <t>BARAYA</t>
  </si>
  <si>
    <t>FONSECA</t>
  </si>
  <si>
    <t>CIÉNAGA</t>
  </si>
  <si>
    <t>CUMARAL</t>
  </si>
  <si>
    <t>CÁCHIRA</t>
  </si>
  <si>
    <t>PUERTO LEGUÍZAMO</t>
  </si>
  <si>
    <t>GÉNOVA</t>
  </si>
  <si>
    <t>LA CELIA</t>
  </si>
  <si>
    <t>BARRANCABERMEJA</t>
  </si>
  <si>
    <t>CHALÁN</t>
  </si>
  <si>
    <t>ATACO</t>
  </si>
  <si>
    <t>BUENAVENTURA</t>
  </si>
  <si>
    <t>PUERTO ARICA</t>
  </si>
  <si>
    <t>ANGELÓPOLIS</t>
  </si>
  <si>
    <t>MALAMBO</t>
  </si>
  <si>
    <t>BOAVITA</t>
  </si>
  <si>
    <t>LA DORADA</t>
  </si>
  <si>
    <t>LA MONTAÑITA</t>
  </si>
  <si>
    <t>NUNCHÍA</t>
  </si>
  <si>
    <t>CALDONO</t>
  </si>
  <si>
    <t>CHIRIGUANÁ</t>
  </si>
  <si>
    <t>BOJAYÁ</t>
  </si>
  <si>
    <t>CIÉNAGA DE ORO</t>
  </si>
  <si>
    <t>BOJACÁ</t>
  </si>
  <si>
    <t>MORICHAL</t>
  </si>
  <si>
    <t>CAMPOALEGRE</t>
  </si>
  <si>
    <t>HATONUEVO</t>
  </si>
  <si>
    <t>CONCORDIA</t>
  </si>
  <si>
    <t>EL CALVARIO</t>
  </si>
  <si>
    <t>BUESACO</t>
  </si>
  <si>
    <t>CHINÁCOTA</t>
  </si>
  <si>
    <t>SIBUNDOY</t>
  </si>
  <si>
    <t>LA TEBAIDA</t>
  </si>
  <si>
    <t>LA VIRGINIA</t>
  </si>
  <si>
    <t>BETULIA</t>
  </si>
  <si>
    <t>EL ROBLE</t>
  </si>
  <si>
    <t>CAJAMARCA</t>
  </si>
  <si>
    <t>GUADALAJARA DE BUGA</t>
  </si>
  <si>
    <t>PUERTO NARIÑO</t>
  </si>
  <si>
    <t>ANGOSTURA</t>
  </si>
  <si>
    <t>MANATÍ</t>
  </si>
  <si>
    <t>CANTAGALLO</t>
  </si>
  <si>
    <t>LA MERCED</t>
  </si>
  <si>
    <t>MILÁN</t>
  </si>
  <si>
    <t>OROCUÉ</t>
  </si>
  <si>
    <t>CALOTO</t>
  </si>
  <si>
    <t>CURUMANÍ</t>
  </si>
  <si>
    <t>EL CANTÓN DEL SAN PABLO</t>
  </si>
  <si>
    <t>COTORRA</t>
  </si>
  <si>
    <t>CABRERA</t>
  </si>
  <si>
    <t>COLOMBIA</t>
  </si>
  <si>
    <t>LA JAGUA DEL PILAR</t>
  </si>
  <si>
    <t>EL BANCO</t>
  </si>
  <si>
    <t>EL CASTILLO</t>
  </si>
  <si>
    <t>CHITAGÁ</t>
  </si>
  <si>
    <t>SAN FRANCISCO</t>
  </si>
  <si>
    <t>MONTENEGRO</t>
  </si>
  <si>
    <t>MARSELLA</t>
  </si>
  <si>
    <t>GALERAS</t>
  </si>
  <si>
    <t>CARMEN DE APICALÁ</t>
  </si>
  <si>
    <t>BUGALAGRANDE</t>
  </si>
  <si>
    <t>PUERTO SANTANDER</t>
  </si>
  <si>
    <t>ANORÍ</t>
  </si>
  <si>
    <t>PALMAR DE VARELA</t>
  </si>
  <si>
    <t>CICUCO</t>
  </si>
  <si>
    <t>BRICEÑO</t>
  </si>
  <si>
    <t>MANZANARES</t>
  </si>
  <si>
    <t>MORELIA</t>
  </si>
  <si>
    <t>PAZ DE ARIPORO</t>
  </si>
  <si>
    <t>CORINTO</t>
  </si>
  <si>
    <t>EL COPEY</t>
  </si>
  <si>
    <t>CARMEN DEL DARIÉN</t>
  </si>
  <si>
    <t>LA APARTADA</t>
  </si>
  <si>
    <t>CACHIPAY</t>
  </si>
  <si>
    <t>ELÍAS</t>
  </si>
  <si>
    <t>MAICAO</t>
  </si>
  <si>
    <t>EL PIÑÓN</t>
  </si>
  <si>
    <t>EL DORADO</t>
  </si>
  <si>
    <t>CONSACÁ</t>
  </si>
  <si>
    <t>CONVENCIÓN</t>
  </si>
  <si>
    <t>SAN MIGUEL</t>
  </si>
  <si>
    <t>PIJAO</t>
  </si>
  <si>
    <t>MISTRATÓ</t>
  </si>
  <si>
    <t>GUARANDA</t>
  </si>
  <si>
    <t>CASABIANCA</t>
  </si>
  <si>
    <t>CAICEDONIA</t>
  </si>
  <si>
    <t>TARAPACÁ</t>
  </si>
  <si>
    <t>SANTA FÉ DE ANTIOQUIA</t>
  </si>
  <si>
    <t>PIOJÓ</t>
  </si>
  <si>
    <t>MARMATO</t>
  </si>
  <si>
    <t>PUERTO RICO</t>
  </si>
  <si>
    <t>PORE</t>
  </si>
  <si>
    <t>EL TAMBO</t>
  </si>
  <si>
    <t>EL PASO</t>
  </si>
  <si>
    <t>CÉRTEGUI</t>
  </si>
  <si>
    <t>LORICA</t>
  </si>
  <si>
    <t>CAJICÁ</t>
  </si>
  <si>
    <t>GARZÓN</t>
  </si>
  <si>
    <t>MANAURE</t>
  </si>
  <si>
    <t>EL RETÉN</t>
  </si>
  <si>
    <t>FUENTE DE ORO</t>
  </si>
  <si>
    <t>CONTADERO</t>
  </si>
  <si>
    <t>CUCUTILLA</t>
  </si>
  <si>
    <t>SANTIAGO</t>
  </si>
  <si>
    <t>QUIMBAYA</t>
  </si>
  <si>
    <t>PUEBLO RICO</t>
  </si>
  <si>
    <t>CALIFORNIA</t>
  </si>
  <si>
    <t>LA UNIÓN</t>
  </si>
  <si>
    <t>CHAPARRAL</t>
  </si>
  <si>
    <t>CALIMA</t>
  </si>
  <si>
    <t>ANZÁ</t>
  </si>
  <si>
    <t>POLONUEVO</t>
  </si>
  <si>
    <t>CLEMENCIA</t>
  </si>
  <si>
    <t>BUSBANZÁ</t>
  </si>
  <si>
    <t>MARQUETALIA</t>
  </si>
  <si>
    <t>SAN JOSÉ DEL FRAGUA</t>
  </si>
  <si>
    <t>RECETOR</t>
  </si>
  <si>
    <t>GAMARRA</t>
  </si>
  <si>
    <t>CONDOTO</t>
  </si>
  <si>
    <t>LOS CÓRDOBAS</t>
  </si>
  <si>
    <t>CAPARRAPÍ</t>
  </si>
  <si>
    <t>GIGANTE</t>
  </si>
  <si>
    <t>SAN JUAN DEL CESAR</t>
  </si>
  <si>
    <t>FUNDACIÓN</t>
  </si>
  <si>
    <t>GRANADA</t>
  </si>
  <si>
    <t>DURANIA</t>
  </si>
  <si>
    <t>VALLE DEL GUAMUEZ</t>
  </si>
  <si>
    <t>SALENTO</t>
  </si>
  <si>
    <t>QUINCHÍA</t>
  </si>
  <si>
    <t>CAPITANEJO</t>
  </si>
  <si>
    <t>LOS PALMITOS</t>
  </si>
  <si>
    <t>COELLO</t>
  </si>
  <si>
    <t>APARTADÓ</t>
  </si>
  <si>
    <t>PONEDERA</t>
  </si>
  <si>
    <t>EL CARMEN DE BOLÍVAR</t>
  </si>
  <si>
    <t>MARULANDA</t>
  </si>
  <si>
    <t>SAN VICENTE DEL CAGUÁN</t>
  </si>
  <si>
    <t>SABANALARGA</t>
  </si>
  <si>
    <t>GUACHENÉ</t>
  </si>
  <si>
    <t>GONZÁLEZ</t>
  </si>
  <si>
    <t>EL CARMEN DE ATRATO</t>
  </si>
  <si>
    <t>MOMIL</t>
  </si>
  <si>
    <t>CÁQUEZA</t>
  </si>
  <si>
    <t>GUADALUPE</t>
  </si>
  <si>
    <t>URIBIA</t>
  </si>
  <si>
    <t>GUAMAL</t>
  </si>
  <si>
    <t>CUASPUD CARLOSAMA</t>
  </si>
  <si>
    <t>EL CARMEN</t>
  </si>
  <si>
    <t>VILLAGARZÓN</t>
  </si>
  <si>
    <t>SANTA ROSA DE CABAL</t>
  </si>
  <si>
    <t>CARCASÍ</t>
  </si>
  <si>
    <t>MAJAGUAL</t>
  </si>
  <si>
    <t>COYAIMA</t>
  </si>
  <si>
    <t>CARTAGO</t>
  </si>
  <si>
    <t>ARBOLETES</t>
  </si>
  <si>
    <t>EL GUAMO</t>
  </si>
  <si>
    <t>CAMPOHERMOSO</t>
  </si>
  <si>
    <t>NEIRA</t>
  </si>
  <si>
    <t>SOLANO</t>
  </si>
  <si>
    <t>SÁCAMA</t>
  </si>
  <si>
    <t>GUAPI</t>
  </si>
  <si>
    <t>LA GLORIA</t>
  </si>
  <si>
    <t>EL LITORAL DEL SAN JUAN</t>
  </si>
  <si>
    <t>MONTELÍBANO</t>
  </si>
  <si>
    <t>CARMEN DE CARUPA</t>
  </si>
  <si>
    <t>HOBO</t>
  </si>
  <si>
    <t>URUMITA</t>
  </si>
  <si>
    <t>NUEVA GRANADA</t>
  </si>
  <si>
    <t>MAPIRIPÁN</t>
  </si>
  <si>
    <t>CUMBAL</t>
  </si>
  <si>
    <t>EL TARRA</t>
  </si>
  <si>
    <t>SANTUARIO</t>
  </si>
  <si>
    <t>CEPITÁ</t>
  </si>
  <si>
    <t>MORROA</t>
  </si>
  <si>
    <t>CUNDAY</t>
  </si>
  <si>
    <t>DAGUA</t>
  </si>
  <si>
    <t>REPELÓN</t>
  </si>
  <si>
    <t>EL PEÑÓN</t>
  </si>
  <si>
    <t>CERINZA</t>
  </si>
  <si>
    <t>NORCASIA</t>
  </si>
  <si>
    <t>SOLITA</t>
  </si>
  <si>
    <t>SAN LUIS DE PALENQUE</t>
  </si>
  <si>
    <t>INZÁ</t>
  </si>
  <si>
    <t>LA JAGUA DE IBIRICO</t>
  </si>
  <si>
    <t>ISTMINA</t>
  </si>
  <si>
    <t>MOÑITOS</t>
  </si>
  <si>
    <t>CHAGUANÍ</t>
  </si>
  <si>
    <t>ÍQUIRA</t>
  </si>
  <si>
    <t>VILLANUEVA</t>
  </si>
  <si>
    <t>PEDRAZA</t>
  </si>
  <si>
    <t>MESETAS</t>
  </si>
  <si>
    <t>CUMBITARA</t>
  </si>
  <si>
    <t>EL ZULIA</t>
  </si>
  <si>
    <t>CERRITO</t>
  </si>
  <si>
    <t>OVEJAS</t>
  </si>
  <si>
    <t>DOLORES</t>
  </si>
  <si>
    <t>EL ÁGUILA</t>
  </si>
  <si>
    <t>SABANAGRANDE</t>
  </si>
  <si>
    <t>HATILLO DE LOBA</t>
  </si>
  <si>
    <t>CHINAVITA</t>
  </si>
  <si>
    <t>PÁCORA</t>
  </si>
  <si>
    <t>VALPARAÍSO</t>
  </si>
  <si>
    <t>TÁMARA</t>
  </si>
  <si>
    <t>JAMBALÓ</t>
  </si>
  <si>
    <t>MANAURE BALCÓN DEL CESAR</t>
  </si>
  <si>
    <t>JURADÓ</t>
  </si>
  <si>
    <t>PLANETA RICA</t>
  </si>
  <si>
    <t>CHÍA</t>
  </si>
  <si>
    <t>ISNOS</t>
  </si>
  <si>
    <t>PIJIÑO DEL CARMEN</t>
  </si>
  <si>
    <t>LA MACARENA</t>
  </si>
  <si>
    <t>CHACHAGÜÍ</t>
  </si>
  <si>
    <t>GRAMALOTE</t>
  </si>
  <si>
    <t>CHARALÁ</t>
  </si>
  <si>
    <t>PALMITO</t>
  </si>
  <si>
    <t>ESPINAL</t>
  </si>
  <si>
    <t>EL CAIRO</t>
  </si>
  <si>
    <t>MAGANGUÉ</t>
  </si>
  <si>
    <t>CHIQUINQUIRÁ</t>
  </si>
  <si>
    <t>PALESTINA</t>
  </si>
  <si>
    <t>TAURAMENA</t>
  </si>
  <si>
    <t>LA SIERRA</t>
  </si>
  <si>
    <t>PAILITAS</t>
  </si>
  <si>
    <t>LLORÓ</t>
  </si>
  <si>
    <t>PUEBLO NUEVO</t>
  </si>
  <si>
    <t>CHIPAQUE</t>
  </si>
  <si>
    <t>LA ARGENTINA</t>
  </si>
  <si>
    <t>PIVIJAY</t>
  </si>
  <si>
    <t>URIBE</t>
  </si>
  <si>
    <t>EL CHARCO</t>
  </si>
  <si>
    <t>HACARÍ</t>
  </si>
  <si>
    <t>CHARTA</t>
  </si>
  <si>
    <t>SAMPUÉS</t>
  </si>
  <si>
    <t>FALAN</t>
  </si>
  <si>
    <t>EL CERRITO</t>
  </si>
  <si>
    <t>BELMIRA</t>
  </si>
  <si>
    <t>SANTA LUCÍA</t>
  </si>
  <si>
    <t>MAHATES</t>
  </si>
  <si>
    <t>CHISCAS</t>
  </si>
  <si>
    <t>PENSILVANIA</t>
  </si>
  <si>
    <t>TRINIDAD</t>
  </si>
  <si>
    <t>LA VEGA</t>
  </si>
  <si>
    <t>PELAYA</t>
  </si>
  <si>
    <t>MEDIO ATRATO</t>
  </si>
  <si>
    <t>PUERTO ESCONDIDO</t>
  </si>
  <si>
    <t>CHOACHÍ</t>
  </si>
  <si>
    <t>LA PLATA</t>
  </si>
  <si>
    <t>PLATO</t>
  </si>
  <si>
    <t>LEJANÍAS</t>
  </si>
  <si>
    <t>EL PEÑOL</t>
  </si>
  <si>
    <t>HERRÁN</t>
  </si>
  <si>
    <t>CHIMA</t>
  </si>
  <si>
    <t>SAN BENITO ABAD</t>
  </si>
  <si>
    <t>FLANDES</t>
  </si>
  <si>
    <t>EL DOVIO</t>
  </si>
  <si>
    <t>BELLO</t>
  </si>
  <si>
    <t>SANTO TOMÁS</t>
  </si>
  <si>
    <t>MARGARITA</t>
  </si>
  <si>
    <t>CHITA</t>
  </si>
  <si>
    <t>RIOSUCIO</t>
  </si>
  <si>
    <t>LÓPEZ DE MICAY</t>
  </si>
  <si>
    <t>PUEBLO BELLO</t>
  </si>
  <si>
    <t>MEDIO BAUDÓ</t>
  </si>
  <si>
    <t>PUERTO LIBERTADOR</t>
  </si>
  <si>
    <t>CHOCONTÁ</t>
  </si>
  <si>
    <t>NÁTAGA</t>
  </si>
  <si>
    <t>PUEBLOVIEJO</t>
  </si>
  <si>
    <t>PUERTO CONCORDIA</t>
  </si>
  <si>
    <t>EL ROSARIO</t>
  </si>
  <si>
    <t>LABATECA</t>
  </si>
  <si>
    <t>CHIPATÁ</t>
  </si>
  <si>
    <t>SAN JUAN DE BETULIA</t>
  </si>
  <si>
    <t>FRESNO</t>
  </si>
  <si>
    <t>FLORIDA</t>
  </si>
  <si>
    <t>BETANIA</t>
  </si>
  <si>
    <t>SOLEDAD</t>
  </si>
  <si>
    <t>MARÍA LA BAJA</t>
  </si>
  <si>
    <t>CHITARAQUE</t>
  </si>
  <si>
    <t>MERCADERES</t>
  </si>
  <si>
    <t>RÍO DE ORO</t>
  </si>
  <si>
    <t>MEDIO SAN JUAN</t>
  </si>
  <si>
    <t>PURÍSIMA DE LA CONCEPCIÓN</t>
  </si>
  <si>
    <t>COGUA</t>
  </si>
  <si>
    <t>OPORAPA</t>
  </si>
  <si>
    <t>REMOLINO</t>
  </si>
  <si>
    <t>PUERTO GAITÁN</t>
  </si>
  <si>
    <t>EL TABLÓN DE GÓMEZ</t>
  </si>
  <si>
    <t>LA ESPERANZA</t>
  </si>
  <si>
    <t>CIMITARRA</t>
  </si>
  <si>
    <t>SAN MARCOS</t>
  </si>
  <si>
    <t>GUAMO</t>
  </si>
  <si>
    <t>GINEBRA</t>
  </si>
  <si>
    <t>SUAN</t>
  </si>
  <si>
    <t>MONTECRISTO</t>
  </si>
  <si>
    <t>CHIVATÁ</t>
  </si>
  <si>
    <t>SALAMINA</t>
  </si>
  <si>
    <t>MIRANDA</t>
  </si>
  <si>
    <t>LA PAZ</t>
  </si>
  <si>
    <t>NÓVITA</t>
  </si>
  <si>
    <t>SAHAGÚN</t>
  </si>
  <si>
    <t>COTA</t>
  </si>
  <si>
    <t>PAICOL</t>
  </si>
  <si>
    <t>SABANAS DE SAN ÁNGEL</t>
  </si>
  <si>
    <t>PUERTO LÓPEZ</t>
  </si>
  <si>
    <t>LA PLAYA</t>
  </si>
  <si>
    <t>CONCEPCIÓN</t>
  </si>
  <si>
    <t>SAN ONOFRE</t>
  </si>
  <si>
    <t>HERVEO</t>
  </si>
  <si>
    <t>GUACARÍ</t>
  </si>
  <si>
    <t>CIUDAD BOLÍVAR</t>
  </si>
  <si>
    <t>TUBARÁ</t>
  </si>
  <si>
    <t>SANTA CRUZ DE MOMPOX</t>
  </si>
  <si>
    <t>CIÉNEGA</t>
  </si>
  <si>
    <t>SAMANÁ</t>
  </si>
  <si>
    <t>MORALES</t>
  </si>
  <si>
    <t>SAN ALBERTO</t>
  </si>
  <si>
    <t>NUQUÍ</t>
  </si>
  <si>
    <t>SAN ANDRÉS DE SOTAVENTO</t>
  </si>
  <si>
    <t>CUCUNUBÁ</t>
  </si>
  <si>
    <t>PALERMO</t>
  </si>
  <si>
    <t>PUERTO LLERAS</t>
  </si>
  <si>
    <t>FUNES</t>
  </si>
  <si>
    <t>LOS PATIOS</t>
  </si>
  <si>
    <t>CONFINES</t>
  </si>
  <si>
    <t>SAN PEDRO</t>
  </si>
  <si>
    <t>HONDA</t>
  </si>
  <si>
    <t>JAMUNDÍ</t>
  </si>
  <si>
    <t>USIACURÍ</t>
  </si>
  <si>
    <t>CÓMBITA</t>
  </si>
  <si>
    <t>SAN JOSÉ</t>
  </si>
  <si>
    <t>PADILLA</t>
  </si>
  <si>
    <t>SAN DIEGO</t>
  </si>
  <si>
    <t>RÍO IRÓ</t>
  </si>
  <si>
    <t>SAN ANTERO</t>
  </si>
  <si>
    <t>EL COLEGIO</t>
  </si>
  <si>
    <t>SAN SEBASTIÁN DE BUENAVISTA</t>
  </si>
  <si>
    <t>GUACHUCAL</t>
  </si>
  <si>
    <t>LOURDES</t>
  </si>
  <si>
    <t>CONTRATACIÓN</t>
  </si>
  <si>
    <t>SAN LUIS DE SINCÉ</t>
  </si>
  <si>
    <t>ICONONZO</t>
  </si>
  <si>
    <t>LA CUMBRE</t>
  </si>
  <si>
    <t>BURITICÁ</t>
  </si>
  <si>
    <t>NOROSÍ</t>
  </si>
  <si>
    <t>COPER</t>
  </si>
  <si>
    <t>SUPÍA</t>
  </si>
  <si>
    <t>PÁEZ</t>
  </si>
  <si>
    <t>SAN MARTÍN</t>
  </si>
  <si>
    <t>RÍO QUITO</t>
  </si>
  <si>
    <t>SAN BERNARDO DEL VIENTO</t>
  </si>
  <si>
    <t>PITAL</t>
  </si>
  <si>
    <t>SAN ZENÓN</t>
  </si>
  <si>
    <t>RESTREPO</t>
  </si>
  <si>
    <t>GUAITARILLA</t>
  </si>
  <si>
    <t>MUTISCUA</t>
  </si>
  <si>
    <t>COROMORO</t>
  </si>
  <si>
    <t>LÉRIDA</t>
  </si>
  <si>
    <t>CÁCERES</t>
  </si>
  <si>
    <t>PINILLOS</t>
  </si>
  <si>
    <t>CORRALES</t>
  </si>
  <si>
    <t>VICTORIA</t>
  </si>
  <si>
    <t>PATÍA</t>
  </si>
  <si>
    <t>TAMALAMEQUE</t>
  </si>
  <si>
    <t>SAN CARLOS</t>
  </si>
  <si>
    <t>EL ROSAL</t>
  </si>
  <si>
    <t>PITALITO</t>
  </si>
  <si>
    <t>SANTA ANA</t>
  </si>
  <si>
    <t>SAN CARLOS DE GUAROA</t>
  </si>
  <si>
    <t>GUALMATÁN</t>
  </si>
  <si>
    <t>OCAÑA</t>
  </si>
  <si>
    <t>CURITÍ</t>
  </si>
  <si>
    <t>SANTIAGO DE TOLÚ</t>
  </si>
  <si>
    <t>LÍBANO</t>
  </si>
  <si>
    <t>CAICEDO</t>
  </si>
  <si>
    <t>REGIDOR</t>
  </si>
  <si>
    <t>COVARACHÍA</t>
  </si>
  <si>
    <t>VILLAMARÍA</t>
  </si>
  <si>
    <t>PIAMONTE</t>
  </si>
  <si>
    <t>SAN JOSÉ DEL PALMAR</t>
  </si>
  <si>
    <t>SAN JOSÉ DE URÉ</t>
  </si>
  <si>
    <t>FACATATIVÁ</t>
  </si>
  <si>
    <t>RIVERA</t>
  </si>
  <si>
    <t>SANTA BÁRBARA DE PINTO</t>
  </si>
  <si>
    <t>SAN JUAN DE ARAMA</t>
  </si>
  <si>
    <t>ILES</t>
  </si>
  <si>
    <t>PAMPLONA</t>
  </si>
  <si>
    <t>EL CARMEN DE CHUCURI</t>
  </si>
  <si>
    <t>SAN JOSÉ DE TOLUVIEJO</t>
  </si>
  <si>
    <t>SAN SEBASTIÁN DE MARIQUITA</t>
  </si>
  <si>
    <t>OBANDO</t>
  </si>
  <si>
    <t>RÍO VIEJO</t>
  </si>
  <si>
    <t>CUBARÁ</t>
  </si>
  <si>
    <t>VITERBO</t>
  </si>
  <si>
    <t>PIENDAMÓ - TUNÍA</t>
  </si>
  <si>
    <t>SIPÍ</t>
  </si>
  <si>
    <t>SAN PELAYO</t>
  </si>
  <si>
    <t>FÓMEQUE</t>
  </si>
  <si>
    <t>SALADOBLANCO</t>
  </si>
  <si>
    <t>SITIONUEVO</t>
  </si>
  <si>
    <t>SAN JUANITO</t>
  </si>
  <si>
    <t>IMUÉS</t>
  </si>
  <si>
    <t>PAMPLONITA</t>
  </si>
  <si>
    <t>EL GUACAMAYO</t>
  </si>
  <si>
    <t>MELGAR</t>
  </si>
  <si>
    <t>PALMIRA</t>
  </si>
  <si>
    <t>CAMPAMENTO</t>
  </si>
  <si>
    <t>SAN CRISTÓBAL</t>
  </si>
  <si>
    <t>CUCAITA</t>
  </si>
  <si>
    <t>PUERTO TEJADA</t>
  </si>
  <si>
    <t>TADÓ</t>
  </si>
  <si>
    <t>TIERRALTA</t>
  </si>
  <si>
    <t>FOSCA</t>
  </si>
  <si>
    <t>SAN AGUSTÍN</t>
  </si>
  <si>
    <t>TENERIFE</t>
  </si>
  <si>
    <t>IPIALES</t>
  </si>
  <si>
    <t>MURILLO</t>
  </si>
  <si>
    <t>PRADERA</t>
  </si>
  <si>
    <t>CAÑASGORDAS</t>
  </si>
  <si>
    <t>SAN ESTANISLAO</t>
  </si>
  <si>
    <t>CUÍTIVA</t>
  </si>
  <si>
    <t>PURACÉ</t>
  </si>
  <si>
    <t>UNGUÍA</t>
  </si>
  <si>
    <t>TUCHÍN</t>
  </si>
  <si>
    <t>FUNZA</t>
  </si>
  <si>
    <t>SANTA MARÍA</t>
  </si>
  <si>
    <t>ZAPAYÁN</t>
  </si>
  <si>
    <t>VISTAHERMOSA</t>
  </si>
  <si>
    <t>LA CRUZ</t>
  </si>
  <si>
    <t>RAGONVALIA</t>
  </si>
  <si>
    <t>EL PLAYÓN</t>
  </si>
  <si>
    <t>NATAGAIMA</t>
  </si>
  <si>
    <t>CARACOLÍ</t>
  </si>
  <si>
    <t>SAN FERNANDO</t>
  </si>
  <si>
    <t>CHÍQUIZA</t>
  </si>
  <si>
    <t>ROSAS</t>
  </si>
  <si>
    <t>UNIÓN PANAMERICANA</t>
  </si>
  <si>
    <t>VALENCIA</t>
  </si>
  <si>
    <t>FÚQUENE</t>
  </si>
  <si>
    <t>SUAZA</t>
  </si>
  <si>
    <t>ZONA BANANERA</t>
  </si>
  <si>
    <t>LA FLORIDA</t>
  </si>
  <si>
    <t>SALAZAR</t>
  </si>
  <si>
    <t>ENCINO</t>
  </si>
  <si>
    <t>ORTEGA</t>
  </si>
  <si>
    <t>RIOFRÍO</t>
  </si>
  <si>
    <t>CARAMANTA</t>
  </si>
  <si>
    <t>SAN JACINTO</t>
  </si>
  <si>
    <t>CHIVOR</t>
  </si>
  <si>
    <t>SAN SEBASTIÁN</t>
  </si>
  <si>
    <t>FUSAGASUGÁ</t>
  </si>
  <si>
    <t>TARQUI</t>
  </si>
  <si>
    <t>LA LLANADA</t>
  </si>
  <si>
    <t>SAN CALIXTO</t>
  </si>
  <si>
    <t>ENCISO</t>
  </si>
  <si>
    <t>PALOCABILDO</t>
  </si>
  <si>
    <t>ROLDANILLO</t>
  </si>
  <si>
    <t>CAREPA</t>
  </si>
  <si>
    <t>SAN JACINTO DEL CAUCA</t>
  </si>
  <si>
    <t>DUITAMA</t>
  </si>
  <si>
    <t>SANTANDER DE QUILICHAO</t>
  </si>
  <si>
    <t>GACHALÁ</t>
  </si>
  <si>
    <t>TESALIA</t>
  </si>
  <si>
    <t>LA TOLA</t>
  </si>
  <si>
    <t>SAN CAYETANO</t>
  </si>
  <si>
    <t>FLORIÁN</t>
  </si>
  <si>
    <t>PIEDRAS</t>
  </si>
  <si>
    <t>EL CARMEN DE VIBORAL</t>
  </si>
  <si>
    <t>SAN JUAN NEPOMUCENO</t>
  </si>
  <si>
    <t>EL COCUY</t>
  </si>
  <si>
    <t>SANTA ROSA</t>
  </si>
  <si>
    <t>GACHANCIPÁ</t>
  </si>
  <si>
    <t>TELLO</t>
  </si>
  <si>
    <t>FLORIDABLANCA</t>
  </si>
  <si>
    <t>PLANADAS</t>
  </si>
  <si>
    <t>SEVILLA</t>
  </si>
  <si>
    <t>CAROLINA</t>
  </si>
  <si>
    <t>SAN MARTÍN DE LOBA</t>
  </si>
  <si>
    <t>EL ESPINO</t>
  </si>
  <si>
    <t>SILVIA</t>
  </si>
  <si>
    <t>GACHETÁ</t>
  </si>
  <si>
    <t>TERUEL</t>
  </si>
  <si>
    <t>LEIVA</t>
  </si>
  <si>
    <t>SARDINATA</t>
  </si>
  <si>
    <t>GALÁN</t>
  </si>
  <si>
    <t>PRADO</t>
  </si>
  <si>
    <t>TORO</t>
  </si>
  <si>
    <t>CAUCASIA</t>
  </si>
  <si>
    <t>SAN PABLO</t>
  </si>
  <si>
    <t>FIRAVITOBA</t>
  </si>
  <si>
    <t>SOTARÁ PAISPAMBA</t>
  </si>
  <si>
    <t>GAMA</t>
  </si>
  <si>
    <t>TIMANÁ</t>
  </si>
  <si>
    <t>LINARES</t>
  </si>
  <si>
    <t>SILOS</t>
  </si>
  <si>
    <t>GÁMBITA</t>
  </si>
  <si>
    <t>PURIFICACIÓN</t>
  </si>
  <si>
    <t>TRUJILLO</t>
  </si>
  <si>
    <t>CHIGORODÓ</t>
  </si>
  <si>
    <t>SANTA CATALINA</t>
  </si>
  <si>
    <t>FLORESTA</t>
  </si>
  <si>
    <t>SUÁREZ</t>
  </si>
  <si>
    <t>GIRARDOT</t>
  </si>
  <si>
    <t>VILLAVIEJA</t>
  </si>
  <si>
    <t>LOS ANDES</t>
  </si>
  <si>
    <t>TEORAMA</t>
  </si>
  <si>
    <t>GIRÓN</t>
  </si>
  <si>
    <t>RIOBLANCO</t>
  </si>
  <si>
    <t>TULUÁ</t>
  </si>
  <si>
    <t>CISNEROS</t>
  </si>
  <si>
    <t>GACHANTIVÁ</t>
  </si>
  <si>
    <t>YAGUARÁ</t>
  </si>
  <si>
    <t>MAGÜÍ</t>
  </si>
  <si>
    <t>TIBÚ</t>
  </si>
  <si>
    <t>GUACA</t>
  </si>
  <si>
    <t>RONCESVALLES</t>
  </si>
  <si>
    <t>ULLOA</t>
  </si>
  <si>
    <t>COCORNÁ</t>
  </si>
  <si>
    <t>SANTA ROSA DEL SUR</t>
  </si>
  <si>
    <t>GÁMEZA</t>
  </si>
  <si>
    <t>TIMBÍO</t>
  </si>
  <si>
    <t>GUACHETÁ</t>
  </si>
  <si>
    <t>MALLAMA</t>
  </si>
  <si>
    <t>TOLEDO</t>
  </si>
  <si>
    <t>ROVIRA</t>
  </si>
  <si>
    <t>VERSALLES</t>
  </si>
  <si>
    <t>SIMITÍ</t>
  </si>
  <si>
    <t>GARAGOA</t>
  </si>
  <si>
    <t>TIMBIQUÍ</t>
  </si>
  <si>
    <t>GUADUAS</t>
  </si>
  <si>
    <t>MOSQUERA</t>
  </si>
  <si>
    <t>VILLA CARO</t>
  </si>
  <si>
    <t>GUAPOTÁ</t>
  </si>
  <si>
    <t>SALDAÑA</t>
  </si>
  <si>
    <t>VIJES</t>
  </si>
  <si>
    <t>SOPLAVIENTO</t>
  </si>
  <si>
    <t>GUACAMAYAS</t>
  </si>
  <si>
    <t>TORIBÍO</t>
  </si>
  <si>
    <t>GUASCA</t>
  </si>
  <si>
    <t>VILLA DEL ROSARIO</t>
  </si>
  <si>
    <t>GUAVATÁ</t>
  </si>
  <si>
    <t>SAN ANTONIO</t>
  </si>
  <si>
    <t>YOTOCO</t>
  </si>
  <si>
    <t>COPACABANA</t>
  </si>
  <si>
    <t>TALAIGUA NUEVO</t>
  </si>
  <si>
    <t>GUATEQUE</t>
  </si>
  <si>
    <t>TOTORÓ</t>
  </si>
  <si>
    <t>GUATAQUÍ</t>
  </si>
  <si>
    <t>OLAYA HERRERA</t>
  </si>
  <si>
    <t>GÜEPSA</t>
  </si>
  <si>
    <t>SAN LUIS</t>
  </si>
  <si>
    <t>YUMBO</t>
  </si>
  <si>
    <t>DABEIBA</t>
  </si>
  <si>
    <t>TIQUISIO</t>
  </si>
  <si>
    <t>GUAYATÁ</t>
  </si>
  <si>
    <t>VILLA RICA</t>
  </si>
  <si>
    <t>GUATAVITA</t>
  </si>
  <si>
    <t>OSPINA</t>
  </si>
  <si>
    <t>HATO</t>
  </si>
  <si>
    <t>SANTA ISABEL</t>
  </si>
  <si>
    <t>ZARZAL</t>
  </si>
  <si>
    <t>DONMATÍAS</t>
  </si>
  <si>
    <t>TURBACO</t>
  </si>
  <si>
    <t>GÜICÁN DE LA SIERRA</t>
  </si>
  <si>
    <t>GUAYABAL DE SÍQUIMA</t>
  </si>
  <si>
    <t>FRANCISCO PIZARRO</t>
  </si>
  <si>
    <t>JESÚS MARÍA</t>
  </si>
  <si>
    <t>EBÉJICO</t>
  </si>
  <si>
    <t>TURBANÁ</t>
  </si>
  <si>
    <t>IZA</t>
  </si>
  <si>
    <t>GUAYABETAL</t>
  </si>
  <si>
    <t>POLICARPA</t>
  </si>
  <si>
    <t>JORDÁN</t>
  </si>
  <si>
    <t>VALLE DE SAN JUAN</t>
  </si>
  <si>
    <t>EL BAGRE</t>
  </si>
  <si>
    <t>JENESANO</t>
  </si>
  <si>
    <t>GUTIÉRREZ</t>
  </si>
  <si>
    <t>POTOSÍ</t>
  </si>
  <si>
    <t>LA BELLEZA</t>
  </si>
  <si>
    <t>VENADILLO</t>
  </si>
  <si>
    <t>ENTRERRÍOS</t>
  </si>
  <si>
    <t>ZAMBRANO</t>
  </si>
  <si>
    <t>JERICÓ</t>
  </si>
  <si>
    <t>JERUSALÉN</t>
  </si>
  <si>
    <t>LANDÁZURI</t>
  </si>
  <si>
    <t>VILLAHERMOSA</t>
  </si>
  <si>
    <t>ENVIGADO</t>
  </si>
  <si>
    <t>LABRANZAGRANDE</t>
  </si>
  <si>
    <t>JUNÍN</t>
  </si>
  <si>
    <t>PUERRES</t>
  </si>
  <si>
    <t>VILLARRICA</t>
  </si>
  <si>
    <t>FREDONIA</t>
  </si>
  <si>
    <t>LA CAPILLA</t>
  </si>
  <si>
    <t>LA CALERA</t>
  </si>
  <si>
    <t>PUPIALES</t>
  </si>
  <si>
    <t>LEBRIJA</t>
  </si>
  <si>
    <t>FRONTINO</t>
  </si>
  <si>
    <t>LA MESA</t>
  </si>
  <si>
    <t>RICAURTE</t>
  </si>
  <si>
    <t>LOS SANTOS</t>
  </si>
  <si>
    <t>GIRALDO</t>
  </si>
  <si>
    <t>LA UVITA</t>
  </si>
  <si>
    <t>LA PALMA</t>
  </si>
  <si>
    <t>ROBERTO PAYÁN</t>
  </si>
  <si>
    <t>MACARAVITA</t>
  </si>
  <si>
    <t>GIRARDOTA</t>
  </si>
  <si>
    <t>VILLA DE LEYVA</t>
  </si>
  <si>
    <t>LA PEÑA</t>
  </si>
  <si>
    <t>SAMANIEGO</t>
  </si>
  <si>
    <t>MÁLAGA</t>
  </si>
  <si>
    <t>GÓMEZ PLATA</t>
  </si>
  <si>
    <t>MACANAL</t>
  </si>
  <si>
    <t>SANDONÁ</t>
  </si>
  <si>
    <t>MATANZA</t>
  </si>
  <si>
    <t>MARIPÍ</t>
  </si>
  <si>
    <t>LENGUAZAQUE</t>
  </si>
  <si>
    <t>SAN BERNARDO</t>
  </si>
  <si>
    <t>MOGOTES</t>
  </si>
  <si>
    <t>MACHETÁ</t>
  </si>
  <si>
    <t>SAN LORENZO</t>
  </si>
  <si>
    <t>MOLAGAVITA</t>
  </si>
  <si>
    <t>GUARNE</t>
  </si>
  <si>
    <t>MONGUA</t>
  </si>
  <si>
    <t>MADRID</t>
  </si>
  <si>
    <t>OCAMONTE</t>
  </si>
  <si>
    <t>GUATAPÉ</t>
  </si>
  <si>
    <t>MONGUÍ</t>
  </si>
  <si>
    <t>MANTA</t>
  </si>
  <si>
    <t>SAN PEDRO DE CARTAGO</t>
  </si>
  <si>
    <t>OIBA</t>
  </si>
  <si>
    <t>HELICONIA</t>
  </si>
  <si>
    <t>MONIQUIRÁ</t>
  </si>
  <si>
    <t>MEDINA</t>
  </si>
  <si>
    <t>SANTA BÁRBARA</t>
  </si>
  <si>
    <t>ONZAGA</t>
  </si>
  <si>
    <t>HISPANIA</t>
  </si>
  <si>
    <t>MOTAVITA</t>
  </si>
  <si>
    <t>SANTACRUZ</t>
  </si>
  <si>
    <t>PALMAR</t>
  </si>
  <si>
    <t>ITAGÜÍ</t>
  </si>
  <si>
    <t>MUZO</t>
  </si>
  <si>
    <t>SAPUYES</t>
  </si>
  <si>
    <t>PALMAS DEL SOCORRO</t>
  </si>
  <si>
    <t>ITUANGO</t>
  </si>
  <si>
    <t>NOBSA</t>
  </si>
  <si>
    <t>NEMOCÓN</t>
  </si>
  <si>
    <t>TAMINANGO</t>
  </si>
  <si>
    <t>PÁRAMO</t>
  </si>
  <si>
    <t>JARDÍN</t>
  </si>
  <si>
    <t>NUEVO COLÓN</t>
  </si>
  <si>
    <t>NILO</t>
  </si>
  <si>
    <t>TANGUA</t>
  </si>
  <si>
    <t>PIEDECUESTA</t>
  </si>
  <si>
    <t>OICATÁ</t>
  </si>
  <si>
    <t>NIMAIMA</t>
  </si>
  <si>
    <t>SAN ANDRÉS DE TUMACO</t>
  </si>
  <si>
    <t>PINCHOTE</t>
  </si>
  <si>
    <t>LA CEJA</t>
  </si>
  <si>
    <t>OTANCHE</t>
  </si>
  <si>
    <t>NOCAIMA</t>
  </si>
  <si>
    <t>TÚQUERRES</t>
  </si>
  <si>
    <t>PUENTE NACIONAL</t>
  </si>
  <si>
    <t>LA ESTRELLA</t>
  </si>
  <si>
    <t>PACHAVITA</t>
  </si>
  <si>
    <t>VENECIA</t>
  </si>
  <si>
    <t>YACUANQUER</t>
  </si>
  <si>
    <t>PUERTO PARRA</t>
  </si>
  <si>
    <t>LA PINTADA</t>
  </si>
  <si>
    <t>PACHO</t>
  </si>
  <si>
    <t>PUERTO WILCHES</t>
  </si>
  <si>
    <t>PAIPA</t>
  </si>
  <si>
    <t>PAIME</t>
  </si>
  <si>
    <t>RIONEGRO</t>
  </si>
  <si>
    <t>LIBORINA</t>
  </si>
  <si>
    <t>PAJARITO</t>
  </si>
  <si>
    <t>PANDI</t>
  </si>
  <si>
    <t>SABANA DE TORRES</t>
  </si>
  <si>
    <t>MACEO</t>
  </si>
  <si>
    <t>PANQUEBA</t>
  </si>
  <si>
    <t>PARATEBUENO</t>
  </si>
  <si>
    <t>MARINILLA</t>
  </si>
  <si>
    <t>PAUNA</t>
  </si>
  <si>
    <t>PASCA</t>
  </si>
  <si>
    <t>SAN BENITO</t>
  </si>
  <si>
    <t>MONTEBELLO</t>
  </si>
  <si>
    <t>PAYA</t>
  </si>
  <si>
    <t>PUERTO SALGAR</t>
  </si>
  <si>
    <t>SAN GIL</t>
  </si>
  <si>
    <t>MURINDÓ</t>
  </si>
  <si>
    <t>PAZ DE RÍO</t>
  </si>
  <si>
    <t>PULÍ</t>
  </si>
  <si>
    <t>SAN JOAQUÍN</t>
  </si>
  <si>
    <t>MUTATÁ</t>
  </si>
  <si>
    <t>PESCA</t>
  </si>
  <si>
    <t>QUEBRADANEGRA</t>
  </si>
  <si>
    <t>SAN JOSÉ DE MIRANDA</t>
  </si>
  <si>
    <t>PISBA</t>
  </si>
  <si>
    <t>QUETAME</t>
  </si>
  <si>
    <t>NECOCLÍ</t>
  </si>
  <si>
    <t>PUERTO BOYACÁ</t>
  </si>
  <si>
    <t>QUIPILE</t>
  </si>
  <si>
    <t>SAN VICENTE DE CHUCURÍ</t>
  </si>
  <si>
    <t>NECHÍ</t>
  </si>
  <si>
    <t>QUÍPAMA</t>
  </si>
  <si>
    <t>APULO</t>
  </si>
  <si>
    <t>OLAYA</t>
  </si>
  <si>
    <t>RAMIRIQUÍ</t>
  </si>
  <si>
    <t>SANTA HELENA DEL OPÓN</t>
  </si>
  <si>
    <t>PEÑOL</t>
  </si>
  <si>
    <t>RÁQUIRA</t>
  </si>
  <si>
    <t>SAN ANTONIO DEL TEQUENDAMA</t>
  </si>
  <si>
    <t>SIMACOTA</t>
  </si>
  <si>
    <t>PEQUE</t>
  </si>
  <si>
    <t>RONDÓN</t>
  </si>
  <si>
    <t>SOCORRO</t>
  </si>
  <si>
    <t>PUEBLORRICO</t>
  </si>
  <si>
    <t>SABOYÁ</t>
  </si>
  <si>
    <t>SUAITA</t>
  </si>
  <si>
    <t>PUERTO BERRÍO</t>
  </si>
  <si>
    <t>SÁCHICA</t>
  </si>
  <si>
    <t>PUERTO NARE</t>
  </si>
  <si>
    <t>SAMACÁ</t>
  </si>
  <si>
    <t>SAN JUAN DE RIOSECO</t>
  </si>
  <si>
    <t>SURATÁ</t>
  </si>
  <si>
    <t>PUERTO TRIUNFO</t>
  </si>
  <si>
    <t>SAN EDUARDO</t>
  </si>
  <si>
    <t>SASAIMA</t>
  </si>
  <si>
    <t>TONA</t>
  </si>
  <si>
    <t>REMEDIOS</t>
  </si>
  <si>
    <t>SAN JOSÉ DE PARE</t>
  </si>
  <si>
    <t>SESQUILÉ</t>
  </si>
  <si>
    <t>VALLE DE SAN JOSÉ</t>
  </si>
  <si>
    <t>RETIRO</t>
  </si>
  <si>
    <t>SAN LUIS DE GACENO</t>
  </si>
  <si>
    <t>SIBATÉ</t>
  </si>
  <si>
    <t>VÉLEZ</t>
  </si>
  <si>
    <t>SAN MATEO</t>
  </si>
  <si>
    <t>SILVANIA</t>
  </si>
  <si>
    <t>VETAS</t>
  </si>
  <si>
    <t>SAN MIGUEL DE SEMA</t>
  </si>
  <si>
    <t>SIMIJACA</t>
  </si>
  <si>
    <t>SABANETA</t>
  </si>
  <si>
    <t>SAN PABLO DE BORBUR</t>
  </si>
  <si>
    <t>SOACHA</t>
  </si>
  <si>
    <t>ZAPATOCA</t>
  </si>
  <si>
    <t>SALGAR</t>
  </si>
  <si>
    <t>SANTANA</t>
  </si>
  <si>
    <t>SOPÓ</t>
  </si>
  <si>
    <t>SAN ANDRÉS DE CUERQUÍA</t>
  </si>
  <si>
    <t>SUBACHOQUE</t>
  </si>
  <si>
    <t>SANTA ROSA DE VITERBO</t>
  </si>
  <si>
    <t>SUESCA</t>
  </si>
  <si>
    <t>SANTA SOFÍA</t>
  </si>
  <si>
    <t>SUPATÁ</t>
  </si>
  <si>
    <t>SAN JERÓNIMO</t>
  </si>
  <si>
    <t>SATIVANORTE</t>
  </si>
  <si>
    <t>SUSA</t>
  </si>
  <si>
    <t>SAN JOSÉ DE LA MONTAÑA</t>
  </si>
  <si>
    <t>SATIVASUR</t>
  </si>
  <si>
    <t>SUTATAUSA</t>
  </si>
  <si>
    <t>SAN JUAN DE URABÁ</t>
  </si>
  <si>
    <t>SIACHOQUE</t>
  </si>
  <si>
    <t>TABIO</t>
  </si>
  <si>
    <t>SOATÁ</t>
  </si>
  <si>
    <t>TAUSA</t>
  </si>
  <si>
    <t>SAN PEDRO DE LOS MILAGROS</t>
  </si>
  <si>
    <t>SOCOTÁ</t>
  </si>
  <si>
    <t>TENA</t>
  </si>
  <si>
    <t>SAN PEDRO DE URABÁ</t>
  </si>
  <si>
    <t>SOCHA</t>
  </si>
  <si>
    <t>TENJO</t>
  </si>
  <si>
    <t>SAN RAFAEL</t>
  </si>
  <si>
    <t>SOGAMOSO</t>
  </si>
  <si>
    <t>TIBACUY</t>
  </si>
  <si>
    <t>SAN ROQUE</t>
  </si>
  <si>
    <t>SOMONDOCO</t>
  </si>
  <si>
    <t>TIBIRITA</t>
  </si>
  <si>
    <t>SAN VICENTE FERRER</t>
  </si>
  <si>
    <t>SORA</t>
  </si>
  <si>
    <t>TOCAIMA</t>
  </si>
  <si>
    <t>SOTAQUIRÁ</t>
  </si>
  <si>
    <t>TOCANCIPÁ</t>
  </si>
  <si>
    <t>SANTA ROSA DE OSOS</t>
  </si>
  <si>
    <t>SORACÁ</t>
  </si>
  <si>
    <t>TOPAIPÍ</t>
  </si>
  <si>
    <t>SANTO DOMINGO</t>
  </si>
  <si>
    <t>SUSACÓN</t>
  </si>
  <si>
    <t>UBALÁ</t>
  </si>
  <si>
    <t>EL SANTUARIO</t>
  </si>
  <si>
    <t>SUTAMARCHÁN</t>
  </si>
  <si>
    <t>UBAQUE</t>
  </si>
  <si>
    <t>SEGOVIA</t>
  </si>
  <si>
    <t>SUTATENZA</t>
  </si>
  <si>
    <t>VILLA DE SAN DIEGO DE UBATÉ</t>
  </si>
  <si>
    <t>SONSÓN</t>
  </si>
  <si>
    <t>TASCO</t>
  </si>
  <si>
    <t>UNE</t>
  </si>
  <si>
    <t>SOPETRÁN</t>
  </si>
  <si>
    <t>TENZA</t>
  </si>
  <si>
    <t>ÚTICA</t>
  </si>
  <si>
    <t>TÁMESIS</t>
  </si>
  <si>
    <t>TIBANÁ</t>
  </si>
  <si>
    <t>VERGARA</t>
  </si>
  <si>
    <t>TARAZÁ</t>
  </si>
  <si>
    <t>TIBASOSA</t>
  </si>
  <si>
    <t>VIANÍ</t>
  </si>
  <si>
    <t>TARSO</t>
  </si>
  <si>
    <t>TINJACÁ</t>
  </si>
  <si>
    <t>VILLAGÓMEZ</t>
  </si>
  <si>
    <t>TITIRIBÍ</t>
  </si>
  <si>
    <t>TIPACOQUE</t>
  </si>
  <si>
    <t>VILLAPINZÓN</t>
  </si>
  <si>
    <t>TOCA</t>
  </si>
  <si>
    <t>VILLETA</t>
  </si>
  <si>
    <t>TURBO</t>
  </si>
  <si>
    <t>TOGÜÍ</t>
  </si>
  <si>
    <t>VIOTÁ</t>
  </si>
  <si>
    <t>URAMITA</t>
  </si>
  <si>
    <t>TÓPAGA</t>
  </si>
  <si>
    <t>YACOPÍ</t>
  </si>
  <si>
    <t>URRAO</t>
  </si>
  <si>
    <t>TOTA</t>
  </si>
  <si>
    <t>ZIPACÓN</t>
  </si>
  <si>
    <t>VALDIVIA</t>
  </si>
  <si>
    <t>TUNUNGUÁ</t>
  </si>
  <si>
    <t>ZIPAQUIRÁ</t>
  </si>
  <si>
    <t>TURMEQUÉ</t>
  </si>
  <si>
    <t>VEGACHÍ</t>
  </si>
  <si>
    <t>TUTA</t>
  </si>
  <si>
    <t>TUTAZÁ</t>
  </si>
  <si>
    <t>VIGÍA DEL FUERTE</t>
  </si>
  <si>
    <t>ÚMBITA</t>
  </si>
  <si>
    <t>YALÍ</t>
  </si>
  <si>
    <t>VENTAQUEMADA</t>
  </si>
  <si>
    <t>YARUMAL</t>
  </si>
  <si>
    <t>VIRACACHÁ</t>
  </si>
  <si>
    <t>YOLOMBÓ</t>
  </si>
  <si>
    <t>ZETAQUIRA</t>
  </si>
  <si>
    <t>YONDÓ</t>
  </si>
  <si>
    <t>ZARAGOZA</t>
  </si>
  <si>
    <t>INSTRUCTIVO PARA DILIGENCIAR EL INSTRUMENTO DE VERIFICACION DE LAS CONDICIONES DE PRESTACION DEL SERVICIO - HOGAR DE PASO</t>
  </si>
  <si>
    <t>ÍTEM</t>
  </si>
  <si>
    <t>DESCRIPCIÓN</t>
  </si>
  <si>
    <t>DILIGENCIAMIENTO INFORMACIÓN GENERAL</t>
  </si>
  <si>
    <t>1. Información de la Institución</t>
  </si>
  <si>
    <t>Nombre de la Institución</t>
  </si>
  <si>
    <t>Registre el nombre de la institución exactamente como aparece en la Licencia de Funcionamiento</t>
  </si>
  <si>
    <t>NIT</t>
  </si>
  <si>
    <t>Registre el Número de Identificación Tributaria -NIT- de la institución exactamente como aparece en la Registro Único Tributario RUT</t>
  </si>
  <si>
    <t>Dirección de la Sede Administrativa</t>
  </si>
  <si>
    <t>Registre la dirección de la sede administrativa de la institución exactamente como aparece en la Licencia de Funcionamiento.</t>
  </si>
  <si>
    <t>Teléfono o Celular</t>
  </si>
  <si>
    <t>Registre el número de celular que el representante legal indica como número de contacto de la institución.</t>
  </si>
  <si>
    <t>Departamento de la sede administrativa</t>
  </si>
  <si>
    <t>Seleccione de lista desplegable el departamento de la sede administrativa de la institución exactamente como aparece en la Licencia de Funcionamiento</t>
  </si>
  <si>
    <t>Municipio o Ciudad de la sede administrativa</t>
  </si>
  <si>
    <t>Seleccione de lista desplegable el municipio de la sede administrativa de la institución exactamente como aparece en la Licencia de Funcionamiento</t>
  </si>
  <si>
    <t>Número de Personería Jurídica</t>
  </si>
  <si>
    <t>Registre el número de personería jurídica de la institución.</t>
  </si>
  <si>
    <t>Entidad que otorgó la Personería Jurídica</t>
  </si>
  <si>
    <t>Registre el nombre de la entidad que expidió la Personería Jurídica.</t>
  </si>
  <si>
    <t>Número de Licencia de Funcionamiento (Si aplica)</t>
  </si>
  <si>
    <t>Registre el número de Licencia de Funcionamiento de la institución en caso de que no aplica coloque N/A</t>
  </si>
  <si>
    <t>Servicio autorizado en la Licencia de Funcionamiento (Si aplica)</t>
  </si>
  <si>
    <t>Registre el nombre del servicio autorizado en la Licencia de Funcionamiento en caso de que no aplica coloque N/A</t>
  </si>
  <si>
    <t>Nombre y Apellidos del Representante Legal</t>
  </si>
  <si>
    <t>Registre nombres y apellidos completos del representante legal exactamente como aparece en la Licencia de Funcionamiento</t>
  </si>
  <si>
    <t>Tipo de Documento</t>
  </si>
  <si>
    <t>Seleccione de lista desplegable el tipo de documento del representante legal</t>
  </si>
  <si>
    <t>Número</t>
  </si>
  <si>
    <t>Registre el número de documento del representante legal</t>
  </si>
  <si>
    <t>Correo Electrónico de notificación</t>
  </si>
  <si>
    <t>Registre el correo electrónico que el representante legal indica como correo de notificación de la institución.</t>
  </si>
  <si>
    <t>1.1 Sede/Unidad Operativa</t>
  </si>
  <si>
    <t xml:space="preserve">1.1. SEDE / UNIDAD OPERATIVA </t>
  </si>
  <si>
    <t xml:space="preserve">Cambie la X por el número de Unidad Operativa asignada de acuerdo a la designación realizada por el o la coordinador (a) o el o la líder del Grupo de Inspección y Vigilancia. </t>
  </si>
  <si>
    <t>Nombre de la Sede Operativa</t>
  </si>
  <si>
    <t>Zona urbana o rural</t>
  </si>
  <si>
    <t>Registre la zona exactamente como aparece en Licencia de Funcionamiento</t>
  </si>
  <si>
    <t>Departamento de la sede operativa</t>
  </si>
  <si>
    <t>Seleccione de lista desplegable el departamento de la sede operativa de la institución exactamente como aparece en la Licencia de Funcionamiento</t>
  </si>
  <si>
    <t>Municipio o Ciudad de la sede operativa</t>
  </si>
  <si>
    <t>Seleccione de lista desplegable el municipio de la sede operativa de la institución exactamente como aparece en la Licencia de Funcionamiento</t>
  </si>
  <si>
    <t>Dirección de la Sede / Unidad</t>
  </si>
  <si>
    <t>Registre la dirección de la sede operativa de la institución exactamente como aparece en la Licencia de Funcionamiento.</t>
  </si>
  <si>
    <t>Registre el número de teléfono o celular que el representante legal indica como número de contacto de la unidad operativa.</t>
  </si>
  <si>
    <t>Seleccione el estado de tenencia del inmueble</t>
  </si>
  <si>
    <t>Seleccione de la lista desplegable el estado de tenencia del inmueble según información del representante legal.</t>
  </si>
  <si>
    <t>Indique las entidades o personas (naturales o jurídicas) que participan en la tenencia del inmueble.</t>
  </si>
  <si>
    <t>De acuerdo con la información de la selección de la tenencia del inmueble indique personas naturales o jurídicas que participan. Ejemplo: en el comodato participa la Institución y la Gobernación de Cundinamarca, cuando se trate del Instituto Colombiano de Bienestar Familiar solo coloque ICBF.</t>
  </si>
  <si>
    <t>Cupos asignados a la Sede</t>
  </si>
  <si>
    <t>Registre el número de cupos asignados en la Licencia de Funcionamiento.</t>
  </si>
  <si>
    <t>Cupos Atendidos en la Visita</t>
  </si>
  <si>
    <t>Registre el número de cupos atendidos que observa en la visita.</t>
  </si>
  <si>
    <t>Nombre del Responsable del servicio</t>
  </si>
  <si>
    <t>Registre nombres y apellidos completos del responsable que atiende el servicio al momento de la visita.</t>
  </si>
  <si>
    <t>Celular</t>
  </si>
  <si>
    <t>Registre el número de celular del responsable que atiende el servicio al momento de la visita.</t>
  </si>
  <si>
    <t>Seleccione de lista desplegable del responsable que atiende el servicio al momento de la visita.</t>
  </si>
  <si>
    <t>Registre el número de documento del responsable que atiende el servicio al momento de la visita.</t>
  </si>
  <si>
    <t>Correo Electrónico</t>
  </si>
  <si>
    <t>Registre el correo electrónico que el responsable que atiende el servicio al momento de la visita indica como correo de notificación de la unidad de servicio.</t>
  </si>
  <si>
    <t>Coordenadas Georreferenciadas en Google Maps</t>
  </si>
  <si>
    <t>Registre las Coordenadas Georreferenciadas en Google Maps siguiendo las instrucciones: 
1. Abrir Google Maps y ubicar el punto del predio → verificar que si sea el lugar correcto.
2. Hacer clic derecho sobre el lugar → aparece un recuadro con las coordenadas.
3. Sobre las coordenadas → dar clic, estas se copian automáticamente.
5. Regresar hoja de información general → pararse en la celda B18 y hacer Ctrl+V (pegar).</t>
  </si>
  <si>
    <t>Latitud N</t>
  </si>
  <si>
    <t>Se registra automáticamente.</t>
  </si>
  <si>
    <t>Longitud W</t>
  </si>
  <si>
    <t>2. Información General de la Visita</t>
  </si>
  <si>
    <t>Tipo de Visita</t>
  </si>
  <si>
    <t>Seleccione de la lista desplegable si la visita es de Inspección o es de Vigilancia.</t>
  </si>
  <si>
    <t>Fecha de Inicio Visita</t>
  </si>
  <si>
    <t>Registre día/mes/año</t>
  </si>
  <si>
    <t>Hora de inicio Visita</t>
  </si>
  <si>
    <t>Registre hora en formato 12 horas.</t>
  </si>
  <si>
    <t>Proceso</t>
  </si>
  <si>
    <t>Seleccione de la lista desplegable el proceso</t>
  </si>
  <si>
    <t>Dirección / Subdirección</t>
  </si>
  <si>
    <t>Seleccione de la lista desplegable la Dirección o Subdirección organizacional del ICBF correspondiente.</t>
  </si>
  <si>
    <t>Población-Licencia de Funcionamiento</t>
  </si>
  <si>
    <t>Seleccione la población aprobada la Licencia de Funcionamiento.</t>
  </si>
  <si>
    <t>Población atendida</t>
  </si>
  <si>
    <t>Seleccione la población encontrada al momento de la visita, puede elegir más de una opción de acuerdo con lo encontrado.</t>
  </si>
  <si>
    <t>Modalidad</t>
  </si>
  <si>
    <t>Seleccione de lista desplegable la modalidad de servicio.</t>
  </si>
  <si>
    <t>Servicio</t>
  </si>
  <si>
    <t>Seleccione de lista desplegable el servicio.</t>
  </si>
  <si>
    <t>3. Información del Contrato</t>
  </si>
  <si>
    <t>Regional</t>
  </si>
  <si>
    <t>Seleccione de la lista desplegable la Dirección Regional del contrato.</t>
  </si>
  <si>
    <t>Centro Zonal</t>
  </si>
  <si>
    <t>Seleccione de la lista desplegable el Centro Zonal del contrato.</t>
  </si>
  <si>
    <t>Número del Contrato</t>
  </si>
  <si>
    <t>Registre exactamente el número del contrato.</t>
  </si>
  <si>
    <t>Fecha de Inicio Contrato</t>
  </si>
  <si>
    <t>Registre la fecha de inicio del contrato día/mes/año</t>
  </si>
  <si>
    <t>Fecha Final Contrato</t>
  </si>
  <si>
    <t>Registre la fecha final del contrato día/mes/año</t>
  </si>
  <si>
    <t>Supervisor del Contrato</t>
  </si>
  <si>
    <t>Registre los nombres y apellidos del supervisor del contrato</t>
  </si>
  <si>
    <t>Cargo del supervisor del contrato</t>
  </si>
  <si>
    <t>Registre el cargo del supervisor del contrato</t>
  </si>
  <si>
    <t>Correo Electrónico del supervisor</t>
  </si>
  <si>
    <t>Registre el correo electrónico institucional del supervisor del contrato</t>
  </si>
  <si>
    <t>Cupos del Contrato</t>
  </si>
  <si>
    <t>Registre el número de cupos del contrato aprobados.</t>
  </si>
  <si>
    <t>Cupos Activos</t>
  </si>
  <si>
    <t>Registre el número de cupos asignados a la institución.</t>
  </si>
  <si>
    <t>Registre el número de cupos atendidos en el momento de la visita.</t>
  </si>
  <si>
    <t>DILIGENCIAMIENTO DE LOS COMPONENTES</t>
  </si>
  <si>
    <t>Responsable del Registro</t>
  </si>
  <si>
    <t>Rol responsable del diligenciamiento del verificable:</t>
  </si>
  <si>
    <t>ING / ARQ: Ingeniero (a) o Arquitecto (a)</t>
  </si>
  <si>
    <t>ND / ING AL: Nutricionista Dietista o Ingeniero (a) de Alimentos</t>
  </si>
  <si>
    <t>PSIC / TS: Psicólogo (a) o Trabajador (a) Social</t>
  </si>
  <si>
    <t>CONT / ADM / ECON: Contador (a) o Administrador (a) o Economista</t>
  </si>
  <si>
    <t>No.</t>
  </si>
  <si>
    <t>Número de la condición de calidad o del verificable de la condición.</t>
  </si>
  <si>
    <t>Seleccione la opción (cumple, no cumple, no aplica)</t>
  </si>
  <si>
    <t>Las condiciones de calidad de los componentes se entenderán como cumplidos únicamente cuando la totalidad de los elementos verificables hayan sido marcados como "cumplidos" o "no aplica". En caso de que uno (1) solo de los verificables no sea cumplido, la condición se considerará como "no cumplida" en su integridad.
La condición de calidad será evaluada automáticamente de acuerdo con el resultado de la evaluación de los verificables.
La opción "No aplica" se habilita exclusivamente para aquellos verificables cuya naturaleza lo justifica.
Para los verificables evaluados por muestreo, si al menos uno (1) de los casos seleccionados no cumple con el criterio establecido, se calificará el verificable como “no cumple”.</t>
  </si>
  <si>
    <t>Situación encontrada</t>
  </si>
  <si>
    <t>Registre la descripción específica de la situación que soporta la selección del  "no cumple" del verificable, asegúrese que la descripción da cuenta del dónde pasó, qué pasó, cuándo pasó a quién le pasó-si da a lugar y registre si se documenta con foto, video u otra evidencia documental.
Registre la descripción específica que soporta la situación de la selección del "No aplica" del verificable.</t>
  </si>
  <si>
    <t>Diligenciamiento Componente Alimentación y Nutrición</t>
  </si>
  <si>
    <t>XXXXX</t>
  </si>
  <si>
    <t>Diligenciamiento Componente 4. Modelo de Atención</t>
  </si>
  <si>
    <t xml:space="preserve">En observación de la atención, diálogos con las niñas, niños, adolescentes, jóvenes, familias, el talento humano y contrastado con el anexo de historia de atención se evidencia que:
</t>
  </si>
  <si>
    <r>
      <t xml:space="preserve">Este enunciado tiene  los siguientes propósitos generales y aplica para el componente del Modelo de Atención, </t>
    </r>
    <r>
      <rPr>
        <sz val="11"/>
        <rFont val="Aptos Narrow"/>
        <family val="2"/>
        <scheme val="minor"/>
      </rPr>
      <t xml:space="preserve"> Anexo 4. </t>
    </r>
    <r>
      <rPr>
        <sz val="11"/>
        <color theme="1"/>
        <rFont val="Aptos Narrow"/>
        <family val="2"/>
        <scheme val="minor"/>
      </rPr>
      <t xml:space="preserve"> de Situaciones de Riesgo y  los Anexos: Violencia, Discapacidad y Gestantes:
a. Escuchar y tener en cuenta la voz de las niñas, niños, adolescentes y jóvenes acorde con el enfoque diferencial, características, realidades, recursos y curso de vida.
b. Escuchar y tener en cuenta la voz de las familias y/o red vincular.
c. Identificar que las niñas, niños, adolescentes, jóvenes, familias y/o red vincular conocen el propósito del servicio en el cual se encuentran.
d. Identificar la gestión y/o articulación con la autoridad administrativa y con el SNBF.
e. Identificar la trazabilidad del proceso de atención. (Que la información corresponde al niño, niña, adolescente o joven, su familia o red vincular, con su proceso, que las actuaciones se realizan en los tiempos establecidos, que se realiza el registro ordenado en el anexo de la historia de atención, entre otros).
f. Abordar situaciones que dieron origen al PARD, así como a las particularidades del niño, niña, adolescente o joven, su familia o red vincular.
g. Incluir demás situaciones que el niño, niña, adolescente o joven, su familia o red vincular y el talento humano manifieste en los diálogos.
</t>
    </r>
    <r>
      <rPr>
        <b/>
        <sz val="11"/>
        <color theme="1"/>
        <rFont val="Aptos Narrow"/>
        <family val="2"/>
        <scheme val="minor"/>
      </rPr>
      <t xml:space="preserve">ESTOS ASPECTOS DEBERÁN INCORPORARSE DE FORMA INTRÍNSECA EN EL DESARROLLO DE LA EVALUACIÓN DEL COMPONENTE Y LOS ANEXOS ENUNCIADOS. 
</t>
    </r>
  </si>
  <si>
    <t>4.1.2. 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</si>
  <si>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Se entenderá que la Propuesta de Implementación y Cualificación -PIYC  es pertinente y coherente cuando coincida: lo observado, lo manifestado por las niñas, niños, adolescentes, familias o red vincular y talento humano, los soportes de implementación presentados por el operador, con la población atendida al momento de la acción de inspección y vigilancia.</t>
  </si>
  <si>
    <t>4.1.3.a. Son implementadas con enfoques de derechos, diferenciales, con gestión basada en resultados, desarrollo de capacidades y ecológico.</t>
  </si>
  <si>
    <t>Se entenderá que las acciones de ejecución de la Propuesta de Implementación y Cualificación -PIYC responden a los enfoques de derechos, diferencial, gestión basada en resultados, desarrollo de capacidades y ecológico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Enfoque Derechos: acciones en las que los niños, las niñas, y los adolescentes son sujetos de la atención, titulares de sus derechos y por ende promueven su desarrollo integral, se previenen vulneraciones y garantizan el restablecimiento de sus derechos. Esto incluye la participación en escenarios de actividad física (45 minutos), deporte, recreación, cultural, arte, así como la articulación con escenarios de participación ciudadana. 
Enfoque Diferencial: implementando acciones afirmativas respecto a las categorías de discapacidad, migración, ruralidad y campesinado, étnico (incluye la Recuperación de las tradiciones y prácticas culturales propias de los niños, niñas, adolescentes y mayores de 18 años con pertenencia), género, orientación sexual diversa.
Enfoque de Gestión basada en resultados: articulando los actores para favorecer la toma de decisiones en el proceso administrativo de restablecimiento de derechos de las niñas, niños, adolescentes, jóvenes y sus familias y/o redes vinculares de apoyo, y comunidades a las que pertenecen.
Enfoque Desarrollo de capacidades: posibilitan el desarrollo de las niñas, niños, adolescentes, jóvenes y sus familias y/o redes vinculares de apoyo y comunidades a las que pertenecen desde sus recursos y potencialidades.
Enfoque Ecológico: redefiniendo sus interacciones en cada uno de los niveles de atención (microsistema, mesosistema, exosistema), de manera contextual, dinámica, holística y adaptativa con las niñas, niños, adolescentes, jóvenes y sus familias y/o redes vinculares de apoyo y comunidades a las que pertenecen.</t>
  </si>
  <si>
    <t>4.1.3.b. Responden al propósito del modelo de atención (desarrollo integral y fortalecimiento familiar)</t>
  </si>
  <si>
    <t>Se entenderá que las acciones de ejecución de la Propuesta de Implementación y Cualificación -PIYC responde al modelo de intención cuando coincida lo observado, lo manifestado por las niñas, niños, adolescentes, familias o red vincular y talento humano, los soportes de implementación presentados por el operador, con la población atendida al momento de la acción de inspección y vigilancia.
Para mayor comprensión tener en cuenta lo siguiente:
Desarrollo integral comprende: 
(i).Resignificación de eventos adversos en la historia de vida: acciones para el abordaje de eventos adversos de la historia de vida.
(ii). Resiliencia: acciones dirigidas al desarrollo de estrategias de afrontamiento para sobreponerse a la adversidad. (Ver Cartilla Desarrollo Integral ICBF 2021 o el documento que lo sustituya o actualice).
(iii). Realizaciones: acciones dirigidas al desarrollo integral del niño, niña, adolescente o jóvenes, materializando las realizaciones (se sienten acogidos, están saludables y nutridos, desarrollan sus capacidades, construyen su identidad libremente, desarrollan su creatividad, son escuchados y tenidos en cuenta, crecen en entornos protectores y construyen libremente su sexualidad) según el curso de vida. (Ver Cartilla Desarrollo Integral ICBF 2021 o el documento que lo sustituya o actualice). 
Fortalecimiento familiar comprende: 
(i). Parentalidad positiva: acciones dirigidas para desarrollar comportamientos de padres, madres, cuidadores y cuidadoras, fundamentados en el interés superior de niños, niñas y adolescentes, que cuidan, desarrollan sus capacidades, no son violentos y ofrecen reconocimiento y orientación, incluyen el establecimiento de límites que permitan el pleno desarrollo de niñas, niños y adolescentes
(ii) Competencias parentales: acciones dirigidas para desarrollar las capacidades: reflexivas, protectoras, vinculares y formativas.
(Ver Cartilla Parentalidad Positiva ICBF 2021 o el documento que lo sustituya o actualice).</t>
  </si>
  <si>
    <t>4.1.3.c.Desarrollan herramientas de participación.</t>
  </si>
  <si>
    <r>
      <t xml:space="preserve">Se entenderá que las acciones de ejecución de la Propuesta de Implementación y Cualificación -PIYC desarrolla herramientas de participación cuando coincida lo observado, lo manifestado por las niñas, niños, adolescentes, familias o red vincular y talento humano, los soportes de implementación presentados por el operador, con la población atendida al momento de la acción de inspección y vigilancia.
</t>
    </r>
    <r>
      <rPr>
        <b/>
        <sz val="11"/>
        <color theme="1"/>
        <rFont val="Aptos Narrow"/>
        <family val="2"/>
        <scheme val="minor"/>
      </rPr>
      <t>Nota:</t>
    </r>
    <r>
      <rPr>
        <sz val="11"/>
        <color theme="1"/>
        <rFont val="Aptos Narrow"/>
        <family val="2"/>
        <scheme val="minor"/>
      </rPr>
      <t xml:space="preserve"> Para la verificación tenga en cuenta que, las herramientas de participación las desarrollará el operador de acuerdo con los instrumentos y periodos que él mismo establece para ello.</t>
    </r>
  </si>
  <si>
    <t>4.2.3.Se formula plan de caso elaborado a los 30 días calendario a partir del ingreso del niño, niña, adolescente, joven en la modalidad, remitido a la autoridad administrativa cinco (05) días calendario después de la fecha de elaboración; que contenga:
a. Orientado a potenciar capacidades del niño, niña, adolescente, joven, familia o red vincular de apoyo 
b. Responda a un enfoque diferencial, 
c. Aborde situaciones que dieron origen al PARD, 
d. Tiempos específicos y priorización de las atenciones, 
e. Reformulado cuando se realiza la declaratoria de adoptabilidad (en los casos que aplique).</t>
  </si>
  <si>
    <t>Para la verificación de este ítem, tenga en cuenta que los literales enunciados guarden coherencia con los resultados de la evaluación preliminar y la evaluación integradora. Igualmente, las acciones de articulación con la autoridad administrativa entidades o actores que correspondan para la gestión de activación del Sistema Nacional de Bienestar Familiar a las que haya lugar en cada caso, (trámite de documentos de identidad de acuerdo con la edad y de la libreta militar (cuando aplique), vinculación educativa, proyecto de vida, formación para el trabajo, entre otros).</t>
  </si>
  <si>
    <t>4.2.6.Se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</si>
  <si>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 xml:space="preserve">Para la verificación de este ítem se deberá identificar en la muestra seleccionada, los casos en los cuales aplique su implementación (posibles fuentes: anexo de historia, el PYIC, diálogos de talento humano o usuarios, etc.) . 
Estos casos conforman el universo de la muestra a verificar, en caso de que uno (1) de ellos no cuente con acta, se relacionará como "no cumple". </t>
  </si>
  <si>
    <t>4.2.7.Se elabora y  entrega el informe de superación de situaciones que generaron el ingreso a PARD al día hábil siguiente del egreso de la niña, niño, adolescente, joven, a la autoridad administrativa.</t>
  </si>
  <si>
    <t>Para la verificación de este ítem:
- Seleccione una muestra de tres (3), teniendo como prioridad las situaciones de riesgo encontradas.
- Para los casos de reintegro familiar, egreso definitivo, adopción: el informe de superación de situaciones remitido a la autoridad administrativa con su respectivo radicado. En caso que no cuenten con dicho soporte, será válido la presentación del oficio mediante el cual se realiza la entrega del anexo de historia de atención a la autoridad administrativa.
- De la muestra seleccionada, establezca comunicación telefónica para conocer la percepción sobre el servicio y atención recibida durante su permanencia en la modalidad.
- Para los casos en los cuales el egreso se presente por abandono irregular, fallecimiento, reubicación/traslado, verificar acorde con lo establecido en la guía de orientaciones ICBF vigente.</t>
  </si>
  <si>
    <t>Anexo 1 Violencias
Anexo 2. Discapacidad
Anexo 3. Gestantes y Lactantes	El diligenciamiento de estas pestañas se realizará de acuerdo con la población identificada en el servicio así como de la muestra seleccionada.</t>
  </si>
  <si>
    <t>El diligenciamiento de estas pestañas se realizará de acuerdo con la población identificada en el servicio así como de la muestra seleccionada.</t>
  </si>
  <si>
    <t>Diligenciamiento 5. Situaciones de Riesgo</t>
  </si>
  <si>
    <t>Para la verificación de este anexo tenga en cuenta:</t>
  </si>
  <si>
    <t>1. El primer criterio de selección de la muestra son las situaciones de riesgo encontradas.
2. Solicite información de los últimos seis (6) meses relacionada con la ocurrencia de situaciones identificadas.</t>
  </si>
  <si>
    <t>5.1.1. 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</si>
  <si>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Para la verificación de este ítem además de tener en cuenta lo dispuesto por el componente técnico, se debe tener presente la evaluación de:
a. Las medidas específicas de prevención de accidentes y lesiones relacionadas con infraestructura que hagan los Arquitectos o Ingenieros Civiles.
b. Las medidas de prevención de accidentes y lesiones relacionadas con medicamentos que hagan las Nutricionista Dietista o Ingeniero (a) de Alimentos.</t>
  </si>
  <si>
    <t>Diligenciamiento 6. Código de Etica</t>
  </si>
  <si>
    <t>6.1.1. La institución cuenta con el código ético de acuerdo con lo establecido por el ICBF:
a. Firmado por todos los colaboradores, consultores, voluntarios, pasantes, provisional (ocasional, permanente).</t>
  </si>
  <si>
    <t>Para la evaluación de este verificable confirme con el Contador (a) o Administrador (a) o Economista que de acuerdo con la muestra seleccionada los colaboradores, consultores, voluntarios, pasantes, provisional (ocasional, permanente) del servicio firmaron el Código de Ética.</t>
  </si>
  <si>
    <t>Diligenciamiento Componente 7. Talento Humano</t>
  </si>
  <si>
    <t xml:space="preserve">7.3.2. Cuenta con archivo físico y/o digital del talento humano vinculado con la hoja de vida y los soportes de identificación, formación académica de la hoja de vida, certificaciones de experiencia laboral de la hoja vida, antecedentes fiscales, disciplinarios y judiciales.
Nota: No se podrá vincular talento humano que tenga antecedentes fiscales, disciplinarios ni judiciales. Verificar cada 3 meses, durante la vinculación en la modalidad.
Nota: Solicitar la verificación de los antecedes judiciales en las páginas oficiales de la muestra seleccionada. </t>
  </si>
  <si>
    <t>En caso de encontrar situaciones de "no cumple" además de tener en cuenta lo previsto en la fila 64 de este instructivo, para este verificable tenga en cuenta, registrar en la columna denominada "SITUACIÓN ENCONTRADA DEL NO CUMPLE": el nombre de la persona contratada con la inconsistencia, su identificación, perfil, el cargo para el cual fue contratado y fecha en cual fue contratada.</t>
  </si>
  <si>
    <t xml:space="preserve">7.4.1. 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
Nota 1: No se podrá vincular a quienes se encuentren inhabilitados por delitos contra la libertad, integridad y formación sexuales contra las niñas, los niños y los adolescentes, de acuerdo con lo establecido decreto 753 del 30 de abril de 2019. </t>
  </si>
  <si>
    <t>7.4.2. Cuenta con los soportes de verificación de consulta del registro de inhabilidades por delitos sexuales cometidos contra personas menores de edad, cada cuatro (4) meses del talento humano, en cumplimiento de lo establecido en la Ley 1918 de 2018, modificada por la Ley 2375 de 2024.
Nota: Solicitar la verificación de inhabilidades por delitos sexuales cometidos contra personas menores de edad de la muestra seleccionada, en la pág. oficial.</t>
  </si>
  <si>
    <t>7.5.3. En entrevista con el talento humano de la muestra y contrastado con los soportes del verificable
7.5.2 verifique el conocimiento adquirido de acuerdo con el plan de inducción, formación y cualificación.</t>
  </si>
  <si>
    <t>Para la evaluación de este verificable además de realizar la contrastación de la información del numeral 5.5.2, confirme con Nutricionista Dietista o Ingeniero (a) de Alimentos la formación del talento humano en la promoción, protección y apoyo de la práctica de lactancia humana y con el Psicólogo (a) o Trabajador (a) Social la cualificación en las temáticas propias del servicio.</t>
  </si>
  <si>
    <t>Diligenciamiento Componente 9 Dotación</t>
  </si>
  <si>
    <t>9.3.1. La dotación personal es acorde a las particularidades de los usuarios (edad, origen étnico, discapacidad, orientación de género, condición, características, entre otras).</t>
  </si>
  <si>
    <t>Previo a la evaluación de este verificable indague con el profesional del componente de modelo de atención, si de la muestra seleccionada se requiere identificar y precisar particularidades en la dotación personal acorde con  la implementación del enfoque diferencial según corresponda.</t>
  </si>
  <si>
    <t>9.4.1. La institución cuenta con elementos lúdico deportivos de acuerdo con la edad de la población, que permita dar cumplimiento a lo establecido en la Propuesta de Implementación y Cualificación (PIYC).</t>
  </si>
  <si>
    <t>Previo a la evaluación de este verificable indague con el profesional del componente de modelo de atención las particularidades que se requieran acorde con lo establecido en la Propuesta de Implementación y Cualificación (PIYC)</t>
  </si>
  <si>
    <t>Diligenciamiento Tabla 2 de Talento Humano</t>
  </si>
  <si>
    <t>Cantidad de usuarios del servicio</t>
  </si>
  <si>
    <t>Registre la cantidad de usuarios que encuentra en el servicio. La tabla calculará automáticamente el personal requerido de acuerdo con el Manual Operativo.</t>
  </si>
  <si>
    <t>Diligenciamiento Acta de Cierre</t>
  </si>
  <si>
    <t>PARRAFO INTRODUCTORIO</t>
  </si>
  <si>
    <t>Registre hora en formato 12 horas.
Registre día/mes/año</t>
  </si>
  <si>
    <t>ACCIONES INMEDIATAS Y/O NOVEDADES DE LA VISITA</t>
  </si>
  <si>
    <t>En caso de que se hayan realizado acciones inmediatas, registre la descripción específica de la situación.
Enumere las novedades que se presentaron durante la visita, ejemplo situaciones que dificultaron el desarrollo de la misma: protestas, cierres, etc.</t>
  </si>
  <si>
    <t>PRONUNCIAMIENTO DE LA INSTITUCIÓN FRENTE AL DESARROLLO DE LA VISITA</t>
  </si>
  <si>
    <t>Registre el pronunciamiento expresado por el Representante Legal o por la persona que atienda la visita, exactamente en los términos en que sea manifestado</t>
  </si>
  <si>
    <t xml:space="preserve">1. INFORMACIÓN DE LA INSTITUCIÓN </t>
  </si>
  <si>
    <t xml:space="preserve">Nombre de la Institución </t>
  </si>
  <si>
    <t>Servicio  autorizado en la Licencia de Funcionamiento (Si aplica)</t>
  </si>
  <si>
    <t>2. SEDE / UNIDAD OPERATIVA 1</t>
  </si>
  <si>
    <t>zona urbana o rural</t>
  </si>
  <si>
    <t>Seleccione el estado de tenencia del inmueble:</t>
  </si>
  <si>
    <t>Capacidad Instalada</t>
  </si>
  <si>
    <t>3. INFORMACIÓN GENERAL DE LA VISITA</t>
  </si>
  <si>
    <t>Fecha de finalización Visita</t>
  </si>
  <si>
    <t>Número de auto de la visita</t>
  </si>
  <si>
    <t>Número de la bitácora</t>
  </si>
  <si>
    <t>Población Licencia de Funcionamiento</t>
  </si>
  <si>
    <t>Población Encontrada</t>
  </si>
  <si>
    <t>Tabla de Rangos de Edad del Ministerio de Salud y Protección Social:</t>
  </si>
  <si>
    <t>Marca la casilla encontrada</t>
  </si>
  <si>
    <t>Etapa de la Vida</t>
  </si>
  <si>
    <t>Rango de Edad</t>
  </si>
  <si>
    <t>Primera Infancia</t>
  </si>
  <si>
    <t>0-5 años</t>
  </si>
  <si>
    <t>Infancia</t>
  </si>
  <si>
    <t>6-11 años</t>
  </si>
  <si>
    <t>Adolescencia</t>
  </si>
  <si>
    <t>12-18 años</t>
  </si>
  <si>
    <t>Juventud</t>
  </si>
  <si>
    <t>14-26 años</t>
  </si>
  <si>
    <t>Adultez</t>
  </si>
  <si>
    <t>27-59 años</t>
  </si>
  <si>
    <t>Persona Mayor</t>
  </si>
  <si>
    <t>60 años o más</t>
  </si>
  <si>
    <t>MODALIDAD DE UBICACIÓN INICIAL</t>
  </si>
  <si>
    <t>4. INFORMACIÓN DEL CONTRATO</t>
  </si>
  <si>
    <t>Regional 1</t>
  </si>
  <si>
    <t>Regional 2</t>
  </si>
  <si>
    <t>Portada</t>
  </si>
  <si>
    <t>RESPONSABLE DEL REGISTRO</t>
  </si>
  <si>
    <t xml:space="preserve">No. </t>
  </si>
  <si>
    <t xml:space="preserve">CONDICIONES DE CALIDAD Y VERIFICABLES </t>
  </si>
  <si>
    <t>SELECCIONE LA OPCIÓN (CUMPLE, NO CUMPLE, NO APLICA)</t>
  </si>
  <si>
    <t>SITUACIÓN ENCONTRADA</t>
  </si>
  <si>
    <t xml:space="preserve">NORMATIVIDAD </t>
  </si>
  <si>
    <t>Cuenta con un Plan de Emergencias documentado e implementado.</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</si>
  <si>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Pág. (20-21)</t>
  </si>
  <si>
    <t>ING / ARQ</t>
  </si>
  <si>
    <t>2.1.1</t>
  </si>
  <si>
    <t xml:space="preserve">Cuenta con un Plan de Emergencias documentado en función del espacio donde se presta el servicio. </t>
  </si>
  <si>
    <t>Manual Operativo Modalidades y Servicio para la atención de niñas, niños y adolescentes, con Proceso Administrativo de Restablecimiento de Derechos - MO3.P - Versión 2 del 08/07/2022. Pág. 4
GUÍA DE ORIENTACIONES PARA LA PREVENCIÓN Y MANEJO DE SITUACIONES DE RIESGO DE LAS NIÑAS, NIÑOS Y ADOLESCENTES EN LAS MODALIDADES Y SERVICIO DE RESTABLECIMIENTO DE DERECHOS [G17.P] Versión 7 del 06/06/2023
4.2 ASPECTOS POR EVALUAR EN LOS ESPACIOS EN LOS CUALES EL OPERADOR PRESTA EL SERVICIO 
Tabla 1. Aspectos para tener en cuenta a la hora de evaluar el espacio de prestación del servicio. pág. (20 - 21)</t>
  </si>
  <si>
    <t>2.1.2</t>
  </si>
  <si>
    <r>
      <rPr>
        <sz val="11"/>
        <color rgb="FF000000"/>
        <rFont val="Arial"/>
        <family val="2"/>
      </rPr>
      <t xml:space="preserve">Cuenta con los soportes de realización de simulacros en los cuales se haga participe a toda la población del servicio. 
</t>
    </r>
    <r>
      <rPr>
        <b/>
        <sz val="11"/>
        <color rgb="FF000000"/>
        <rFont val="Arial"/>
        <family val="2"/>
      </rPr>
      <t>Nota 1:</t>
    </r>
    <r>
      <rPr>
        <sz val="11"/>
        <color rgb="FF000000"/>
        <rFont val="Arial"/>
        <family val="2"/>
      </rPr>
      <t xml:space="preserve"> Verificar que cuente con al menos un simulacro.
</t>
    </r>
    <r>
      <rPr>
        <b/>
        <sz val="11"/>
        <color rgb="FF000000"/>
        <rFont val="Arial"/>
        <family val="2"/>
      </rPr>
      <t>Nota 2:</t>
    </r>
    <r>
      <rPr>
        <sz val="11"/>
        <color rgb="FF000000"/>
        <rFont val="Arial"/>
        <family val="2"/>
      </rPr>
      <t xml:space="preserve"> El registro de los simulacros podrá contener la siguiente información: el número de participantes, tiempo de respuesta ante la emergencia, resultados, plan de acción y mejora.</t>
    </r>
  </si>
  <si>
    <t>Cuenta con el certificado del cumplimiento de las normas de seguridad de la piscina. Si el inmueble cuenta con piscina.</t>
  </si>
  <si>
    <t xml:space="preserve">Manual Operativo Modalidades y Servicio para la atención de niñas, niños y adolescentes, con Proceso Administrativo de Restablecimiento de Derechos - MO3.P - Versión 2 del 08/07/2022. Pág. 27
</t>
  </si>
  <si>
    <t>2.2.1</t>
  </si>
  <si>
    <t>En caso de que el inmueble cuente con piscina y esta vaya a ser utilizada por los usuarios, se cuenta con el documento expedido por la autoridad competente que certifique el cumplimiento de las normas de seguridad reglamentarias.</t>
  </si>
  <si>
    <t>Manual Operativo Modalidades y Servicio para la atención de niñas, niños y adolescentes, con Proceso Administrativo de Restablecimiento de Derechos - MO3.P - Versión 2 del 08/07/2022. 
Tabla 4. Pág. 27.
Para piscinas normativa vigente:
Ley 1209 del 2008.
Decreto 2171 del 2009  
Resolución 4113 del 2012
Decreto 554 de 2015</t>
  </si>
  <si>
    <t>Cuenta con el concepto sanitario favorable si el inmueble cuenta con piscina y es del uso de los usuarios.</t>
  </si>
  <si>
    <t xml:space="preserve">Manual Operativo Modalidades y Servicio para la atención de niñas, niños y adolescentes, con Proceso Administrativo de Restablecimiento de Derechos - MO3.P - Versión 2 del 08/07/2022. Pág. 27.
</t>
  </si>
  <si>
    <t>2.3.1</t>
  </si>
  <si>
    <t>En caso de que el inmueble cuente con piscina y esta sea utilizada por los usuarios, se cuenta con el concepto sanitario favorable expedido por la autoridad sanitaria competente.</t>
  </si>
  <si>
    <t>Cuenta con concepto sanitario favorable del inmueble.</t>
  </si>
  <si>
    <t>Ley 9 de 1979 "Por la cual se dictan Medidas Sanitarias.</t>
  </si>
  <si>
    <t>2.4.1</t>
  </si>
  <si>
    <t>El inmueble cuenta con el concepto sanitario favorable expedido por la autoridad de salud competente.</t>
  </si>
  <si>
    <t>Cuenta con una planta física adecuada, en buen estado, con mantenimiento permanente.</t>
  </si>
  <si>
    <t>Manual Operativo Modalidades y Servicio para la atención de niñas, niños y adolescentes, con Proceso Administrativo de Restablecimiento de Derechos. - MO3.P - Versión 2 del 08/07/2022. Pág. (25 - 26)</t>
  </si>
  <si>
    <t>2.5.1</t>
  </si>
  <si>
    <t>La infraestructura cuenta con abastecimiento de agua potable.</t>
  </si>
  <si>
    <t>Manual Operativo Modalidades y Servicio para la atención de niñas, niños y adolescentes, con Proceso Administrativo de Restablecimiento de Derechos. - MO3.P - Versión 2 del 08/07/2022.
3.1.1. Infraestructura física pág. (25 - 26)</t>
  </si>
  <si>
    <t>2.5.2</t>
  </si>
  <si>
    <t>La infraestructura cuenta con sistema de eliminación de aguas residuales.</t>
  </si>
  <si>
    <t>2.5.3</t>
  </si>
  <si>
    <t>La infraestructura cuenta con energía eléctrica.</t>
  </si>
  <si>
    <t>2.5.4</t>
  </si>
  <si>
    <t>Cuenta con sistema de comunicación (internet, telefonía fija y móvil), según oferta en el territorio.</t>
  </si>
  <si>
    <t>2.5.5</t>
  </si>
  <si>
    <t>Los espacios proporcionan los ajustes y apoyos requeridos para la atención de las niñas, los niños y los adolescentes con discapacidad según la categoría.</t>
  </si>
  <si>
    <t>Manual Operativo Modalidades Y Servicio Para La Atención De Niñas, Niños Y Adolescentes, Con Proceso Administrativo De Restablecimiento De Derechos. - Mo3.P - Versión 2 Del 08/07/2022.
3.1.1. Infraestructura Física Pág. (25 - 26)</t>
  </si>
  <si>
    <t>2.5.6</t>
  </si>
  <si>
    <t xml:space="preserve">Los espacios promueven el desarrollo de capacidades de la población con discapacidad garantizando la accesibilidad a los espacios en el marco de la inclusión social. </t>
  </si>
  <si>
    <t>Cuenta con las condiciones locativas adecuadas para la prestación del servicio.</t>
  </si>
  <si>
    <t>Manual Operativo Modalidades y Servicio para la atención de niñas, niños y adolescentes, con Proceso Administrativo de Restablecimiento de Derechos - MO3.P - Versión 2 del 08/07/2022. Pág. (26 - 27)</t>
  </si>
  <si>
    <t>2.6.1</t>
  </si>
  <si>
    <t>El inmueble cuenta con todos los espacios limpios y libres de residuos.</t>
  </si>
  <si>
    <t xml:space="preserve">Manual Operativo Modalidades y Servicio para la atención de niñas, niños y adolescentes, con Proceso Administrativo de Restablecimiento de Derechos - MO3.P - Versión 2 del 08/07/2022.
Tabla 4. Condiciones locativas. Pág. (26 - 27)
</t>
  </si>
  <si>
    <t>2.6.2</t>
  </si>
  <si>
    <r>
      <t xml:space="preserve">El inmueble se encuentra libre de goteras
</t>
    </r>
    <r>
      <rPr>
        <b/>
        <sz val="11"/>
        <rFont val="Arial"/>
        <family val="2"/>
      </rPr>
      <t>Nota:</t>
    </r>
    <r>
      <rPr>
        <sz val="11"/>
        <rFont val="Arial"/>
        <family val="2"/>
      </rPr>
      <t xml:space="preserve"> En caso de tenerlas, cuenta con fechas a realizar el mantenimiento</t>
    </r>
  </si>
  <si>
    <t>2.6.3</t>
  </si>
  <si>
    <t>El inmueble se encuentra libre de grietas</t>
  </si>
  <si>
    <t>2.6.4</t>
  </si>
  <si>
    <r>
      <t xml:space="preserve">El inmueble cuenta con ventanas limpias, seguras y sin vidrios rotos.
</t>
    </r>
    <r>
      <rPr>
        <b/>
        <sz val="11"/>
        <rFont val="Arial"/>
        <family val="2"/>
      </rPr>
      <t xml:space="preserve">Nota: </t>
    </r>
    <r>
      <rPr>
        <sz val="11"/>
        <rFont val="Arial"/>
        <family val="2"/>
      </rPr>
      <t>ventanas sin fisuras/astillas; herrajes y cerrojos operativos; marcos no obstruidos; sin riesgos (bordes cortantes/elementos sueltos/filtraciones)</t>
    </r>
  </si>
  <si>
    <t>2.6.5</t>
  </si>
  <si>
    <r>
      <t xml:space="preserve">Las puertas son seguras y cuentan con buen mantenimiento.
</t>
    </r>
    <r>
      <rPr>
        <b/>
        <sz val="11"/>
        <rFont val="Arial"/>
        <family val="2"/>
      </rPr>
      <t>Nota:</t>
    </r>
    <r>
      <rPr>
        <sz val="11"/>
        <rFont val="Arial"/>
        <family val="2"/>
      </rPr>
      <t xml:space="preserve"> sin ningún tipo de deterioro, libres de oxido, sin roturas, sin astillas, marcos fijos, sin desprendimientos de material.</t>
    </r>
  </si>
  <si>
    <t>2.6.6</t>
  </si>
  <si>
    <t>El inmueble se encuentra libre de humedad.</t>
  </si>
  <si>
    <t>2.6.7</t>
  </si>
  <si>
    <r>
      <t xml:space="preserve">Los pisos del inmueble son seguros, no resbalosos y sin grietas.
</t>
    </r>
    <r>
      <rPr>
        <b/>
        <sz val="11"/>
        <rFont val="Arial"/>
        <family val="2"/>
      </rPr>
      <t xml:space="preserve">Nota: </t>
    </r>
    <r>
      <rPr>
        <sz val="11"/>
        <rFont val="Arial"/>
        <family val="2"/>
      </rPr>
      <t>material antideslizante o con recubrimiento que tenga el mismo efecto.</t>
    </r>
  </si>
  <si>
    <t>2.6.8</t>
  </si>
  <si>
    <r>
      <t xml:space="preserve">El inmueble cuenta con ventilación e iluminación natural.
</t>
    </r>
    <r>
      <rPr>
        <b/>
        <sz val="11"/>
        <rFont val="Arial"/>
        <family val="2"/>
      </rPr>
      <t xml:space="preserve">Nota: </t>
    </r>
    <r>
      <rPr>
        <sz val="11"/>
        <rFont val="Arial"/>
        <family val="2"/>
      </rPr>
      <t xml:space="preserve">Se validara ventilación e iluminación artificial. </t>
    </r>
  </si>
  <si>
    <t>2.6.9</t>
  </si>
  <si>
    <t>No se perciben olores fuertes o desagradables en el inmueble.</t>
  </si>
  <si>
    <t>2.6.10</t>
  </si>
  <si>
    <t>Los baños del inmueble cuentan con un sistema de agua funcional y con ventilación (natural o artificial).</t>
  </si>
  <si>
    <t>2.6.11</t>
  </si>
  <si>
    <r>
      <t xml:space="preserve">Cuenta con los sanitarios en perfecto estado
</t>
    </r>
    <r>
      <rPr>
        <b/>
        <sz val="11"/>
        <rFont val="Arial"/>
        <family val="2"/>
      </rPr>
      <t>Nota:</t>
    </r>
    <r>
      <rPr>
        <sz val="11"/>
        <rFont val="Arial"/>
        <family val="2"/>
      </rPr>
      <t xml:space="preserve"> que fluya el agua, sin obstrucciones, sin fisuras, sin piezas sueltas o incompletas, sin óxido, sin desportillados y sin sarro.</t>
    </r>
  </si>
  <si>
    <t>2.6.12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</si>
  <si>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</si>
  <si>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2.6.13</t>
  </si>
  <si>
    <t>Todos los bombillos son ahorradores de energía.</t>
  </si>
  <si>
    <t>2.6.14</t>
  </si>
  <si>
    <t>Las escaleras cuentan con pasamanos o barandas no escalables.</t>
  </si>
  <si>
    <t>2.6.15</t>
  </si>
  <si>
    <t>Si el inmueble presenta balcones estos cuentan con protección.</t>
  </si>
  <si>
    <t>2.6.16</t>
  </si>
  <si>
    <t>Si el inmueble cuenta con aljibes, albercas y depósitos de agua o piscina cuentan con protección.</t>
  </si>
  <si>
    <t>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t>
  </si>
  <si>
    <t>2.6.17</t>
  </si>
  <si>
    <t>Si se cuenta con piscina, esta se encuentra de acuerdo con la normatividad vigente, entre ellas:
• Cerramiento al o en el estanque o estructura similar de piscina
• Alarma de agua o detector de inmersión
• Normas de uso. 
• Dos flotadores circulares con cuerda y un bastón con gancho.
• Señalizar de forma visible con claridad la profundidad máxima de la piscina, deberá ser marcadas en tres (3) partes indicando la profundidad mínima, la máxima y la intermedia.
• Un botiquín de primeros auxilios con material para curaciones.
• servicio las veinticuatro (24) horas del día en el sitio de la piscina un teléfono o citófono para llamadas de emergencia.
• Certificado de cumplimiento de las normas de seguridad de piscinas expedido por la autoridad competente.
• Contar con cubiertas antientrampamientos.</t>
  </si>
  <si>
    <t xml:space="preserve">Manual Operativo Modalidades y Servicio para la atención de niñas, niños y adolescentes, con Proceso Administrativo de Restablecimiento de Derechos - MO3.P - Versión 2 del 08/07/2022.
Tabla 4. Condiciones locativas. Pág. (26 - 27)
Para piscinas norma vigente:
Ley 1209 del 2008.
Decreto 2171 del 2009  
Resolución 4113 del 2012
Decreto 554 de 2015.
</t>
  </si>
  <si>
    <t>2.6.18</t>
  </si>
  <si>
    <t>El inmueble cuenta con cables cubiertos.</t>
  </si>
  <si>
    <t>2.6.19</t>
  </si>
  <si>
    <r>
      <t xml:space="preserve">Los techos son seguros y sin riesgos.
</t>
    </r>
    <r>
      <rPr>
        <b/>
        <sz val="11"/>
        <rFont val="Arial"/>
        <family val="2"/>
      </rPr>
      <t>Nota:</t>
    </r>
    <r>
      <rPr>
        <sz val="11"/>
        <rFont val="Arial"/>
        <family val="2"/>
      </rPr>
      <t xml:space="preserve"> sin pandeo, fisuras, roturas, desprendimientos, sin riesgo de colapso o caída.</t>
    </r>
  </si>
  <si>
    <t>2.6.20</t>
  </si>
  <si>
    <t>Las sustancias tóxicas y medicamentos están fuera del alcance de los usuarios.</t>
  </si>
  <si>
    <t>2.6.21</t>
  </si>
  <si>
    <t>Los extintores cuentan con carga vigente y están ubicados conforme a la normatividad vigente.</t>
  </si>
  <si>
    <t>2.6.22</t>
  </si>
  <si>
    <t xml:space="preserve">Las tomas eléctricas cuentan con tapas protectoras, cableado fijado adecuadamente, sin enchufes o tornillos sueltos, sin cables pelados o expuestos al calor o la humedad. </t>
  </si>
  <si>
    <t>2.6.23</t>
  </si>
  <si>
    <t>Los baños y espacios de atención están libres de cámaras de vigilancia.</t>
  </si>
  <si>
    <t xml:space="preserve">Manual Operativo Modalidades y Servicio para la atención de niñas, niños y adolescentes, con Proceso Administrativo de Restablecimiento de Derechos - MO3.P - Versión 2 del 08/07/2022.
Tabla 4. Condiciones locativas. Pág. (26 - 27)
Para el no uso de cámaras en espacios de atención:
Concepto Jurídico 29 de 2017 de la Oficina Asesora Jurídica del ICBF. Concepto Jurídico 29 de 2017 de la Oficina Asesora Jurídica del ICBF. Memorando Radicado No. 202020000000112093 </t>
  </si>
  <si>
    <t>2.6.24</t>
  </si>
  <si>
    <t>El inmueble cuenta con un espacio para el almacenamiento de sustancias químicas usadas durante las actividades de mantenimiento, limpieza y desinfección.</t>
  </si>
  <si>
    <t>Click</t>
  </si>
  <si>
    <t xml:space="preserve">Cuenta los espacios del inmueble con la capacidad instalada en proporción a los usuarios atendidos en la modalidad. </t>
  </si>
  <si>
    <t>Manual Operativo Modalidades y Servicio para la atención de niñas, niños y adolescentes, con Proceso Administrativo de Restablecimiento de Derechos. - MO3.P - Versión 2 del 08/07/2022.
3.1.2. Proporcionalidad de espacios. Pág. (27-28)</t>
  </si>
  <si>
    <t>2.7.1</t>
  </si>
  <si>
    <t xml:space="preserve"> El área del aula o salón es mínimo de 1.50 m² por usuario atendido. </t>
  </si>
  <si>
    <t>Manual Operativo Modalidades y Servicio para la atención de niñas, niños y adolescentes, con Proceso Administrativo de Restablecimiento de Derechos. - MO3.P - Versión 2 del 08/07/2022.
3.1.2. Proporcionalidad de espacios. Pág. (27-28)
Tabla 5. Proporcionalidad de los espacios.</t>
  </si>
  <si>
    <t>Cumple la infraestructura con las áreas, espacios y elementos para la modalidad de atención.</t>
  </si>
  <si>
    <t xml:space="preserve">Manual Operativo Modalidades y Servicio para la atención de niñas, niños y adolescentes, con Proceso Administrativo de Restablecimiento de Derechos. - MO3.P - Versión 2 del 08/07/2022
3.2.1. Dotación institucional página (28-30)
Tabla 6. Dotación institucional de áreas y elementos.  </t>
  </si>
  <si>
    <t>2.8.1</t>
  </si>
  <si>
    <t>La infraestructura cuenta con el espacio de oficina.</t>
  </si>
  <si>
    <t>2.8.2</t>
  </si>
  <si>
    <r>
      <rPr>
        <sz val="11"/>
        <color rgb="FF000000"/>
        <rFont val="Arial"/>
        <family val="2"/>
      </rPr>
      <t xml:space="preserve">La oficina cuenta con la dotación requerida:
a. un computador.
b. una impresora.
c. un teléfono.
d. un escritorio.
e. </t>
    </r>
    <r>
      <rPr>
        <b/>
        <sz val="11"/>
        <color rgb="FF000000"/>
        <rFont val="Arial"/>
        <family val="2"/>
      </rPr>
      <t>tres</t>
    </r>
    <r>
      <rPr>
        <sz val="11"/>
        <color rgb="FF000000"/>
        <rFont val="Arial"/>
        <family val="2"/>
      </rPr>
      <t xml:space="preserve"> sillas.</t>
    </r>
  </si>
  <si>
    <t>2.8.3</t>
  </si>
  <si>
    <t>La infraestructura cuenta con el espacio para la atención de los usuarios por parte del equipo técnico.</t>
  </si>
  <si>
    <t>2.8.4</t>
  </si>
  <si>
    <r>
      <t xml:space="preserve">El espacio de atención cuenta con la siguiente dotación requerida:
a. un archivador.
b. un escritorio.
c. tres sillas.
e. un botiquín.
</t>
    </r>
    <r>
      <rPr>
        <b/>
        <sz val="11"/>
        <rFont val="Arial"/>
        <family val="2"/>
      </rPr>
      <t>Nota:</t>
    </r>
    <r>
      <rPr>
        <sz val="11"/>
        <rFont val="Arial"/>
        <family val="2"/>
      </rPr>
      <t xml:space="preserve"> el botiquín no debe contar con medicamentos recetados y termómetros de mercurio.</t>
    </r>
  </si>
  <si>
    <t>2.8.5</t>
  </si>
  <si>
    <t>La infraestructura cuenta con aula.</t>
  </si>
  <si>
    <t>2.8.6</t>
  </si>
  <si>
    <t>El aula cuenta con la dotación requerida:
a. una silla o pupitre por usuario.
b. un tablero por salón.
c. biblioteca física o virtual.</t>
  </si>
  <si>
    <t>2.8.7</t>
  </si>
  <si>
    <t>El inmueble cuenta con baños requeridos para la atención de los usuarios:</t>
  </si>
  <si>
    <t>2.8.8</t>
  </si>
  <si>
    <r>
      <t xml:space="preserve">Los baños cuentan con la dotación requerida:
a. </t>
    </r>
    <r>
      <rPr>
        <b/>
        <sz val="11"/>
        <rFont val="Arial"/>
        <family val="2"/>
      </rPr>
      <t xml:space="preserve">un (1) </t>
    </r>
    <r>
      <rPr>
        <sz val="11"/>
        <rFont val="Arial"/>
        <family val="2"/>
      </rPr>
      <t xml:space="preserve">sanitario.
b. </t>
    </r>
    <r>
      <rPr>
        <b/>
        <sz val="11"/>
        <rFont val="Arial"/>
        <family val="2"/>
      </rPr>
      <t xml:space="preserve">un (1) </t>
    </r>
    <r>
      <rPr>
        <sz val="11"/>
        <rFont val="Arial"/>
        <family val="2"/>
      </rPr>
      <t xml:space="preserve">orinal para hombres (Cuando se atienda).
c. </t>
    </r>
    <r>
      <rPr>
        <b/>
        <sz val="11"/>
        <rFont val="Arial"/>
        <family val="2"/>
      </rPr>
      <t xml:space="preserve">un (3) </t>
    </r>
    <r>
      <rPr>
        <sz val="11"/>
        <rFont val="Arial"/>
        <family val="2"/>
      </rPr>
      <t xml:space="preserve">lavamanos.
</t>
    </r>
  </si>
  <si>
    <t>Cantidad de Condiciones que CUMPLE</t>
  </si>
  <si>
    <t>Cantidad de Condiciones que NO CUMPLE CONDICIÓN</t>
  </si>
  <si>
    <t>Cantidad de Condiciones que NO APLICA</t>
  </si>
  <si>
    <r>
      <t xml:space="preserve">Cuenta con los soportes de realización de simulacros en los cuales se haga participe a toda la población del servicio .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</si>
  <si>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2.4.2</t>
  </si>
  <si>
    <t>2.4.3</t>
  </si>
  <si>
    <r>
      <t xml:space="preserve">La infraestructura cuenta con el servicio de gas (natural o propano).
</t>
    </r>
    <r>
      <rPr>
        <b/>
        <sz val="11"/>
        <rFont val="Arial"/>
        <family val="2"/>
      </rPr>
      <t xml:space="preserve">Nota: </t>
    </r>
    <r>
      <rPr>
        <sz val="11"/>
        <rFont val="Arial"/>
        <family val="2"/>
      </rPr>
      <t>Este ítem no aplica cuando el servicio de alimentación es tercerizado en su totalidad.</t>
    </r>
  </si>
  <si>
    <t>2.4.4</t>
  </si>
  <si>
    <t>2.4.5</t>
  </si>
  <si>
    <t>2.4.6</t>
  </si>
  <si>
    <t>Las duchas cuentan con agua caliente, si se requiere por la ubicación de la sede (clima) y población atendida.</t>
  </si>
  <si>
    <t>2.4.7</t>
  </si>
  <si>
    <t>Los dormitorios se encuentran separados por curso de vida, considerando que:
- Primera infancia: 0 - 5 años.
- Infancia: 6 - 11 años.
- Adolescencia: 12 - 18 años.
- Juventud: 14-26 años.
- Adultez: 27-59 años.
-Persona Mayor: 60 años o más
*Clasificación establecida por el Ministerio de Salud y Protección Social</t>
  </si>
  <si>
    <t>2.4.8</t>
  </si>
  <si>
    <r>
      <rPr>
        <sz val="11"/>
        <color rgb="FF000000"/>
        <rFont val="Arial"/>
        <family val="2"/>
      </rPr>
      <t xml:space="preserve">Los dormitorios se encuentran separados por sexo.
</t>
    </r>
    <r>
      <rPr>
        <b/>
        <sz val="11"/>
        <color rgb="FF000000"/>
        <rFont val="Arial"/>
        <family val="2"/>
      </rPr>
      <t>Nota:</t>
    </r>
    <r>
      <rPr>
        <sz val="11"/>
        <color rgb="FF000000"/>
        <rFont val="Arial"/>
        <family val="2"/>
      </rPr>
      <t xml:space="preserve"> Aplica para población mayor a seis (6) años.</t>
    </r>
  </si>
  <si>
    <t>2.4.9</t>
  </si>
  <si>
    <t>2.4.10</t>
  </si>
  <si>
    <t>2.4.11</t>
  </si>
  <si>
    <t>Las cerraduras de los dormitorios no cuentan con seguro por dentro ni por fuera.</t>
  </si>
  <si>
    <t>2.5.7</t>
  </si>
  <si>
    <t>2.5.8</t>
  </si>
  <si>
    <t>2.5.9</t>
  </si>
  <si>
    <t>2.5.10</t>
  </si>
  <si>
    <t>2.5.11</t>
  </si>
  <si>
    <t>2.5.12</t>
  </si>
  <si>
    <r>
      <t xml:space="preserve">Los espejos se encuentran en perfecto estado.
</t>
    </r>
    <r>
      <rPr>
        <b/>
        <sz val="11"/>
        <rFont val="Arial"/>
        <family val="2"/>
      </rPr>
      <t xml:space="preserve">Nota 1: </t>
    </r>
    <r>
      <rPr>
        <sz val="11"/>
        <rFont val="Arial"/>
        <family val="2"/>
      </rPr>
      <t>libres de fisuras, manchas, deformaciones, sin bordes cortantes y con película de seguridad para proteger a los usuarios de los efectos causados por su rompimiento.</t>
    </r>
    <r>
      <rPr>
        <b/>
        <sz val="11"/>
        <rFont val="Arial"/>
        <family val="2"/>
      </rPr>
      <t xml:space="preserve">
Nota 2:</t>
    </r>
    <r>
      <rPr>
        <sz val="11"/>
        <rFont val="Arial"/>
        <family val="2"/>
      </rPr>
      <t xml:space="preserve"> Pueden omitirse cuando por las características de la población, este elemento represente un riesgo para la integridad de las niñas, los niños y los adolescentes. </t>
    </r>
  </si>
  <si>
    <t>2.5.13</t>
  </si>
  <si>
    <t>2.5.14</t>
  </si>
  <si>
    <t>2.5.15</t>
  </si>
  <si>
    <t>2.5.16</t>
  </si>
  <si>
    <t>2.5.17</t>
  </si>
  <si>
    <t>2.5.18</t>
  </si>
  <si>
    <t>2.5.19</t>
  </si>
  <si>
    <t>2.5.20</t>
  </si>
  <si>
    <t>2.5.21</t>
  </si>
  <si>
    <t>2.5.22</t>
  </si>
  <si>
    <t>Los dormitorios, baños y espacios de atención están libres de cámaras de vigilancia.</t>
  </si>
  <si>
    <t>2.5.23</t>
  </si>
  <si>
    <r>
      <t xml:space="preserve">El área de los dormitorios cumple con mínimo 3.0 m² por usuario, donde el área incluye la cama, el armario, la mesa de noche y el espacio de circulación. 
</t>
    </r>
    <r>
      <rPr>
        <b/>
        <sz val="11"/>
        <rFont val="Arial"/>
        <family val="2"/>
      </rPr>
      <t>Nota:</t>
    </r>
    <r>
      <rPr>
        <sz val="11"/>
        <rFont val="Arial"/>
        <family val="2"/>
      </rPr>
      <t xml:space="preserve"> para la toma de la capacidad instalada, es con base en el espacio de los dormitorios. 
</t>
    </r>
    <r>
      <rPr>
        <b/>
        <sz val="11"/>
        <rFont val="Arial"/>
        <family val="2"/>
      </rPr>
      <t>Nota</t>
    </r>
    <r>
      <rPr>
        <sz val="11"/>
        <rFont val="Arial"/>
        <family val="2"/>
      </rPr>
      <t xml:space="preserve">: la medición de la capacidad instalada en dormitorios debe ser calculada de forma independiente para cada dormitorio.
</t>
    </r>
    <r>
      <rPr>
        <b/>
        <sz val="11"/>
        <rFont val="Arial"/>
        <family val="2"/>
      </rPr>
      <t>Nota:</t>
    </r>
    <r>
      <rPr>
        <sz val="11"/>
        <rFont val="Arial"/>
        <family val="2"/>
      </rPr>
      <t xml:space="preserve"> Si en el servicio se presta atención a población de mujeres gestantes y en periodo de lactancia el dormitorio debe cumplir con los 3.0 m² para cada uno (la mujer gestante, el niño recién nacido y el hijo e hija acompañante). </t>
    </r>
  </si>
  <si>
    <t>Los camarotes no deben ser utilizados para niñas y niños menores de seis (6) años, población con discapacidad, ni para mujeres gestantes o en periodo de lactancia .</t>
  </si>
  <si>
    <r>
      <t xml:space="preserve">Cuenta con los soportes de realización de simulacros en los cuales se haga participe a toda la población de la sede operativa. 
</t>
    </r>
    <r>
      <rPr>
        <b/>
        <sz val="11"/>
        <color theme="1"/>
        <rFont val="Arial"/>
        <family val="2"/>
      </rPr>
      <t>Nota 1:</t>
    </r>
    <r>
      <rPr>
        <sz val="11"/>
        <color theme="1"/>
        <rFont val="Arial"/>
        <family val="2"/>
      </rPr>
      <t xml:space="preserve"> Verificar que cuente con al menos un simulacro.
</t>
    </r>
    <r>
      <rPr>
        <b/>
        <sz val="11"/>
        <color theme="1"/>
        <rFont val="Arial"/>
        <family val="2"/>
      </rPr>
      <t>Nota 2:</t>
    </r>
    <r>
      <rPr>
        <sz val="11"/>
        <color theme="1"/>
        <rFont val="Arial"/>
        <family val="2"/>
      </rPr>
      <t xml:space="preserve"> El registro de los simulacros podrá contener la siguiente información: el número de participantes, tiempo de respuesta ante la emergencia, resultados, plan de acción y mejora.</t>
    </r>
  </si>
  <si>
    <t>2.7.2</t>
  </si>
  <si>
    <t>2.7.3</t>
  </si>
  <si>
    <t xml:space="preserve">El área del aula o salón es mínimo de 1.50 m² por usuario atendido. </t>
  </si>
  <si>
    <t xml:space="preserve"> Cumple la infraestructura con las áreas, espacios y elementos para la modalidad de atención.</t>
  </si>
  <si>
    <r>
      <t xml:space="preserve">La infraestructura cuenta con el espacio de oficina.
</t>
    </r>
    <r>
      <rPr>
        <b/>
        <sz val="11"/>
        <rFont val="Arial"/>
        <family val="2"/>
      </rPr>
      <t>Nota:</t>
    </r>
    <r>
      <rPr>
        <sz val="11"/>
        <rFont val="Arial"/>
        <family val="2"/>
      </rPr>
      <t xml:space="preserve"> Para la modalidad casa hogar, la oficina aplica también como espacio para la atención, en donde el operador debe garantizar la privacidad en el momento de las atenciones.</t>
    </r>
  </si>
  <si>
    <r>
      <t xml:space="preserve">La oficina cuenta con la dotación requerida:
a. un computador.
b. una impresora.
c. un teléfono.
d. un escritorio.
e. </t>
    </r>
    <r>
      <rPr>
        <b/>
        <sz val="11"/>
        <rFont val="Arial"/>
        <family val="2"/>
      </rPr>
      <t>dos</t>
    </r>
    <r>
      <rPr>
        <sz val="11"/>
        <rFont val="Arial"/>
        <family val="2"/>
      </rPr>
      <t xml:space="preserve"> sillas.
</t>
    </r>
  </si>
  <si>
    <r>
      <t xml:space="preserve">El espacio de atención cuenta con la siguiente dotación requerida:
a. un archivador.
b. un botiquín.
</t>
    </r>
    <r>
      <rPr>
        <b/>
        <sz val="11"/>
        <rFont val="Arial"/>
        <family val="2"/>
      </rPr>
      <t>Nota:</t>
    </r>
    <r>
      <rPr>
        <sz val="11"/>
        <rFont val="Arial"/>
        <family val="2"/>
      </rPr>
      <t xml:space="preserve"> el botiquín no debe contar con medicamentos recetados y termómetros de mercurio.</t>
    </r>
  </si>
  <si>
    <r>
      <t>La infraestructura cuenta con un espacio de cocina.</t>
    </r>
    <r>
      <rPr>
        <b/>
        <u/>
        <sz val="11"/>
        <rFont val="Arial"/>
        <family val="2"/>
      </rPr>
      <t xml:space="preserve">
</t>
    </r>
    <r>
      <rPr>
        <b/>
        <sz val="11"/>
        <rFont val="Arial"/>
        <family val="2"/>
      </rPr>
      <t xml:space="preserve">Nota: </t>
    </r>
    <r>
      <rPr>
        <sz val="11"/>
        <rFont val="Arial"/>
        <family val="2"/>
      </rPr>
      <t>No aplica cuando el servicio de alimentación es tercerizado en su totalidad.</t>
    </r>
  </si>
  <si>
    <r>
      <t xml:space="preserve">El servicio de alimentación está ubicado en un espacio separado del área de atención de los usuarios.
</t>
    </r>
    <r>
      <rPr>
        <b/>
        <sz val="11"/>
        <rFont val="Arial"/>
        <family val="2"/>
      </rPr>
      <t xml:space="preserve">Nota: </t>
    </r>
    <r>
      <rPr>
        <sz val="11"/>
        <rFont val="Arial"/>
        <family val="2"/>
      </rPr>
      <t>No aplica cuando el servicio de alimentación es tercerizado en su totalidad.</t>
    </r>
  </si>
  <si>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 Guía para el impulso a la soberanía alimentaria por el derecho humano a la alimentación adecuada en las modalidades y servicios del ICBF. G36.PP. Versión 1 del 04/12/2024 pág. 71 a 73.
- Resolución 2674 de 2013 MinSalud.</t>
  </si>
  <si>
    <r>
      <t xml:space="preserve">Todas las áreas del servicio de alimentación están delimitadas visualmente, con avisos alusivos al lugar.
</t>
    </r>
    <r>
      <rPr>
        <b/>
        <sz val="11"/>
        <rFont val="Arial"/>
        <family val="2"/>
      </rPr>
      <t>Nota:</t>
    </r>
    <r>
      <rPr>
        <sz val="11"/>
        <rFont val="Arial"/>
        <family val="2"/>
      </rPr>
      <t xml:space="preserve"> No aplica cuando el servicio de alimentación es tercerizado en su totalidad.</t>
    </r>
  </si>
  <si>
    <r>
      <t xml:space="preserve">La ubicación de los servicios de alimentación están aislados de lugares que representen un riesgo de contaminación para los productos.
</t>
    </r>
    <r>
      <rPr>
        <b/>
        <sz val="11"/>
        <rFont val="Arial"/>
        <family val="2"/>
      </rPr>
      <t>Nota:</t>
    </r>
    <r>
      <rPr>
        <sz val="11"/>
        <rFont val="Arial"/>
        <family val="2"/>
      </rPr>
      <t xml:space="preserve"> No aplica cuando el servicio de alimentación es tercerizado en su totalidad.</t>
    </r>
  </si>
  <si>
    <t>2.8.9</t>
  </si>
  <si>
    <r>
      <t xml:space="preserve">Los accesos del servicio de alimentación y alrededores están limpios, libres de acumulación de basuras y apartado de la generación de polvo, estancamiento de aguas, suciedades, plagas u otras fuentes de contaminación para los alimentos. 
</t>
    </r>
    <r>
      <rPr>
        <b/>
        <sz val="11"/>
        <rFont val="Arial"/>
        <family val="2"/>
      </rPr>
      <t>Nota:</t>
    </r>
    <r>
      <rPr>
        <sz val="11"/>
        <rFont val="Arial"/>
        <family val="2"/>
      </rPr>
      <t xml:space="preserve"> No aplica cuando el servicio de alimentación es tercerizado en su totalidad.</t>
    </r>
  </si>
  <si>
    <t>2.8.10</t>
  </si>
  <si>
    <r>
      <t xml:space="preserve">El servicio de alimentación cuenta con el espacio suficiente para el manejo de los equipos disponibles, la circulación de las personas, el traslado de materiales o productos.
</t>
    </r>
    <r>
      <rPr>
        <b/>
        <sz val="11"/>
        <rFont val="Arial"/>
        <family val="2"/>
      </rPr>
      <t>Nota:</t>
    </r>
    <r>
      <rPr>
        <sz val="11"/>
        <rFont val="Arial"/>
        <family val="2"/>
      </rPr>
      <t xml:space="preserve"> No aplica cuando el servicio de alimentación es tercerizado en su totalidad.</t>
    </r>
  </si>
  <si>
    <t>2.8.11</t>
  </si>
  <si>
    <r>
      <t xml:space="preserve">La infraestructura del servicio de alimentos está construida de manera que facilite las operaciones de limpieza, desinfección y mantenimiento. 
</t>
    </r>
    <r>
      <rPr>
        <b/>
        <sz val="11"/>
        <rFont val="Arial"/>
        <family val="2"/>
      </rPr>
      <t xml:space="preserve">Nota: </t>
    </r>
    <r>
      <rPr>
        <sz val="11"/>
        <rFont val="Arial"/>
        <family val="2"/>
      </rPr>
      <t>No aplica cuando el servicio de alimentación es tercerizado en su totalidad.</t>
    </r>
  </si>
  <si>
    <t>2.8.12</t>
  </si>
  <si>
    <r>
      <t xml:space="preserve">Los pisos del servicio de alimentos están construidos con materiales que no generan sustancias o contaminantes tóxicos, son resistentes, no porosos, impermeables, no absorbentes ni deslizantes y con acabados libres de grietas.
</t>
    </r>
    <r>
      <rPr>
        <b/>
        <sz val="11"/>
        <rFont val="Arial"/>
        <family val="2"/>
      </rPr>
      <t>Nota:</t>
    </r>
    <r>
      <rPr>
        <sz val="11"/>
        <rFont val="Arial"/>
        <family val="2"/>
      </rPr>
      <t xml:space="preserve"> No aplica cuando el servicio de alimentación es tercerizado en su totalidad.</t>
    </r>
  </si>
  <si>
    <t>2.8.13</t>
  </si>
  <si>
    <r>
      <t xml:space="preserve">Las instalaciones del servicio de alimentos cuentan con un espacio de vestuario y zona de lavamanos señalizado de acuerdo a la normatividad vigente.
</t>
    </r>
    <r>
      <rPr>
        <b/>
        <sz val="11"/>
        <rFont val="Arial"/>
        <family val="2"/>
      </rPr>
      <t xml:space="preserve">Nota: </t>
    </r>
    <r>
      <rPr>
        <sz val="11"/>
        <rFont val="Arial"/>
        <family val="2"/>
      </rPr>
      <t>No aplica cuando el servicio de alimentación es tercerizado en su totalidad.</t>
    </r>
  </si>
  <si>
    <t>2.8.14</t>
  </si>
  <si>
    <r>
      <t xml:space="preserve">El sistema de tuberías y drenajes del servicio de alimentos permite la salida rápida y efectiva de las aguas residuales producidas en el servicio y que los drenajes de piso cuentan con rejilla. 
</t>
    </r>
    <r>
      <rPr>
        <b/>
        <sz val="11"/>
        <rFont val="Arial"/>
        <family val="2"/>
      </rPr>
      <t>Nota:</t>
    </r>
    <r>
      <rPr>
        <sz val="11"/>
        <rFont val="Arial"/>
        <family val="2"/>
      </rPr>
      <t xml:space="preserve"> No aplica cuando el servicio de alimentación es tercerizado en su totalidad.</t>
    </r>
  </si>
  <si>
    <t>2.8.15</t>
  </si>
  <si>
    <r>
      <t xml:space="preserve">Las paredes del servicio de alimentos son de materiales resistentes, impermeables, no absorbentes y de fácil limpieza y desinfección, de acabado liso y sin grietas.
</t>
    </r>
    <r>
      <rPr>
        <b/>
        <sz val="11"/>
        <rFont val="Arial"/>
        <family val="2"/>
      </rPr>
      <t>Nota:</t>
    </r>
    <r>
      <rPr>
        <sz val="11"/>
        <rFont val="Arial"/>
        <family val="2"/>
      </rPr>
      <t xml:space="preserve"> No aplica cuando el servicio de alimentación es tercerizado en su totalidad.</t>
    </r>
  </si>
  <si>
    <t>2.8.16</t>
  </si>
  <si>
    <r>
      <t xml:space="preserve">Las uniones pared - pared, pared - techo y pared - piso del servicio de alimentos están selladas y se encuentran redondeadas.
</t>
    </r>
    <r>
      <rPr>
        <b/>
        <sz val="11"/>
        <rFont val="Arial"/>
        <family val="2"/>
      </rPr>
      <t>Nota:</t>
    </r>
    <r>
      <rPr>
        <sz val="11"/>
        <rFont val="Arial"/>
        <family val="2"/>
      </rPr>
      <t xml:space="preserve"> No aplica cuando el servicio de alimentación es tercerizado en su totalidad.</t>
    </r>
  </si>
  <si>
    <t>2.8.17</t>
  </si>
  <si>
    <r>
      <t xml:space="preserve">Los techos del servicio de alimentos evitan la acumulación de suciedad, condensación, formación de hongos y mohos, desprendimiento superficial y son de fácil limpieza y mantenimiento. 
</t>
    </r>
    <r>
      <rPr>
        <b/>
        <sz val="11"/>
        <rFont val="Arial"/>
        <family val="2"/>
      </rPr>
      <t>Nota:</t>
    </r>
    <r>
      <rPr>
        <sz val="11"/>
        <rFont val="Arial"/>
        <family val="2"/>
      </rPr>
      <t xml:space="preserve"> No aplica cuando el servicio de alimentación es tercerizado en su totalidad.</t>
    </r>
  </si>
  <si>
    <t>2.8.18</t>
  </si>
  <si>
    <r>
      <t xml:space="preserve">Las ventanas u otras aberturas del servicio de alimentos evitan la acumulación de polvo, suciedad y facilite la limpieza y que aquellas que se comuniquen con el ambiente exterior estén provistas por mallas anti-insectos u otro material que sea de fácil limpieza y buena conservación que impida la entrada de éstos y de roedores.
</t>
    </r>
    <r>
      <rPr>
        <b/>
        <sz val="11"/>
        <rFont val="Arial"/>
        <family val="2"/>
      </rPr>
      <t>Nota:</t>
    </r>
    <r>
      <rPr>
        <sz val="11"/>
        <rFont val="Arial"/>
        <family val="2"/>
      </rPr>
      <t xml:space="preserve"> No aplica cuando el servicio de alimentación es tercerizado en su totalidad.</t>
    </r>
  </si>
  <si>
    <t>2.8.19</t>
  </si>
  <si>
    <r>
      <t xml:space="preserve">Las puertas del servicio de alimentos son de superficie lisa, resistentes, no absorbentes y de suficiente amplitud procurando que la abertura entre la puerta exterior y el piso no sea mayor a 1 cm. 
</t>
    </r>
    <r>
      <rPr>
        <b/>
        <sz val="11"/>
        <rFont val="Arial"/>
        <family val="2"/>
      </rPr>
      <t>Nota:</t>
    </r>
    <r>
      <rPr>
        <sz val="11"/>
        <rFont val="Arial"/>
        <family val="2"/>
      </rPr>
      <t xml:space="preserve"> No aplica cuando el servicio de alimentación es tercerizado en su totalidad.</t>
    </r>
  </si>
  <si>
    <t>2.8.20</t>
  </si>
  <si>
    <r>
      <t xml:space="preserve">Las escaleras, rampas o plataformas del servicio de alimentos no dificultan la limpieza del lugar que causan contaminación de los alimentos; y que eviten la acumulación de suciedad, minimizando la condensación, el desarrollo de hongos y mohos y el descamado superficial. 
</t>
    </r>
    <r>
      <rPr>
        <b/>
        <sz val="11"/>
        <rFont val="Arial"/>
        <family val="2"/>
      </rPr>
      <t xml:space="preserve">Nota: </t>
    </r>
    <r>
      <rPr>
        <sz val="11"/>
        <rFont val="Arial"/>
        <family val="2"/>
      </rPr>
      <t>No aplica cuando el servicio de alimentación es tercerizado en su totalidad.</t>
    </r>
  </si>
  <si>
    <t>2.8.21</t>
  </si>
  <si>
    <r>
      <t xml:space="preserve">Las instalaciones eléctricas, mecánicas y de prevención de incendios del servicio de alimentos no tienen un acabado que impida la acumulación de suciedades o el albergue de plagas. 
</t>
    </r>
    <r>
      <rPr>
        <b/>
        <sz val="11"/>
        <rFont val="Arial"/>
        <family val="2"/>
      </rPr>
      <t>Nota:</t>
    </r>
    <r>
      <rPr>
        <sz val="11"/>
        <rFont val="Arial"/>
        <family val="2"/>
      </rPr>
      <t xml:space="preserve"> No aplica cuando el servicio de alimentación es tercerizado en su totalidad.</t>
    </r>
  </si>
  <si>
    <t>2.8.22</t>
  </si>
  <si>
    <r>
      <t xml:space="preserve">La iluminación del servicio de alimentos es adecuada y suficiente, ya sea natural o artificial con rejilla de protección. 
</t>
    </r>
    <r>
      <rPr>
        <b/>
        <sz val="11"/>
        <rFont val="Arial"/>
        <family val="2"/>
      </rPr>
      <t>Nota 1:</t>
    </r>
    <r>
      <rPr>
        <sz val="11"/>
        <rFont val="Arial"/>
        <family val="2"/>
      </rPr>
      <t xml:space="preserve"> La iluminación adecuada hace referencia a iluminación uniforme que no altere los colores naturales.
</t>
    </r>
    <r>
      <rPr>
        <b/>
        <sz val="11"/>
        <rFont val="Arial"/>
        <family val="2"/>
      </rPr>
      <t>Nota 2:</t>
    </r>
    <r>
      <rPr>
        <sz val="11"/>
        <rFont val="Arial"/>
        <family val="2"/>
      </rPr>
      <t xml:space="preserve"> No aplica cuando el servicio de alimentación es tercerizado en su totalidad.</t>
    </r>
  </si>
  <si>
    <t>2.8.23</t>
  </si>
  <si>
    <r>
      <t xml:space="preserve">Las áreas de elaboración de alimentos están ventiladas de manera directa o indirecta por sistemas que no contribuyan a la contaminación de los alimentos o a la incomodidad del personal. 
</t>
    </r>
    <r>
      <rPr>
        <b/>
        <sz val="11"/>
        <rFont val="Arial"/>
        <family val="2"/>
      </rPr>
      <t>Nota:</t>
    </r>
    <r>
      <rPr>
        <sz val="11"/>
        <rFont val="Arial"/>
        <family val="2"/>
      </rPr>
      <t xml:space="preserve"> No aplica cuando el servicio de alimentación es tercerizado en su totalidad.</t>
    </r>
  </si>
  <si>
    <t>2.8.24</t>
  </si>
  <si>
    <r>
      <t xml:space="preserve">Las aberturas que se utilizan para ventilación en el servicio de alimentos, deben estar protegidas con mallas de material no corrosivo y de fácil limpieza y reparación. 
</t>
    </r>
    <r>
      <rPr>
        <b/>
        <sz val="11"/>
        <rFont val="Arial"/>
        <family val="2"/>
      </rPr>
      <t xml:space="preserve">Nota: </t>
    </r>
    <r>
      <rPr>
        <sz val="11"/>
        <rFont val="Arial"/>
        <family val="2"/>
      </rPr>
      <t>No aplica cuando el servicio de alimentación es tercerizado en su totalidad.</t>
    </r>
  </si>
  <si>
    <t>2.8.25</t>
  </si>
  <si>
    <r>
      <t xml:space="preserve">La infraestructura cuenta con despensa para la recepción de los alimentos cuando el servicio de alimentos sea administrado por la institución.
</t>
    </r>
    <r>
      <rPr>
        <b/>
        <sz val="11"/>
        <rFont val="Arial"/>
        <family val="2"/>
      </rPr>
      <t xml:space="preserve">Nota: </t>
    </r>
    <r>
      <rPr>
        <sz val="11"/>
        <rFont val="Arial"/>
        <family val="2"/>
      </rPr>
      <t>No aplica cuando el servicio de alimentación es tercerizado en su totalidad.</t>
    </r>
  </si>
  <si>
    <t>2.8.26</t>
  </si>
  <si>
    <r>
      <t xml:space="preserve">La despensa cuenta con </t>
    </r>
    <r>
      <rPr>
        <b/>
        <sz val="11"/>
        <rFont val="Arial"/>
        <family val="2"/>
      </rPr>
      <t>un</t>
    </r>
    <r>
      <rPr>
        <sz val="11"/>
        <rFont val="Arial"/>
        <family val="2"/>
      </rPr>
      <t xml:space="preserve"> estante.
</t>
    </r>
    <r>
      <rPr>
        <b/>
        <sz val="11"/>
        <rFont val="Arial"/>
        <family val="2"/>
      </rPr>
      <t>Nota:</t>
    </r>
    <r>
      <rPr>
        <sz val="11"/>
        <rFont val="Arial"/>
        <family val="2"/>
      </rPr>
      <t xml:space="preserve"> No aplica cuando el servicio de alimentación es tercerizado en su totalidad.</t>
    </r>
  </si>
  <si>
    <t>2.8.27</t>
  </si>
  <si>
    <r>
      <t xml:space="preserve">La despensa cuenta con </t>
    </r>
    <r>
      <rPr>
        <b/>
        <sz val="11"/>
        <rFont val="Arial"/>
        <family val="2"/>
      </rPr>
      <t>dos (2)</t>
    </r>
    <r>
      <rPr>
        <sz val="11"/>
        <rFont val="Arial"/>
        <family val="2"/>
      </rPr>
      <t xml:space="preserve"> canastas para almacenar.
</t>
    </r>
    <r>
      <rPr>
        <b/>
        <sz val="11"/>
        <rFont val="Arial"/>
        <family val="2"/>
      </rPr>
      <t>Nota:</t>
    </r>
    <r>
      <rPr>
        <sz val="11"/>
        <rFont val="Arial"/>
        <family val="2"/>
      </rPr>
      <t xml:space="preserve"> No aplica cuando el servicio de alimentación es tercerizado en su totalidad.</t>
    </r>
  </si>
  <si>
    <t>2.8.28</t>
  </si>
  <si>
    <t>La infraestructura cuenta con espacio de comedor con puesto en mesa con silla según capacidad y organización por turnos.</t>
  </si>
  <si>
    <t>2.8.29</t>
  </si>
  <si>
    <t xml:space="preserve">La infraestructura cuenta con sala amiga de la lactancia materna, si atiende a niñas y niños menores de 2 años de edad, mujeres gestantes o en periodo de lactancia. </t>
  </si>
  <si>
    <t>2.8.30</t>
  </si>
  <si>
    <t>La infraestructura cuenta con lavandería. (zona de lavado)</t>
  </si>
  <si>
    <t>2.8.31</t>
  </si>
  <si>
    <r>
      <t xml:space="preserve">La lavandería cuenta con la dotación requerida:
a. espacio para mínimo </t>
    </r>
    <r>
      <rPr>
        <b/>
        <sz val="11"/>
        <rFont val="Arial"/>
        <family val="2"/>
      </rPr>
      <t xml:space="preserve">1 </t>
    </r>
    <r>
      <rPr>
        <sz val="11"/>
        <rFont val="Arial"/>
        <family val="2"/>
      </rPr>
      <t xml:space="preserve">lavadero o lavadora, por cada </t>
    </r>
    <r>
      <rPr>
        <b/>
        <sz val="11"/>
        <rFont val="Arial"/>
        <family val="2"/>
      </rPr>
      <t>12</t>
    </r>
    <r>
      <rPr>
        <sz val="11"/>
        <rFont val="Arial"/>
        <family val="2"/>
      </rPr>
      <t xml:space="preserve"> usuarios.
b. un tendedero.</t>
    </r>
  </si>
  <si>
    <t>2.8.32</t>
  </si>
  <si>
    <t>2.8.33</t>
  </si>
  <si>
    <t>2.8.34</t>
  </si>
  <si>
    <t>2.8.35</t>
  </si>
  <si>
    <r>
      <t xml:space="preserve">Los baños cuentan con la dotación requerida:
a. </t>
    </r>
    <r>
      <rPr>
        <b/>
        <sz val="11"/>
        <rFont val="Arial"/>
        <family val="2"/>
      </rPr>
      <t xml:space="preserve">dos (2) </t>
    </r>
    <r>
      <rPr>
        <sz val="11"/>
        <rFont val="Arial"/>
        <family val="2"/>
      </rPr>
      <t>sanitarios por cada</t>
    </r>
    <r>
      <rPr>
        <b/>
        <sz val="11"/>
        <rFont val="Arial"/>
        <family val="2"/>
      </rPr>
      <t xml:space="preserve"> 12 </t>
    </r>
    <r>
      <rPr>
        <sz val="11"/>
        <rFont val="Arial"/>
        <family val="2"/>
      </rPr>
      <t>usuarios.</t>
    </r>
    <r>
      <rPr>
        <b/>
        <sz val="11"/>
        <rFont val="Arial"/>
        <family val="2"/>
      </rPr>
      <t xml:space="preserve"> </t>
    </r>
    <r>
      <rPr>
        <sz val="11"/>
        <rFont val="Arial"/>
        <family val="2"/>
      </rPr>
      <t xml:space="preserve">
b. </t>
    </r>
    <r>
      <rPr>
        <b/>
        <sz val="11"/>
        <rFont val="Arial"/>
        <family val="2"/>
      </rPr>
      <t xml:space="preserve">dos (2) </t>
    </r>
    <r>
      <rPr>
        <sz val="11"/>
        <rFont val="Arial"/>
        <family val="2"/>
      </rPr>
      <t xml:space="preserve">lavamanos por cada </t>
    </r>
    <r>
      <rPr>
        <b/>
        <sz val="11"/>
        <rFont val="Arial"/>
        <family val="2"/>
      </rPr>
      <t>12</t>
    </r>
    <r>
      <rPr>
        <sz val="11"/>
        <rFont val="Arial"/>
        <family val="2"/>
      </rPr>
      <t xml:space="preserve"> usuarios.
c. </t>
    </r>
    <r>
      <rPr>
        <b/>
        <sz val="11"/>
        <rFont val="Arial"/>
        <family val="2"/>
      </rPr>
      <t xml:space="preserve">dos (2) </t>
    </r>
    <r>
      <rPr>
        <sz val="11"/>
        <rFont val="Arial"/>
        <family val="2"/>
      </rPr>
      <t xml:space="preserve">duchas por cada </t>
    </r>
    <r>
      <rPr>
        <b/>
        <sz val="11"/>
        <rFont val="Arial"/>
        <family val="2"/>
      </rPr>
      <t>12</t>
    </r>
    <r>
      <rPr>
        <sz val="11"/>
        <rFont val="Arial"/>
        <family val="2"/>
      </rPr>
      <t xml:space="preserve"> usuarios.
d. </t>
    </r>
    <r>
      <rPr>
        <b/>
        <sz val="11"/>
        <rFont val="Arial"/>
        <family val="2"/>
      </rPr>
      <t>dos (2)</t>
    </r>
    <r>
      <rPr>
        <sz val="11"/>
        <rFont val="Arial"/>
        <family val="2"/>
      </rPr>
      <t xml:space="preserve"> espejos por cada </t>
    </r>
    <r>
      <rPr>
        <b/>
        <sz val="11"/>
        <rFont val="Arial"/>
        <family val="2"/>
      </rPr>
      <t>12</t>
    </r>
    <r>
      <rPr>
        <sz val="11"/>
        <rFont val="Arial"/>
        <family val="2"/>
      </rPr>
      <t xml:space="preserve"> usuarios.</t>
    </r>
  </si>
  <si>
    <t>2.8.36</t>
  </si>
  <si>
    <t>Manual Operativo Modalidades y Servicio para la atención de niñas, niños y adolescentes, con Proceso Administrativo de Restablecimiento de Derechos. - MO3.P - Versión 2 del 08/07/2022
3.2.1. Dotación institucional página (28-30)
Tabla 6. Dotación institucional de áreas y elementos.  
Para código colores de canecas, norma vigente:
Resolución 2184 de 2019.</t>
  </si>
  <si>
    <t>3. COMPONENTE ALIMENTACION Y NUTRICIÓN</t>
  </si>
  <si>
    <t>3.1.</t>
  </si>
  <si>
    <t>Cuenta con el seguimiento a la atención, promoción y mantenimiento de la salud.</t>
  </si>
  <si>
    <t>Guía para el impulso a la soberanía alimentaria por el derecho humano a la alimentación adecuada en las modalidades y servicios del ICBF. G36.PP.  Versión 2  del 30/12/2025.Págs 101, 107-110.  
Guía de Orientaciones para la Prevención y Manejo de Situaciones de Riesgo de las niñas, niños y adolescentes en las Modalidades y Servicio de Restablecimiento de derechos G17.P 6/6/2023. Código Ético  pág.  78.</t>
  </si>
  <si>
    <t>ND / ING AL</t>
  </si>
  <si>
    <t>3.1.1.</t>
  </si>
  <si>
    <r>
      <t xml:space="preserve">Cuenta con soporte de afiliación en estado activo, vigente (no mayor a 6 meses), en físico o digital.
</t>
    </r>
    <r>
      <rPr>
        <b/>
        <sz val="11"/>
        <rFont val="Arial"/>
        <family val="2"/>
      </rPr>
      <t xml:space="preserve">Nota 1: </t>
    </r>
    <r>
      <rPr>
        <sz val="11"/>
        <rFont val="Arial"/>
        <family val="2"/>
      </rPr>
      <t xml:space="preserve">Régimen Especial: Certificación emitida por la Entidad Prestadora de Salud (EPS).
</t>
    </r>
    <r>
      <rPr>
        <b/>
        <sz val="11"/>
        <rFont val="Arial"/>
        <family val="2"/>
      </rPr>
      <t xml:space="preserve">Nota 2: </t>
    </r>
    <r>
      <rPr>
        <sz val="11"/>
        <rFont val="Arial"/>
        <family val="2"/>
      </rPr>
      <t>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</si>
  <si>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30/12/20254.pag 112.</t>
  </si>
  <si>
    <t>3.1.2.</t>
  </si>
  <si>
    <r>
      <t xml:space="preserve">Cuenta con los soportes de las atenciones periódicas y/o gestiones en salud para dar cumplimiento con lo descrito en la Ruta Integral de Atención en Salud:
Soporte de valoración integral por: medicina general o especialista en pediatría o medicina familiar, nutrición, profesional de enfermería y salud bucal por profesional de odontología.
</t>
    </r>
    <r>
      <rPr>
        <b/>
        <sz val="11"/>
        <color theme="1"/>
        <rFont val="Arial"/>
        <family val="2"/>
      </rPr>
      <t xml:space="preserve">Nota 1: </t>
    </r>
    <r>
      <rPr>
        <sz val="11"/>
        <color theme="1"/>
        <rFont val="Arial"/>
        <family val="2"/>
      </rPr>
      <t xml:space="preserve">En caso que los niños requieran consultas de salud especializadas verificar la asistencia a las mismas.
</t>
    </r>
    <r>
      <rPr>
        <b/>
        <sz val="11"/>
        <color theme="1"/>
        <rFont val="Arial"/>
        <family val="2"/>
      </rPr>
      <t xml:space="preserve">Nota 2: </t>
    </r>
    <r>
      <rPr>
        <sz val="11"/>
        <color theme="1"/>
        <rFont val="Arial"/>
        <family val="2"/>
      </rPr>
      <t>en caso de no contar con el soporte verificar</t>
    </r>
    <r>
      <rPr>
        <b/>
        <sz val="11"/>
        <color theme="1"/>
        <rFont val="Arial"/>
        <family val="2"/>
      </rPr>
      <t xml:space="preserve"> </t>
    </r>
    <r>
      <rPr>
        <sz val="11"/>
        <color theme="1"/>
        <rFont val="Arial"/>
        <family val="2"/>
      </rPr>
      <t xml:space="preserve">la gestión en coordinación con la Autoridad Administrativa. </t>
    </r>
  </si>
  <si>
    <t>Guía para el impulso a la soberanía alimentaria por el derecho humano a la alimentación adecuada en las modalidades y servicios del ICBF. G36.PP.Versión 2  del 30/12/2025
4.6. Valoración y Seguimiento del Estado Nutricional y de Salud. Pág.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 108 - 111.</t>
  </si>
  <si>
    <t>3.1.3.</t>
  </si>
  <si>
    <r>
      <t xml:space="preserve">Cuenta con soporte en físico o digital de la aplicación del esquema de vacunación completo para la edad.
</t>
    </r>
    <r>
      <rPr>
        <b/>
        <sz val="11"/>
        <rFont val="Arial"/>
        <family val="2"/>
      </rPr>
      <t>Nota:</t>
    </r>
    <r>
      <rPr>
        <sz val="11"/>
        <rFont val="Arial"/>
        <family val="2"/>
      </rPr>
      <t xml:space="preserve"> en caso de no contar con el soporte verificar la gestión en coordinación con la Autoridad Administrativa.</t>
    </r>
  </si>
  <si>
    <t>Guía para el impulso a la soberanía alimentaria por el derecho humano a la alimentación adecuada en las modalidades y servicios del ICBF. G36.PP. Versión 2  del 30/12/2025
4.6. Valoración y Seguimiento del Estado Nutricional y de Salud.  Pág. 91.
4.6.5. Seguimiento a la atención, promoción y mantenimiento de la salud.
Tabla 11. Ruta integral de atención para la promoción y mantenimiento de la salud según curso de vida. Esquema de intervenciones/atenciones en salud individuales para niñas y niños en primera infancia.
Página 108 - 111.</t>
  </si>
  <si>
    <t>3.1.4.</t>
  </si>
  <si>
    <t>Cuenta con prescripción médica y  soportes del suministro de  medicamentos.</t>
  </si>
  <si>
    <r>
      <t xml:space="preserve">Guía de Orientaciones para la Prevención y Manejo de Situaciones de Riesgo de las niñas, niños y adolescentes en las Modalidades y Servicio de Restablecimiento de derechos G17.P 6/6/2023.
</t>
    </r>
    <r>
      <rPr>
        <sz val="5"/>
        <rFont val="Aptos Narrow"/>
        <family val="2"/>
        <scheme val="minor"/>
      </rPr>
      <t>Código Ético  pág.  78.Numeral F</t>
    </r>
  </si>
  <si>
    <t>3.1.5.</t>
  </si>
  <si>
    <t>En diálogo con los niñas, niños y adolescentes se evidencia la asistencia a las valoraciones integrales.</t>
  </si>
  <si>
    <t>Guía de Orientaciones para la Prevención y Manejo de Situaciones de Riesgo de las niñas, niños y adolescentes en las Modalidades y Servicio de Restablecimiento de derechos G17.P 6/6/2023.
Código Ético  pág.  78.  Numeral F.</t>
  </si>
  <si>
    <t>3.1.6.</t>
  </si>
  <si>
    <r>
      <t xml:space="preserve">En observación de la atención y diálogo con los niñas, niños y adolescentes y sus familias o red vincular se evidencia, que se le están suministrando los medicamentos en los horarios establecidos, según lo prescrito.
</t>
    </r>
    <r>
      <rPr>
        <b/>
        <sz val="11"/>
        <color theme="1"/>
        <rFont val="Arial"/>
        <family val="2"/>
      </rPr>
      <t xml:space="preserve">Nota: </t>
    </r>
    <r>
      <rPr>
        <sz val="11"/>
        <color theme="1"/>
        <rFont val="Arial"/>
        <family val="2"/>
      </rPr>
      <t>Verifica mediante observación que el suministro de medicamentos se realiza aplicando los cinco correctos: 1. Usuario correcto. 2. Medicamento correcto. 3. Dosis correcta. 4. Hora correcta. 5. Vía correcta.</t>
    </r>
  </si>
  <si>
    <t>3.1.7.</t>
  </si>
  <si>
    <t xml:space="preserve">En observación de la atención se evidencia que no existen medicamentos vencidos. </t>
  </si>
  <si>
    <t>3.1.8.</t>
  </si>
  <si>
    <t>El talento humano identifica los pasos a seguir ante la presencia de una Enfermedad Transmitida por Alimentos (ETA).</t>
  </si>
  <si>
    <t>Guía para el impulso a la soberanía alimentaria por el derecho humano a la alimentación adecuada en las modalidades y servicios del ICBF. G36.PP. Versión 2  del 30/12/2025.
Caso Vs Brote de ETA.  Pág.  84.</t>
  </si>
  <si>
    <t>3.2.</t>
  </si>
  <si>
    <t xml:space="preserve">Cumple con la toma periódica de medidas antropométricas a cada niña, niño, adolescente, joven y gestante y hace seguimiento a los resultados. </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</si>
  <si>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G36.PP.Versión 2  del 30/12/2025.Pág. 92 - 102.</t>
  </si>
  <si>
    <t>3.2.1</t>
  </si>
  <si>
    <r>
      <t xml:space="preserve">Cuenta con el registro de la toma de los datos antropométricos de los usuarios en el formato o herramienta que contiene:
1. Toma de peso y talla a las niñas, los niños y los adolescentes con su respectiva identificación.
</t>
    </r>
    <r>
      <rPr>
        <b/>
        <sz val="11"/>
        <rFont val="Arial"/>
        <family val="2"/>
      </rPr>
      <t>Nota 1</t>
    </r>
    <r>
      <rPr>
        <sz val="11"/>
        <rFont val="Arial"/>
        <family val="2"/>
      </rPr>
      <t xml:space="preserve">: La toma inicial se realiza máximo al quinto día hábil del ingreso. 
</t>
    </r>
    <r>
      <rPr>
        <b/>
        <sz val="11"/>
        <rFont val="Arial"/>
        <family val="2"/>
      </rPr>
      <t>Nota 2:</t>
    </r>
    <r>
      <rPr>
        <sz val="11"/>
        <rFont val="Arial"/>
        <family val="2"/>
      </rPr>
      <t xml:space="preserve"> Tomas periódicas, así: 
a. Menor de 2 años 11 meses: mensual. 
b. De 3 a 4 años 11 meses: trimestral. 
c. De 5 a 17 años 11 meses, y adultos: semestral. 
d. Mujer gestante: bimestral. 
e. Mujer en periodo de lactancia: trimestral. 
</t>
    </r>
    <r>
      <rPr>
        <b/>
        <sz val="11"/>
        <rFont val="Arial"/>
        <family val="2"/>
      </rPr>
      <t>Nota 3:</t>
    </r>
    <r>
      <rPr>
        <sz val="11"/>
        <rFont val="Arial"/>
        <family val="2"/>
      </rPr>
      <t xml:space="preserve"> Los datos son registrados de manera inmediata en el momento de la toma.
</t>
    </r>
    <r>
      <rPr>
        <b/>
        <sz val="11"/>
        <rFont val="Arial"/>
        <family val="2"/>
      </rPr>
      <t>Nota 4:</t>
    </r>
    <r>
      <rPr>
        <sz val="11"/>
        <rFont val="Arial"/>
        <family val="2"/>
      </rPr>
      <t xml:space="preserve"> registro firmado por el profesional en Nutrición y Dietética.
</t>
    </r>
    <r>
      <rPr>
        <b/>
        <sz val="11"/>
        <rFont val="Arial"/>
        <family val="2"/>
      </rPr>
      <t xml:space="preserve">Nota 5: </t>
    </r>
    <r>
      <rPr>
        <sz val="11"/>
        <rFont val="Arial"/>
        <family val="2"/>
      </rPr>
      <t>Cuenta con los apoyos necesarios y los ajustes razonables para la toma de peso y talla de la población con discapacidad de acuerdo con la categoría (si aplica).</t>
    </r>
  </si>
  <si>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Técnica Del Componentes De Alimentación Y Nutrición Para Las Personas Con Discapacidad En El Marco De Los Procesos De Atención Del Icbf  G7Pp Versión 2 Del 8/8/2022.
10 CONSIDERACIONES EN LA VALORACIÓN ANTROPOMÉTRICA.  Pág.  65-66.
Guía para el impulso a la soberanía alimentaria por el derecho humano a la alimentación adecuada en las modalidades y servicios del ICBF. G36.PP. Versión 2  del 30/12/2025.
4.6. Valoración y Seguimiento del Estado Nutricional y de Salud.
Pág. 91.
b. Indicadores Indirectos pág. 94.</t>
  </si>
  <si>
    <t>3.2.2</t>
  </si>
  <si>
    <t>Cuenta con los soportes de las valoraciones y seguimientos del estado nutricional de los usuarios realizadas por  el nutricionista dietista del equipo de la autoridad administrativa o el soporte de la gestión del operador.</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</si>
  <si>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30/12/2025.Pág. 94.</t>
  </si>
  <si>
    <t>3.2.3</t>
  </si>
  <si>
    <t>En observación de la atención se solicita toma de los datos antropométricos de los niños, niñas o adolescentes, según muestra y se verifica adecuada técnica según lo establecida en la Guía de metrología ICBF vigente.</t>
  </si>
  <si>
    <t>MANUAL OPERATIVO MODALIDADES Y SERVICIO PARA LA ATENCIÓN DE NIÑAS, NIÑOS Y ADOLESCENTES, CON PROCESO ADMINISTRATIVO DE RESTABLECIMIENTO DE DERECHOS. RESTABLECIMIENTO DE DERECHOS. MO3.P Versión 2 del 08/07/2022.
3.3 Talento Humano- Profesional en nutrición y dietética pág. 40 y 41.
Guía para el impulso a la soberanía alimentaria por el derecho humano a la alimentación adecuada en las modalidades y servicios del ICBF. G36.PP. Versión 2  del 30/12/2025.Pág. 94.</t>
  </si>
  <si>
    <t>3.3.</t>
  </si>
  <si>
    <t>Cumple con la aplicación de la minuta patrón, teniendo en cuenta las necesidades propias de cada niña, niño o adolescente y de acuerdo con las prácticas alimentarias tradicionales de las niñas, los niños y los adolescentes de grupos étnicos, conforme a las orientaciones del profesional de nutrición y dietética de la EAPB o la Defensoría de Familia, según sea el caso. (Se brindarán al menos cinco (5) tiempos de comida al día.</t>
  </si>
  <si>
    <t>Manual Operativo Modalidades  y Servicio para la Atención De  Niñas, Niños y Adolescentes, con Proceso  Administrativo de Restablecimiento de  Derechos.  Versión 2 del 08/07/2022. 
3.4. Alimentación y nutrición ,Pág. 53 - 56.
Guía para el impulso a la soberanía alimentaria por el derecho humano a la alimentación adecuada en las modalidades y servicios del ICBF. G33.PP. Versión 2  del 30/12/2025.
4.5. Complementación Alimentaria con Calidad. Pág.91
4.5.3.1  Preparación y distribución de Ración preparada. Pág. 65.</t>
  </si>
  <si>
    <t>3.3.1</t>
  </si>
  <si>
    <t>Cuenta con soporte de fortalecimiento a madres y padres de los Hogares de Paso, por parte del Centro Zonal y/o Operador, en la aplicación de la minuta patrón para la alimentación familiar, tiempos de comida y tamaño de porciones según la edad.</t>
  </si>
  <si>
    <t>3.3.2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</si>
  <si>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</si>
  <si>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2  del 30/12/2025.
Población Con Discapacidad O Con Alteración De La Deglución Voluntaria Y/O Enfermedades Crónicas No Trasmisibles.  Pág. 57.</t>
  </si>
  <si>
    <t>3.3.3</t>
  </si>
  <si>
    <t>En diálogo con las madres y padres de los Hogares de Paso se indaga sobre conocimiento de la minuta patrón para la alimentación familiar,  tiempos de comida y tamaño de porciones según la edad.</t>
  </si>
  <si>
    <t>3.3.4</t>
  </si>
  <si>
    <r>
      <t xml:space="preserve">En observación de la atención se verifica que se implementan las minutas patrón para la alimentación familiar,  tiempos de comida y tamaño de porciones según la edad.
</t>
    </r>
    <r>
      <rPr>
        <b/>
        <sz val="11"/>
        <color theme="1"/>
        <rFont val="Arial"/>
        <family val="2"/>
      </rPr>
      <t xml:space="preserve">Nota: </t>
    </r>
    <r>
      <rPr>
        <sz val="11"/>
        <color theme="1"/>
        <rFont val="Arial"/>
        <family val="2"/>
      </rPr>
      <t xml:space="preserve">se suministra al menos cinco (5) tiempos de comida al día: desayuno, almuerzo, cena, refrigerios (2). </t>
    </r>
  </si>
  <si>
    <t>3.3.5</t>
  </si>
  <si>
    <t>En caso de atender usuarios indígenas, se verifica mediante observación que se incluyen alimentos y preparaciones propios de la comunidad a la cual pertenecen o con la cual se identifican.</t>
  </si>
  <si>
    <t>3.3.6</t>
  </si>
  <si>
    <t xml:space="preserve">Soporte de aplicación de dos (2) encuestas de satisfacción de los ciclos de menús dirigidas a mínimo el 20% de los usuarios directos y al total de usuarios indirectos del servicio. </t>
  </si>
  <si>
    <t>Guía para el impulso a la soberanía alimentaria por el derecho humano a la alimentación adecuada en las modalidades y servicios del ICBF. G36.PP. Versión 2  del 30/12/2025.
4.5.3. Prestación del servicio de alimentación por tipo de ración.
4.5.3.1. Preparación y distribución de Ración Preparada.
Acciones de mejora y evaluación de los ciclos de menús.
Pág.  65.</t>
  </si>
  <si>
    <t>3.3.7</t>
  </si>
  <si>
    <t>Cuenta con acta de modificaciones del menú establecido por motivo de celebraciones, festividades, entre otras.  Firmada por el Nutricionista Dietista y el Coordinador de la modalidad.
Soporte de aprobación por el supervisor de contrato.</t>
  </si>
  <si>
    <t>Guía para el impulso a la soberanía alimentaria por el derecho humano a la alimentación adecuada en las modalidades y servicios del ICBF. G36.PP. Versión 2  del 30/12/2025.
Menús Especiales.  Pág.  56.
Orientaciones de alimentación diferencial para población en condiciones particulares.  Pág.  57.
COMPLEMENTACIÓN ALIMENTARIA CON CALIDAD.  Pág.50.</t>
  </si>
  <si>
    <t>3.3.8</t>
  </si>
  <si>
    <t xml:space="preserve">Soporte de la entrega de refrigerio (el que esté contemplado en el menú de ese día) más agua para hidratación  en el  momento que el usuario ingrese a la institución, sin importar la hora de ingreso, adicional a la alimentación contemplada para ese día.  </t>
  </si>
  <si>
    <t>Manual Operativo Modalidades  y Servicio para la Atención De  Niñas, Niños y Adolescentes, con Proceso  Administrativo de Restablecimiento de  Derechos.  Versión 2 del 08/07/2022. Pág. 53 y 54.</t>
  </si>
  <si>
    <t>3.4</t>
  </si>
  <si>
    <t>Cuenta con el concepto higiénico sanitario Favorable, emitido por la autoridad sanitaria competente, para la Sede Administrativa cuando en este lugar se almacenan alimentos y/o Bienestarina.</t>
  </si>
  <si>
    <t>Guía para el impulso a la soberanía alimentaria por el derecho humano a la alimentación adecuada en las modalidades y servicios del ICBF. G33.PP. Versión 2  del 30/12/2025.
4.5. Complementación Alimentaria con Calidad.
Organización del servicio de alimentos  pág. 70.</t>
  </si>
  <si>
    <t>3.4.1</t>
  </si>
  <si>
    <r>
      <t xml:space="preserve">Cuenta con el concepto higiénico sanitario favorable, emitido por la autoridad sanitaria competente.
</t>
    </r>
    <r>
      <rPr>
        <b/>
        <sz val="11"/>
        <rFont val="Arial"/>
        <family val="2"/>
      </rPr>
      <t>Nota:</t>
    </r>
    <r>
      <rPr>
        <sz val="11"/>
        <rFont val="Arial"/>
        <family val="2"/>
      </rPr>
      <t xml:space="preserve"> en caso de no contar con el concepto, verifica el trámite ante la autoridad sanitaria competente para solicitar la nueva visita, en caso de concepto favorable con requerimientos, o favorable condicionado.</t>
    </r>
  </si>
  <si>
    <t>3.5</t>
  </si>
  <si>
    <t>Cuenta e implementa el Plan de Saneamiento Básico para la Sede Administrativa cuando en este lugar se almacenan alimentos y/o Bienestarina.</t>
  </si>
  <si>
    <t>Guía para el impulso a la soberanía alimentaria por el derecho humano a la alimentación adecuada en las modalidades y servicios del ICBF. G36.PP. Versión 2  del 30/12/2025. Pág. 87 - 89.</t>
  </si>
  <si>
    <t>3.5.1</t>
  </si>
  <si>
    <r>
      <t xml:space="preserve">Cuenta con los siguientes programas en físico o digital:
1. Control de plagas.
2. Desechos sólidos y líquidos.
3. Agua segura.
4. Limpieza y desinfección.
</t>
    </r>
    <r>
      <rPr>
        <b/>
        <sz val="11"/>
        <rFont val="Arial"/>
        <family val="2"/>
      </rPr>
      <t xml:space="preserve">Nota: </t>
    </r>
    <r>
      <rPr>
        <sz val="11"/>
        <rFont val="Arial"/>
        <family val="2"/>
      </rPr>
      <t>Soporte de concertación en caso de atender comunidades étnicas (si aplica).</t>
    </r>
  </si>
  <si>
    <t>Guía para el impulso a la soberanía alimentaria por el derecho humano a la alimentación adecuada en las modalidades y servicios del ICBF. G36.PP. Versión 2  del 30/12/2025.
4.5.4.5.  Requisitos del servicio de alimentos
Plan de saneamiento básico.
Pág. 87 - 89.</t>
  </si>
  <si>
    <t>3.5.2</t>
  </si>
  <si>
    <t>Cuenta con actas, listados de asistencia, registros fotográficos, etc., que evidencien la capacitación del talento humano en los programas del plan de saneamiento básico.</t>
  </si>
  <si>
    <t>3.5.3</t>
  </si>
  <si>
    <t>En observación de la atención se evidencia la implementación de los cuatro (4) programas básicos del plan de saneamiento básico.</t>
  </si>
  <si>
    <t>3.5.4</t>
  </si>
  <si>
    <t>En observación de la atención se evidencia que los contenedores o recipientes usados para materiales no comestibles y desechos son a prueba de fugas, de material impermeable, de fácil limpieza, están debidamente identificados y en lo posible, provistos de tapa hermética.</t>
  </si>
  <si>
    <t>Guía para el impulso a la soberanía alimentaria por el derecho humano a la alimentación adecuada en las modalidades y servicios del ICBF. G36.PP. Versión 2  del 30/12/2025.
4.5.Complementación alimentaria con calidad 
4.5.4. Calidad e inocuidad en los alimentos, condiciones básicas de higiene en la preparación y manufactura de alimentos (BPM).  Pág. 72.</t>
  </si>
  <si>
    <t>3.5.5</t>
  </si>
  <si>
    <t>En diálogo con el talento humano se evidencia el conocimiento sobre temas específicos del Plan de Saneamiento Básico.</t>
  </si>
  <si>
    <t>Guía para el impulso a la soberanía alimentaria por el derecho humano a la alimentación adecuada en las modalidades y servicios del ICBF. G36.PP. Versión 2 del 30/12/2025.
4.5.4.5.  Requisitos del servicio de alimentos
Plan de saneamiento básico.
Pág. 87 - 89.</t>
  </si>
  <si>
    <t>3.6</t>
  </si>
  <si>
    <t xml:space="preserve">Implementa las Buenas Prácticas de Manufactura - BPM en los procesos con alimentos. </t>
  </si>
  <si>
    <t xml:space="preserve">Manual Operativo Modalidades  y Servicio para la Atención De  Niñas, Niños y Adolescentes, con Proceso  Administrativo de Restablecimiento de  Derechos.  Versión 2 del 08/07/2022.  Pág. 131.
Guía para el impulso a la soberanía alimentaria por el derecho humano a la alimentación adecuada en las modalidades y servicios del ICBF. G36.P. PVersión 2  del 30/12/2025.  Págs.. 72, 80-82.
Guía orientadora para la estrategia del abastecimiento alimentario. G38.PP.  Versión 1 del 16/01/2025. Págs. 21 - 24. </t>
  </si>
  <si>
    <r>
      <t xml:space="preserve">En observación de la atención, en la </t>
    </r>
    <r>
      <rPr>
        <b/>
        <sz val="11"/>
        <color theme="1"/>
        <rFont val="Arial"/>
        <family val="2"/>
      </rPr>
      <t>cocina familiar</t>
    </r>
    <r>
      <rPr>
        <sz val="11"/>
        <color theme="1"/>
        <rFont val="Arial"/>
        <family val="2"/>
      </rPr>
      <t xml:space="preserve"> del Hogar de Paso se evidencia que:</t>
    </r>
  </si>
  <si>
    <t>3.6.1</t>
  </si>
  <si>
    <t xml:space="preserve">Está aislada de lugares que representen un riesgo de contaminación para los productos. </t>
  </si>
  <si>
    <t>Guía para el impulso a la soberanía alimentaria por el derecho humano a la alimentación adecuada en las modalidades y servicios del ICBF. G36.PP. Versión 2  del 30/12/2025.  Pág.  73.</t>
  </si>
  <si>
    <t>3.6.2</t>
  </si>
  <si>
    <t>Está limpia y organizada.</t>
  </si>
  <si>
    <t>3.6.3</t>
  </si>
  <si>
    <t>No hay presencia de animales domésticos en este espacio.</t>
  </si>
  <si>
    <t>3.6.4</t>
  </si>
  <si>
    <r>
      <t xml:space="preserve">Para el </t>
    </r>
    <r>
      <rPr>
        <b/>
        <sz val="11"/>
        <color theme="1"/>
        <rFont val="Arial"/>
        <family val="2"/>
      </rPr>
      <t xml:space="preserve">almacenamiento de alimentos </t>
    </r>
    <r>
      <rPr>
        <sz val="11"/>
        <color theme="1"/>
        <rFont val="Arial"/>
        <family val="2"/>
      </rPr>
      <t>se cumple con:
1.Asegurar que los alimentos se almacenen de manera que se minimice su deterioro y se eviten aquellas condiciones que puedan afectar la inocuidad.  Se ubican separados del piso. 
2.Asegurar que los equipos tipo nevera o congelador estén en adecuadas condiciones de orden, limpieza y funcionamiento. 
3.Asegurar que los alimentos perecederos como carnes y pescados se almacenen por separado en empaques adecuados (bolsa plástica transparente no reutilizada o envase plástico de cierre hermético), con rótulo que indique fecha de ingreso o compra y fecha de vencimiento.
4.Asegurar que los plaguicidas, detergentes, desinfectantes y otras sustancias peligrosas que por necesidades de uso se encuentren dentro del lugar, se etiqueten  adecuadamente con un rótulo en que se informe sobre su toxicidad y empleo, almacenados en un mueble bajo llave.
5.Asegurar que el espacio es de exclusividad para los alimentos (no se encuentran elementos distintos como enseres, maquinaria, alimentos para mascotas) y está libre de plagas.</t>
    </r>
  </si>
  <si>
    <t>Guía orientadora para la estrategia del abastecimiento alimentario. G38.PP.  Versión 1 del 16/01/2025.
4.3.4. Almacenamiento.  Pág. 21-24.</t>
  </si>
  <si>
    <t>3.6.5</t>
  </si>
  <si>
    <r>
      <t xml:space="preserve">Para la </t>
    </r>
    <r>
      <rPr>
        <b/>
        <sz val="11"/>
        <color theme="1"/>
        <rFont val="Arial"/>
        <family val="2"/>
      </rPr>
      <t>preparación de alimentos</t>
    </r>
    <r>
      <rPr>
        <sz val="11"/>
        <color theme="1"/>
        <rFont val="Arial"/>
        <family val="2"/>
      </rPr>
      <t xml:space="preserve"> se cumple con:
1.Asegurar que se lavan los alimentos o materias primas crudas como carnes, verduras, hortalizas y productos de la pesca con agua potable corriente, antes de su preparación
2.Descongelar los alimentos como carnes y frutas  manteniendo la cadena de frío. 
3.Garantizar que las hortalizas y verduras que se comen crudas se lavan y desinfectan con sustancias permitidas.
4.Evitar la contaminación cruzada, aislando los alimentos crudos de los cocidos.
5.Asegurar que los equipos y elementos estén en adecuadas condiciones de limpieza y funcionamiento</t>
    </r>
  </si>
  <si>
    <t xml:space="preserve">Guía para el impulso a la soberanía alimentaria por el derecho humano a la alimentación adecuada en las modalidades y servicios del ICBF. G36.PP.Versión 2  del 30/12/2025.
4.5.1.2. Tipos de Ración.  Pág.  52.
Procesos con alimentos, en los servicios de alimentación
Aspectos a tener en cuenta en la Preparación Pág. 81.
</t>
  </si>
  <si>
    <t>3.6.6</t>
  </si>
  <si>
    <r>
      <t xml:space="preserve">Para el </t>
    </r>
    <r>
      <rPr>
        <b/>
        <sz val="11"/>
        <color theme="1"/>
        <rFont val="Arial"/>
        <family val="2"/>
      </rPr>
      <t>Servido de alimentos</t>
    </r>
    <r>
      <rPr>
        <sz val="11"/>
        <color theme="1"/>
        <rFont val="Arial"/>
        <family val="2"/>
      </rPr>
      <t xml:space="preserve"> cumple con:
1.Los alimentos son servidos con utensilios adecuados en calidad y cantidad según el tipo de alimento, evitando el contacto directo con las manos. </t>
    </r>
  </si>
  <si>
    <t>Guía para el impulso a la soberanía alimentaria por el derecho humano a la alimentación adecuada en las modalidades y servicios del ICBF. G36.PP. Versión 2  del 30/12/2025.
Procesos con alimentos, en los servicios de alimentación
Procesos que debe ser desarrollado acorde a las directrices establecidas en la Guía Orientadora de Abastecimiento Alimentario. Pág.  82.</t>
  </si>
  <si>
    <t>3.6.7</t>
  </si>
  <si>
    <t>El padre o madre del Hogar de Paso cumple con las prácticas higiénicas y medidas de protección mientras trabaja en la manipulación de alimentos.</t>
  </si>
  <si>
    <t>Guía para el impulso a la soberanía alimentaria por el derecho humano a la alimentación adecuada en las modalidades y servicios del ICBF. G36.PP. Versión 2  del 30/12/2025.
Prácticas higiénicas y medidas de protección.  Pág.  80.</t>
  </si>
  <si>
    <t>3.6.8</t>
  </si>
  <si>
    <t xml:space="preserve">La madre o padre del Hogar de Paso cuenta con certificado médico que garantice las condiciones de salud física y mental.  </t>
  </si>
  <si>
    <t>Manual Operativo Modalidades  y Servicio para la Atención De  Niñas, Niños y Adolescentes, con Proceso  Administrativo de Restablecimiento de  Derechos.  Versión 2 del 08/07/2022.  Pág. 93.</t>
  </si>
  <si>
    <r>
      <t xml:space="preserve">En observación de la atención, en el área de almacenamiento de la </t>
    </r>
    <r>
      <rPr>
        <b/>
        <sz val="11"/>
        <color theme="1"/>
        <rFont val="Arial"/>
        <family val="2"/>
      </rPr>
      <t>Sede Administrativa</t>
    </r>
    <r>
      <rPr>
        <sz val="11"/>
        <color theme="1"/>
        <rFont val="Arial"/>
        <family val="2"/>
      </rPr>
      <t xml:space="preserve"> cuando en este lugar se almacenan alimentos y/o Bienestarina se evidencia que:</t>
    </r>
  </si>
  <si>
    <t>3.6.9</t>
  </si>
  <si>
    <r>
      <t xml:space="preserve">Cuenta con un área de </t>
    </r>
    <r>
      <rPr>
        <b/>
        <sz val="11"/>
        <color theme="1"/>
        <rFont val="Arial"/>
        <family val="2"/>
      </rPr>
      <t>recepción de alimentos</t>
    </r>
    <r>
      <rPr>
        <sz val="11"/>
        <color theme="1"/>
        <rFont val="Arial"/>
        <family val="2"/>
      </rPr>
      <t xml:space="preserve"> en adecuadas condiciones de organización, limpieza y desinfección, que:
1. Asegura que los alimentos no se encuentran en contacto directo con el suelo y se usan estibas plásticas o canastillas como base. 
2. Cumple con especificaciones de las fichas técnicas de los alimentos.
3. Dispone de los equipos (si aplica), gramera, báscula; termómetro; canastillas y/o recipientes plásticos.
4. Registra en el formato el control de temperatura de los alimentos en recibo (si aplica).
5. Registra en formato tipo kardex las primeras entradas y primeras salidas de las materias primas.
6. Registra en formato el control de los Alimentos de Alto Valor Nutricional - AAVN.</t>
    </r>
  </si>
  <si>
    <t>Manual Operativo Modalidades  y Servicio para la Atención De  Niñas, Niños y Adolescentes, con Proceso  Administrativo de Restablecimiento de  Derechos.  Versión 2 del 08/07/2022.  
3.4. Alimentación y nutrición.  Pág. 53.
Guía orientadora para la estrategia del abastecimiento alimentario. G38.PP.  Versión 1 del 16/01/2025.
4.3.4. Recepción.  Pág. 19.</t>
  </si>
  <si>
    <t>3.6.10</t>
  </si>
  <si>
    <r>
      <t xml:space="preserve">Cuenta con un área de </t>
    </r>
    <r>
      <rPr>
        <b/>
        <sz val="11"/>
        <color theme="1"/>
        <rFont val="Arial"/>
        <family val="2"/>
      </rPr>
      <t xml:space="preserve">almacenamiento de alimentos </t>
    </r>
    <r>
      <rPr>
        <sz val="11"/>
        <color theme="1"/>
        <rFont val="Arial"/>
        <family val="2"/>
      </rPr>
      <t>que</t>
    </r>
    <r>
      <rPr>
        <b/>
        <sz val="11"/>
        <color theme="1"/>
        <rFont val="Arial"/>
        <family val="2"/>
      </rPr>
      <t xml:space="preserve"> </t>
    </r>
    <r>
      <rPr>
        <sz val="11"/>
        <color theme="1"/>
        <rFont val="Arial"/>
        <family val="2"/>
      </rPr>
      <t>cumple con:
1. Asegurar que los alimentos están separados de las paredes, pisos y techos.
2. Garantizar una rotación adecuada de los alimentos cumpliendo el principio de primero en entrar en primero en salir; así tener un control de las existencias junto con el registro de entradas y salidas de las materias primas.
3. Asegurar que los plaguicidas, detergentes, desinfectantes y otras sustancias peligrosas se encuentran alejados de los alimentos y adecuadamente rotulados.
4. Asegurar los criterios mínimos para la conservación de los alimentos:
a. Almacenamiento seco
b. Almacenamiento en frio 
c. Almacenamiento de verduras y frutas.
d. Almacenamiento de leche y productos lácteos.
e. Cárnicos, pollo y pescado.</t>
    </r>
  </si>
  <si>
    <t>Manual Operativo Modalidades  y Servicio para la Atención De  Niñas, Niños y Adolescentes, con Proceso  Administrativo de Restablecimiento de  Derechos.  Versión 2 del 08/07/2022.  
3.4. Alimentación y nutrición.  Pág. 53.
Guía orientadora para la estrategia del abastecimiento alimentario. G38.PP.  Versión 1 del 16/01/2025.
4.3.4. Almacenamiento.  Pág. 21-24.</t>
  </si>
  <si>
    <t>3.7</t>
  </si>
  <si>
    <t>Cumple con los criterios de metrología para los equipos de prestación del servicio.</t>
  </si>
  <si>
    <t>Guía técnica para la metrología aplicable a los programas de los procesos misionales del ICBF.  G8.PP.  Versión 8 del 05/03/2025. Págs. 13 - 14 , 16 - 17, 21 - 23, 25, 39 - 40, 45, 49.</t>
  </si>
  <si>
    <t>3.7.1</t>
  </si>
  <si>
    <t>Cuenta con la documentación para la báscula pesa personas: 
-Hoja de vida.
-Certificado de calibración.
-Verificaciones intermedias.</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</si>
  <si>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45.</t>
  </si>
  <si>
    <t>3.7.2</t>
  </si>
  <si>
    <t>Cuenta con la documentación del tallímetro: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</si>
  <si>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21.
2.MEDICIÓN DE LA TALLA/LONGITUD DE LOS USUARIOS.  Pág.  49</t>
  </si>
  <si>
    <t>3.7.3</t>
  </si>
  <si>
    <t>Cuenta con la documentación para la báscula pesa bebés: 
-Hoja de vida.
-Certificado de calibración.
-Verificaciones intermedias.</t>
  </si>
  <si>
    <t>Guía técnica para la metrología aplicable a los programas de los procesos misionales del icbf.  g8.pp.  versión 8 del 05/03/2025. 
4. DOCUMENTACIÓN. Pág. 13 y 14.
6. verificación intermedia de termómetros y balanzas.  pág. 16 y 17.
7.inspección de operación de los equipos.  pág.  21.
1.MEDICIÓN Y PESO DE LOS USUARIOS.  Pág.  46.</t>
  </si>
  <si>
    <t>3.7.4</t>
  </si>
  <si>
    <t>Cuenta con la documentación del infantómetro: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</si>
  <si>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21.
2.MEDICIÓN DE LA TALLA/LONGITUD DE LOS USUARIOS.  Pág.  49.</t>
  </si>
  <si>
    <t>3.7.5</t>
  </si>
  <si>
    <t>Cuenta con la documentación de la cinta métrica antropométrica, en los casos en los que aplique (discapacidad): 
-Hoja de vida (con la totalidad de criterios establecidos en la norma)
-Certificado de calibración.</t>
  </si>
  <si>
    <t>Guía técnica para la metrología aplicable a los programas de los procesos misionales del icbf.  g8.pp.  versión 8 del 05/03/2025. 
4. documentación. pág. 13 y 14.
7.inspección de operación de los equipos.  pág.  22.
2.MEDICIÓN DE LA TALLA/LONGITUD DE LOS USUARIOS.  Pág.  50</t>
  </si>
  <si>
    <t>3.7.6</t>
  </si>
  <si>
    <t>En observación de la atención se evidencia que los equipos de metrología se encuentran en buen estado.</t>
  </si>
  <si>
    <t>Guía técnica para la metrología aplicable a los programas de los procesos misionales del icbf.  g8.pp.  versión 8 del 05/03/2025. 
7.inspección de operación de los equipos.  pág.  21 - 22.</t>
  </si>
  <si>
    <t>3.8</t>
  </si>
  <si>
    <r>
      <t>Cuenta e implementa el Programa de Selección y Evaluación de Proveedores.  Aplica cuando en la</t>
    </r>
    <r>
      <rPr>
        <b/>
        <sz val="11"/>
        <color theme="1"/>
        <rFont val="Arial"/>
        <family val="2"/>
      </rPr>
      <t xml:space="preserve"> Sede Administrativa</t>
    </r>
    <r>
      <rPr>
        <sz val="11"/>
        <color theme="1"/>
        <rFont val="Arial"/>
        <family val="2"/>
      </rPr>
      <t xml:space="preserve"> se almacenan alimentos.</t>
    </r>
  </si>
  <si>
    <t xml:space="preserve">Guía orientadora para la estrategia del abastecimiento alimentario. G38.PP.  Versión 1 del 16/01/2025. Págs. 16 y 17.
</t>
  </si>
  <si>
    <t>3.8.1</t>
  </si>
  <si>
    <t>Cuenta con Programa de Selección y Evaluación de Proveedores, que contenga:
1. Los alimentos que se requiere comprar.
2. Los criterios de selección de proveedores.
3. Lista o portafolio de proveedores, con los criterios de aceptabilidad y de calificación.
4. En caso de los alimentos industrializados: Conceptos sanitarios favorables y vigentes, registro, permiso o notificación sanitaria según aplique, soporte de seguimiento de la calidad de los productos suministrados por los proveedores, programa de asistencia técnica a proveedores y registro de asistencia técnica a proveedores y cronograma de auditorías de supervisión, seguimiento y control a proveedores.</t>
  </si>
  <si>
    <t xml:space="preserve">Guía orientadora para la estrategia del abastecimiento alimentario. G38.PP.  Versión 1 del 16/01/2025.
4.3.2 Evaluación y Selección de Proveedores - Compra de  Alimentos.
4.3.2.1 Programa de Selección y Evaluación de Proveedores.  Pág. 16, 17.
</t>
  </si>
  <si>
    <t>3.8.2</t>
  </si>
  <si>
    <t xml:space="preserve">En observación de la atención se evidencia el cumplimiento del programa de selección y evaluación de proveedores, asegurando los criterios de aceptabilidad y calificación de proveedores para la compra de alimentos. </t>
  </si>
  <si>
    <t>3.9</t>
  </si>
  <si>
    <t xml:space="preserve">Implementa acciones de educación para la salud alimentaría. </t>
  </si>
  <si>
    <t>Manual Operativo Modalidades  y Servicio para la Atención De  Niñas, Niños y Adolescentes, con Proceso  Administrativo de Restablecimiento de  Derechos.  Versión 2 del 08/07/2022.  
Profesional en nutrición y dietética.  Pág.  41-42.
Guía para el impulso a la soberanía alimentaria por el derecho humano a la alimentación adecuada en las modalidades y servicios del ICBF. G33.PP. Versión 2  del 30/12/2025. Pág. 53. 
4.4. Ruta Metodológica de la Educación para la salud Alimentaria.
Página 35.</t>
  </si>
  <si>
    <t>3.9.1</t>
  </si>
  <si>
    <t>Cuenta con evidencias de implementación de la planeación de acciones de educación para la salud alimentaría.
Nota: estas evidencias pueden ser fotografías, videos, actas firmadas, listados de asistencia,etc.</t>
  </si>
  <si>
    <t>Manual Operativo Modalidades  y Servicio para la Atención De  Niñas, Niños y Adolescentes, con Proceso  Administrativo de Restablecimiento de  Derechos.  Versión 2 del 08/07/2022.  
Profesional en nutrición y dietética.  Pág.  40-42.
Guía para el impulso a la soberanía alimentaria por el derecho humano a la alimentación adecuada en las modalidades y servicios del ICBF. G33.PP. Versión 2  del 30/12/2025. Pág. 53. 
4.4. Ruta Metodológica de la Educación para la salud Alimentaria.
Página 35 - 42.</t>
  </si>
  <si>
    <t>3.10</t>
  </si>
  <si>
    <r>
      <t xml:space="preserve">Implementa acciones de promoción, protección y apoyo de la práctica de la lactancia humana (aplica en caso de que en la población por aplicación de enfoque de género atienda a la adolescente o joven mujer gestante, en periodo de lactancia o con hijo menor de 3 años) </t>
    </r>
    <r>
      <rPr>
        <b/>
        <sz val="11"/>
        <color theme="1"/>
        <rFont val="Arial"/>
        <family val="2"/>
      </rPr>
      <t>(si aplica)</t>
    </r>
    <r>
      <rPr>
        <sz val="11"/>
        <color theme="1"/>
        <rFont val="Arial"/>
        <family val="2"/>
      </rPr>
      <t>.</t>
    </r>
  </si>
  <si>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43- 44.</t>
  </si>
  <si>
    <t>3.10.1</t>
  </si>
  <si>
    <t>Cuenta con soportes de acciones de promoción, protección y apoyo de la práctica de la lactancia humana en forma exclusiva (niñas y niños menores de seis meses de edad) y en forma complementaria (de los seis meses a los dos años y más) para las personas en periodo de lactancia, mujeres en gestación, las familias y/o cuidadores y con el talento humano.
Nota 1: fotografías, actas, registros de asistencia, entre otros. 
Nota 2:Las acciones deben estar orientadas a empoderar a las personas en periodo de lactancia y mujeres en gestación, en la exigibilidad del derecho y sobre la importancia de acceder a las atenciones en salud según la Ruta Integral de Atención Materno-Perinatal.</t>
  </si>
  <si>
    <t>3.10.2</t>
  </si>
  <si>
    <t>En observación de la atención y diálogo con la persona o mujer gestante y/o lactante, familia y/o red vincular y talento humano, se evidencia la implementación de las acciones en torno a la promoción, protección y apoyo de la práctica en forma exclusiva (niñas y niños menores de seis meses de edad) y en forma complementaria (de los seis meses a los dos años y más).</t>
  </si>
  <si>
    <t>3.10.3</t>
  </si>
  <si>
    <t>En diálogo con el talento humano se evidencia el conocimiento sobre la promoción, protección y apoyo de la práctica de lactancia humana</t>
  </si>
  <si>
    <t xml:space="preserve">Guía Para El Impulso A La Soberanía Alimentaria Por El Derecho Humano A La Alimentación Adecuada En Las Modalidades Y Servicios Del ICBF. G33.Pp. Versión 2  del 30/12/2025.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43- 44.
</t>
  </si>
  <si>
    <t xml:space="preserve">4. COMPONENTE MODELO DE ATENCIÓN </t>
  </si>
  <si>
    <t>4.1.</t>
  </si>
  <si>
    <t>Cuenta y desarrolla la Propuesta de Implementación y Cualificación - PIYC</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</si>
  <si>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Págs. 48 Y 49 Y Anexo 3. 
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t>
  </si>
  <si>
    <t>PSIC / TS</t>
  </si>
  <si>
    <t>4.1.1.</t>
  </si>
  <si>
    <t>La Institución cuenta con la Propuesta de Implementación y Cualificación -PIYC  digital o física y aprobada.</t>
  </si>
  <si>
    <t>Resolución 4199 Del 15 De Julio De 2021 Por La Cual Se Aprueba  El Lineamiento Técnico Para La Implementación Del Modelo De Atención Dirigido A Niñas, Niños Y Adolescentes, En Las Modalidades De Restablecimiento De Derechos.
Lineamiento Técnico Para La Implementación Del Modelo De Atención, Dirigido A Los Niños, Las Niñas, Y Los Adolescentes En Las Modalidades De Restablecimiento De Derechos, Versión1 Del 27/07/2021. 
4.5.2. Enfoques Diferenciales De Derechos.
Numeral 5.2 Propuesta De Implementación Y Cualificación – Piyc, Págs. 48 Y 49
Anexo 3 : Estructura De Propuesta De Implementación Y Cualificación -Piyc.</t>
  </si>
  <si>
    <t>4.1.2</t>
  </si>
  <si>
    <t>En observación de la atención, diálogos con las niñas, niños, adolescentes, jóvenes, familias o red vincular de apoyo, el talento humano y registros documentales se evidencia que las acciones desarrolladas por la Institución son pertinentes y coherentes para la población atendida, con la Propuesta de Implementación y Cualificación – PIYC aprobada.</t>
  </si>
  <si>
    <t>4.1.3.</t>
  </si>
  <si>
    <t>En observación de la atención, diálogos con las niñas, niños, adolescentes, jóvenes, familias o red vincular de apoyo, el talento humano y registros documentales se evidencia que las acciones desarrolladas por la Institución en desarrollo de la Propuesta de Implementación y Cualificación – PIYC:  
a. Son implementadas con enfoques de derechos, diferenciales, con gestión basada en resultados, desarrollo de capacidades y ecológico.
b. Responden al propósito del modelo de atención (desarrollo integral y fortalecimiento familiar)
c.Desarrollan herramientas de participación.
d.Documentan e implementan estrategias para la prevención de situaciones de riesgo.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</si>
  <si>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4.1 Interacción Y Participación De Niños, Niñas Y Adolescentes. Págs.18 Y 19.
Lineamiento Técnico Para La Atención De Niños, Niñas Y Adolescentes Con Discapacidad Con Derechos Amenazados Y/O Vulnerados, Versión 2 Del 3/12/2019.
1) Ajustes Razonables Al Componente Técnico. Pág.77.</t>
  </si>
  <si>
    <t>4.2.</t>
  </si>
  <si>
    <t>Cuenta e implementa las acciones a desarrollar en el proceso de atención acorde con los criterios establecidos en los documentos técnicos.</t>
  </si>
  <si>
    <t>Lineamiento Técnico Para La Implementación Del Modelo De Atención, Dirigido A Los Niños, Las Niñas, Y Los Adolescentes En Las Modalidades De Restablecimiento De Derechos, Versión1 Del 27/07/2021. Pág.33
MANUAL OPERATIVO MODALIDADES Y SERVICIO PARA LA ATENCIÓN DE LAS NIÑAS, LOS NIÑOS Y LOS ADOLESCENTES, CON PROCESO ADMINISTRATIVO DE RESTABLECIMIENTO DE DERECHOS, Versión 2 del 08/07/2022.  
2.1. Modalidades de ubicación inicial.</t>
  </si>
  <si>
    <t>En observación de la atención, diálogos con las niñas, niños, adolescentes, jóvenes, familias, el talento humano y contrastado con el anexo de historia de atención se evidencia que:</t>
  </si>
  <si>
    <t/>
  </si>
  <si>
    <t>Se registra la atención brindada a la niña, niño o el adolescente durante su permanencia en la modalidad que corresponde máximo ocho (8) días hábiles.</t>
  </si>
  <si>
    <t>Manual operativo modalidades y servicio para la atención de las niñas, los niños y los adolescentes con Proceso Administrativo de Restablecimiento de Derechos, Versión 2 del 08/07/2022.  
2.1. Modalidades de ubicación inicial. Págs.10,11</t>
  </si>
  <si>
    <t>Se realiza el proceso de acogida, cuidado y atención requerida a los niños, las niñas y los adolescentes durante su permanencia.</t>
  </si>
  <si>
    <t>Manual operativo modalidades y servicio para la atención de las niñas, los niños y los adolescentes con Proceso Administrativo de Restablecimiento de Derechos,Versión 2 del 08/07/2022.  
2.1. Modalidades de ubicación inicial. Págs.10,11
Objetivos específicos. Pág. 12
4. Proceso de atención. 4.1. Ubicación inicial. Pág.69</t>
  </si>
  <si>
    <t>Se realizan acciones para:
* El establecimiento de vínculos con las niñas, los niños y los adolescentes
* Sensibilización frente a la amenaza y/o vulneración de derechos
* Aclarar el proceso de atención
* Establecer acuerdos para su atención en la modalidad.</t>
  </si>
  <si>
    <t>Manual operativo modalidades y servicio para la atención de las niñas, los niños y los adolescentes con Proceso Administrativo de Restablecimiento de Derechos, Versión 2 del 08/07/2022.  
4. Proceso de atención. 4.1. Ubicación inicial. Pág.69</t>
  </si>
  <si>
    <t xml:space="preserve">Se realizan acciones y/o estrategias para:
* Promover la estabilización física y emocional de los niños en el proceso de recepción y durante su permanencia a través de pautas de cuidado personal y descanso.
* la comprensión de los eventos sucedidos en el marco del proceso de restablecimiento de derechos de manera particular.
* Manejo del estrés.
* La atención en crisis y primeros auxilios emocionales.
* Actividades de recuperación emocional basadas en los usos y costumbres de estos (terapias de música, danza, arte, deporte, entre otros.)
* Estrategias acordes con la edad y a los gustos e intereses que integren el arte, la lúdica y el juego.
* Planes de actividades para entender la vida cultural y artística que les rodea, propiciando mayores pautas de socialización con sus pares y adultos </t>
  </si>
  <si>
    <t>Manual operativo modalidades y servicio para la atención de las niñas, los niños y los adolescentes con Proceso Administrativo de Restablecimiento de Derechos,, Versión 2 del 08/07/2022.  
4. Proceso de atención. 4.1. Ubicación inicial. Pág.69,70</t>
  </si>
  <si>
    <t xml:space="preserve">Se realizan las valoraciones iniciales antes de la elaboración del plan de caso que contenga:
* La autopercepción de la familia o red vincular de apoyo en cuanto a sus recursos (factores de generatividad)
* Situaciones de amenaza y/o vulneración de derechos que generan el ingreso a la modalidad (factores de vulnerabilidad)
* Situaciones asociadas (consumo de spa, trabajo infantil, violencias, entre otras)
</t>
  </si>
  <si>
    <t>Manual operativo modalidades y servicio para la atención de las niñas, los niños y los adolescentes con Proceso Administrativo de Restablecimiento de Derechos, Versión 2 del 08/07/2022.  
4. Proceso de atención. 4.1. Ubicación inicial. Pág.69,70</t>
  </si>
  <si>
    <t>Se implementan acciones y/o estrategias de contacto, atención y fortalecimiento con las familias o red vincular de apoyo de las niñas, los niños y adolescentes, de acuerdo con lo establecido por parte de la autoridad administrativa.</t>
  </si>
  <si>
    <t>Manual operativo modalidades y servicio para la atención de las niñas, los niños y los adolescentes con Proceso Administrativo de Restablecimiento de Derechos,, Versión 2 del 08/07/2022.  
4. Proceso de atención. 4.1. Ubicación inicial. Pág.69, 70</t>
  </si>
  <si>
    <r>
      <t xml:space="preserve">Se formula el Plan de caso elaborado máximo a los tres días después del ingreso del niño, niña, adolescente a la modalidad, que contenga:
* las posibles afectaciones con las que ingresa al proceso.
</t>
    </r>
    <r>
      <rPr>
        <b/>
        <sz val="11"/>
        <rFont val="Arial"/>
        <family val="2"/>
      </rPr>
      <t>Nota.</t>
    </r>
    <r>
      <rPr>
        <sz val="11"/>
        <rFont val="Arial"/>
        <family val="2"/>
      </rPr>
      <t xml:space="preserve"> Para los niños, niñas, adolescentes que superan el tiempo de permanencia, se amplian las acciones del proceso de atención.</t>
    </r>
  </si>
  <si>
    <t>Manual operativo modalidades y servicio para la atención de las niñas, los niños y los adolescentes con Proceso Administrativo de Restablecimiento de Derechos,, Versión 2 del 08/07/2022.  
4. Proceso de atención. 4.1. Ubicación inicial. Pág.72</t>
  </si>
  <si>
    <t xml:space="preserve">Cuenta con documentos de identificación de las niñas, niños, adolescentes y se registran las recomendaciones para brindar el proceso de atención </t>
  </si>
  <si>
    <t>Manual operativo modalidades y servicio para la atención de las niñas, los niños y los adolescentes con Proceso Administrativo de Restablecimiento de Derechos,, Versión 2 del 08/07/2022.  
4.1. Ubicación inicial. 4.1.1. Hogar de paso Familia Pág.72,73</t>
  </si>
  <si>
    <t>Se identifica que el responsable del hogar de paso (familia) conoce para todos los casos, el motivo de ingreso para estar alerta y disponer de lo necesario para su atención.</t>
  </si>
  <si>
    <t>Manual operativo modalidades y servicio para la atención de las niñas, los niños y los adolescentes con Proceso Administrativo de Restablecimiento de Derechos,, Versión 2 del 08/07/2022.  
4.1.1. Hogar de paso familia. Pág. 72.</t>
  </si>
  <si>
    <t>Se realizan acciones de seguimiento al proceso de adaptación de la niña, niño o adolescente en el hogar de paso (familia).</t>
  </si>
  <si>
    <t>Manual operativo modalidades y servicio para la atención de las niñas, los niños y los adolescentes con Proceso Administrativo de Restablecimiento de Derechos, Versión 2 del 08/07/2022.  
4.1.1. Hogar de paso familia. Pág. 72.</t>
  </si>
  <si>
    <t>Se realizan gestiones para la articulación con la autoridad administrativa frente a:
* La activación de ruta en salud, en caso de encontrarse ubicados niños, niñas, adolescentes menores de 14 años en conflicto con la ley o menores que presenten consumo de sustancias psicoactivas o que se encuentre bajo sus efectos.
* Acompañamiento y seguimiento para el manejo de las niñas, niños o los adolescentes ubicados en la modalidad.</t>
  </si>
  <si>
    <t>Manual operativo modalidades y servicio para la atención de las niñas, los niños y los adolescentes con Proceso Administrativo de Restablecimiento de Derechos,, Versión 2 del 08/07/2022.  
4.1.1. Hogar de paso familia. Pág. 73.</t>
  </si>
  <si>
    <t>Se realizan acciones para el reintegro del niño, niña, adolescente con su familia o red vincular así:
* Informar de los servicios y oferta institucional en su lugar de residencia, acorde al motivo que originó su ubicación en la modalidad de atención
* Brinda herramientas a la familia para el desarrollo de capacidades parentales.</t>
  </si>
  <si>
    <t>Manual operativo modalidades y servicio para la atención de las niñas, los niños y los adolescentes con Proceso Administrativo de Restablecimiento de Derechos,, Versión 2 del 08/07/2022.  
4. Proceso de atención. 4.1. Ubicación inicial. Pág.71</t>
  </si>
  <si>
    <t>Se realizan acciones para la reubicación del niño, niña, adolescente en otra modalidad así:
* Informar cómo avanza su proceso y cuáles son las medidas a seguir.
* Realizar sesión de trabajo con el nuevo operador y/o modalidad, para la continuidad del proceso.</t>
  </si>
  <si>
    <t>Se implementan las Técnicas del Método de Administración de Caso – M.A.C. acorde con las características y necesidades de la niña, niño, adolescente y su familia, en el marco del Proceso Administrativo de Restablecimiento de Derechos.
a. Análisis de caso
b. Reunión de caso
c. Conferencia de caso</t>
  </si>
  <si>
    <t>Lineamiento Técnico Para La Implementación Del Modelo De Atención, Dirigido A Los Niños, Las Niñas, Y Los Adolescentes En Las Modalidades De Restablecimiento De Derechos, Versión1 Del 27/07/2021.
4.8.3. Técnicas Específicas Del Mac. Técnicas Del Mac Para La Micro Gestión. Tabla 1. Técnicas Para La Micro Gestión. Pág.42
4.8.3. Técnicas Específicas Del Mac. Técnicas Del Mac Para La Macro Gestión. Tabla 2. Técnicas Para La Macrogestión.Pág.43 Y 44</t>
  </si>
  <si>
    <t>Se elabora y entrega el  informe de superación de situaciones que generaron el ingreso a PARD a los dos días hábiles del egreso de la niña, niño y/o adolescente, la autoridad administrativa y contiene:
* acciones planeadas y desarrolladas durante su permanencia 
* logros y acciones pendientes a desarrollar.  
* desarrollo de las acciones de reintegro o reubicación según corresponda.</t>
  </si>
  <si>
    <t>5. SITUACIONES DE RIESGO</t>
  </si>
  <si>
    <t xml:space="preserve">No </t>
  </si>
  <si>
    <t>SITUACIONES A VERIFICAR</t>
  </si>
  <si>
    <t>NORMATIVIDAD</t>
  </si>
  <si>
    <t>5.1</t>
  </si>
  <si>
    <t>Implementa las actividades establecidas en la guía de orientaciones para la prevención y manejo de situaciones de riesgo de acuerdo con los eventos presentados y las características de la población atendida.</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</si>
  <si>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Pág.6,18 y 20.</t>
  </si>
  <si>
    <t>5.1.1</t>
  </si>
  <si>
    <t>Cuenta con evidencias de implementación de las actividades establecidas en la guía de orientaciones para la prevención y manejo de situaciones de riesgo de acuerdo con los eventos presentados y las características de la población atendida.
Nota: Estas evidencias pueden ser actas, listados de asistencia, fotografías, videos, etc.</t>
  </si>
  <si>
    <t>5.2</t>
  </si>
  <si>
    <t>Implementa  acciones de prevención y manejo para las salidas deportivas, pedagógicas, recreativas o culturales.</t>
  </si>
  <si>
    <t>Manual Operativo Modalidades Y Servicio Para La Atención De Las Niñas, Los Niños Y Los Adolescentes, Con Proceso Administrativo De Restablecimiento De Derechos, Versión 2 Del 08/07/2022. Pág.4
Guía De Orientaciones Para La Prevención Y Manejo De Situaciones De Riesgo De Las Niñas, Niños Y Adolescentes En Las Modalidades Y Servicio De Restablecimiento De Derechos. Versión 7 Del 06/06/2023.
Aspectos Prioritarios Para Tener En Cuenta. Págs.7 Y 8</t>
  </si>
  <si>
    <t>En observación de la atención y diálogo con el niño, niña, adolescente, joven, familias y/o colaboradores así como en los documentos aportados se evidencia:</t>
  </si>
  <si>
    <t>5.2.1</t>
  </si>
  <si>
    <t>La solicitud de autorización a la autoridad administrativa  con mínimo ocho (8) días de antelación para garantizar la participación de todos los usuarios.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</si>
  <si>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Aspectos Prioritarios Para Tener En Cuenta. Págs.7 Y 8</t>
  </si>
  <si>
    <t>5.2.2</t>
  </si>
  <si>
    <t xml:space="preserve">Soportes de la socialización a los usuarios, sobre la actividad que se realizará y da indicaciones sobre el comportamiento adecuado en los diferentes espacios que se visiten durante la salida; los puntos de encuentro antes de iniciar la actividad y las indicaciones en caso de extravío.
</t>
  </si>
  <si>
    <t>5.2.3</t>
  </si>
  <si>
    <t xml:space="preserve">Acciones para salvaguardar su vida e integridad e informa de manera inmediata a la autoridad administrativa y al supervisor de contrato, si durante la salida se presenta una situación de desastre natural o riesgo a la integridad física, mental, emocional y sexual de los niños, niñas y adolescentes </t>
  </si>
  <si>
    <t>5.3</t>
  </si>
  <si>
    <t xml:space="preserve">Implementa acciones de prevención y manejo de accidentes o lesiones.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</si>
  <si>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23 y 29.</t>
  </si>
  <si>
    <t>5.3.1</t>
  </si>
  <si>
    <t>Comunicación con la autoridad administrativa y representante legal en caso de accidentes, dolencias o dolencias leves como vómito, diarrea, gripe, tos, entre otros cuando requiere traslado a servicio médico.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</si>
  <si>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23</t>
  </si>
  <si>
    <t>5.3.2</t>
  </si>
  <si>
    <t>Realiza la separación del grupo al niño, bajo supervisión permanente, consignando en la bitácora la actividad respectiva, comunicando a la autoridad administrativa para que a su vez se informe a la familia, red vincular o autoridad tradicional, ante la ocurrencia de accidentes graves que impliquen riesgo vital o secuelas funcionales.</t>
  </si>
  <si>
    <t>5.3.3</t>
  </si>
  <si>
    <t>Comunica a la autoridad administrativa del traslado a urgencias del usuario, cuenta con la epicrisis y deja evidencia escrita de la situación en el anexo de historia de atención.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</si>
  <si>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4.3.1. Accidentes Y Lesiones. Pág. 29</t>
  </si>
  <si>
    <t>5.3.4</t>
  </si>
  <si>
    <t>Reporta la situación al/la profesional delegada de la Regional del ICBF con copia a quien supervisa el contrato de aporte en el formato  F1.G17.P establecido.</t>
  </si>
  <si>
    <t>5.3.5</t>
  </si>
  <si>
    <t>Registra y adelanta los procedimientos establecidos ante la ocurrencia de lesiones diferentes expuestas en la guía de orientaciones.</t>
  </si>
  <si>
    <t>5.3.6</t>
  </si>
  <si>
    <t>Presenta a la autoridad administrativa el informe sobre aspectos relacionados con la atención del niño, niña o adolescente, al día siguiente del ingreso a la atención en la entidad de salud.</t>
  </si>
  <si>
    <t>5.4</t>
  </si>
  <si>
    <t xml:space="preserve">Implementa acciones de prevención y manejo conducta suicida: ideación e intento suicida y suicidio consumado.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</si>
  <si>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31, 33, 34, 35, 36 y 37.</t>
  </si>
  <si>
    <t>5.4.1</t>
  </si>
  <si>
    <t>Identifican los factores de riesgo y se despliegan acciones para el  niño, niña o adolescente que presenta riesgo frente a conducta suicida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</si>
  <si>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 31</t>
  </si>
  <si>
    <t>5.4.2</t>
  </si>
  <si>
    <t>Desarrollan competencias para la atención de conductas suicidas en niños, niñas, adolescentes extranjeros con diferencias socioculturales de acuerdo con sus costumbres, particularidades y necesidades específicas.</t>
  </si>
  <si>
    <t>5.4.3</t>
  </si>
  <si>
    <t>El anexo de historia de atención registra acciones que contribuyen a la solución de problemas y promuevan una convivencia saludable.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</si>
  <si>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34.</t>
  </si>
  <si>
    <t>5.4.4</t>
  </si>
  <si>
    <t xml:space="preserve">En la evaluación preliminar se identificaron factores de riesgo de ideación, amenaza e intento de suicidio y se determinó hasta qué punto estas ideas pueden llegar a materializarse.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</si>
  <si>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Págs. 33 Y 35.</t>
  </si>
  <si>
    <t>5.4.5</t>
  </si>
  <si>
    <t xml:space="preserve">El anexo de historia de atención  cuenta con registro de llamada a la línea de emergencias, la gestión de cita de atención primaria.
</t>
  </si>
  <si>
    <t>5.4.6</t>
  </si>
  <si>
    <t>El anexo de historia de atención cuenta con el informe de situación o novedad y correo electrónico enviado a la autoridad administrativa por el medio más expedito.</t>
  </si>
  <si>
    <t>5.4.7</t>
  </si>
  <si>
    <t>El anexo de historia de atención cuenta con el informe de seguimiento de la situación y/o conducta, mediante correo electrónico enviado a la autoridad administrativa y supervisión de contrato máximo a los cinco (5) días calendario.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</si>
  <si>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Pág.36</t>
  </si>
  <si>
    <t>5.4.8</t>
  </si>
  <si>
    <t>Cuenta con acta de reunión de caso posterior al evento de intento suicida, estableciendo acciones de prevención y reducción del riesgo a implementar con toda la población atendida y familias.</t>
  </si>
  <si>
    <t>5.4.9</t>
  </si>
  <si>
    <t>En el anexo de historia de atención identifique si en las herramientas de monitoreo y evaluación se evidencia seguimiento al cumplimiento de las actividades propuestas en la reunión de caso.</t>
  </si>
  <si>
    <t>5.4.10</t>
  </si>
  <si>
    <t>Reporta la situación al/la profesional delegada de la Regional del ICBF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</si>
  <si>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4.3.2 Prevención Y Atención Frente A Conducta Suicida: Ideación Suicida, Intento Suicida Y Suicidio Consumado. Pág.37</t>
  </si>
  <si>
    <t>5.4.11</t>
  </si>
  <si>
    <t>Para los casos donde se presente el suicidio se llevan a cabo las acciones planteadas para fallecimiento.</t>
  </si>
  <si>
    <t>5.5</t>
  </si>
  <si>
    <t xml:space="preserve">Implementa acciones de prevención y manejo ante situaciones de violencia.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</si>
  <si>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Pág.44, 45, 46, 47, 51, 52, 53, 54 y 55.</t>
  </si>
  <si>
    <t>5.5.1</t>
  </si>
  <si>
    <t>Realiza de manera periódica (mínimo una vez al mes) acciones de sensibilización, promoción y prevención que estén dirigidas al talento humano, lo que incluye a voluntarios(as), pasantes, y practicantes.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</si>
  <si>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Pág.44</t>
  </si>
  <si>
    <t>5.5.2</t>
  </si>
  <si>
    <t>Acta de reunión de las metodologías participativas con  los niños, niñas y adolescentes sobre la identificación y reporte de posibles situaciones de violencia física, psicológica, sexual, omisión y/o negligencia al interior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</si>
  <si>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Págs.45 Y 46</t>
  </si>
  <si>
    <t>5.5.3</t>
  </si>
  <si>
    <t>Acciones de seguimiento a nivel individual y grupal, así como estrategias de mitigación a estos comportamientos, en los casos de niños, niñas y adolescentes que presenten conductas y comportamientos sexuales que requieren de intervención profesional</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</si>
  <si>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 Prevención Y Atención De Situaciones De Violencia. 4.3.3.1 Acciones De Prevención. Pág.47</t>
  </si>
  <si>
    <t>5.5.4</t>
  </si>
  <si>
    <t>Informa de manera inmediata la situación de violencia o negligencia al coordinador de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</si>
  <si>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t>
  </si>
  <si>
    <t>5.5.5</t>
  </si>
  <si>
    <t>Realiza un informe a la autoridad administrativa para la comunicación a la familia y activación de ruta, describiendo claramente los hechos (fecha, hora, lugar), circunstancias en las cuales fue identificada la situación de violencia, identificación del niño, niña, adolescente afectado y de la presunta persona agresora.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</si>
  <si>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Pág.51</t>
  </si>
  <si>
    <t>5.5.6</t>
  </si>
  <si>
    <t>Comunicación a la Junta Directiva en los casos en que la presunta persona agresora es el (la) coordinadora de la modalidad .</t>
  </si>
  <si>
    <t>5.5.7</t>
  </si>
  <si>
    <t>Separar de manera inmediata, a la presunta persona agresora de la atención directa e indirecta de los niños, niñas y adolescentes, en atención a la solicitud elevada por el (la) supervisor(a) de contrato.</t>
  </si>
  <si>
    <t>5.5.8</t>
  </si>
  <si>
    <t>En los casos de violencia entre usuarios se realiza la separación del presunto agresor.</t>
  </si>
  <si>
    <t>5.5.9</t>
  </si>
  <si>
    <t>Generan estrategias de mayor vigilancia y control sobre la situación por parte de la institución, para los casos en que el traslado de usuarios no es efectivo de manera inmediata.</t>
  </si>
  <si>
    <t>5.5.10</t>
  </si>
  <si>
    <t>Informa de manera inmediata la situación presentada a la autoridad administrativa y quien supervisa el contrato.</t>
  </si>
  <si>
    <t>5.5.11</t>
  </si>
  <si>
    <t>Identifica si requiere atención por el sector salud y cuenta con epicrisis.</t>
  </si>
  <si>
    <t>5.5.12</t>
  </si>
  <si>
    <t>Cuenta con remisión para valoración médica tanto a la víctima como a la presunta ofensora o agresora, En casos de violencia sexual ocurrido entre usuarios.</t>
  </si>
  <si>
    <t>5.5.13</t>
  </si>
  <si>
    <t xml:space="preserve">Realiza traslado a centro de atención de urgencias, en caso de violencia física con riesgo vital.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</si>
  <si>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Pág.52</t>
  </si>
  <si>
    <t>5.5.14</t>
  </si>
  <si>
    <t xml:space="preserve">Solicita cita por psicología, en caso de violencia psicológica.
</t>
  </si>
  <si>
    <t>5.5.15</t>
  </si>
  <si>
    <t xml:space="preserve">Traslada de manera inmediata al servicio de salud más cercano, en caso de violencia sexual.
</t>
  </si>
  <si>
    <t>5.5.16</t>
  </si>
  <si>
    <t>Se registra en la bitácora de la institución y en el anexo de historia de atención el evento presentado con los criterios de información establecidos en la guía.</t>
  </si>
  <si>
    <t>5.5.17</t>
  </si>
  <si>
    <t>Indaga con el niño, niña o adolescente sobre la situación presentada y remite el acta de reunión a/ a la coordinadora de la modalidad con los criterios de información establecidos en la guía.</t>
  </si>
  <si>
    <t>5.5.18</t>
  </si>
  <si>
    <t>Identifica y entrevista a los demás niños, niñas y adolescentes que estaban a su cargo, en caso que el presunto agresor sea un cuidador.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</si>
  <si>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Pág.53</t>
  </si>
  <si>
    <t>5.5.19</t>
  </si>
  <si>
    <t>Cuenta con informe elaborado con los criterios de información establecidos en la guía y remitido a través de comunicación oficial a la autoridad administrativa, supervisor de contrato y Dirección Regional máximo al día hábil siguiente de conocerse el evento.</t>
  </si>
  <si>
    <t>5.5.20</t>
  </si>
  <si>
    <t xml:space="preserve">Realiza reunión de caso máximo a los tres (3) días hábiles de conocerse el evento, convocando al equipo técnico interdisciplinario de la autoridad
administrativa, del operador y el supervisor del contrato; e incluyen un plan de acción frente a la situación presentada.
En caso de ser necesario, convocan además a la Regional ICBF y al coordinador de la modalidad.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</si>
  <si>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Pág.54</t>
  </si>
  <si>
    <t>5.5.21</t>
  </si>
  <si>
    <t>Reporta la situación al/la profesional delegada de la Regional del ICBF con copia a la supervisión de contrato en el formato  F1.G17.P establecido.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</si>
  <si>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4.3.3.2 Acciones De Detección Y Atención De Violencias. Págs.54 Y 55.</t>
  </si>
  <si>
    <t>5.6</t>
  </si>
  <si>
    <t xml:space="preserve">Implementa acciones de prevención y manejo ante situaciones de fallecimiento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</si>
  <si>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Pág.57, 58 y 59.</t>
  </si>
  <si>
    <t>5.6.1</t>
  </si>
  <si>
    <t>Evalúan  con la autoridad administrativa la necesidad y pertinencia de las intervenciones y acompañamientos que deban darse a la familia red vincular o comunidad indígena en el proceso de duelo.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</si>
  <si>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Pág.57</t>
  </si>
  <si>
    <t>5.6.2</t>
  </si>
  <si>
    <t>Realizan acciones individuales y grupales con los niños, niñas y adolescentes para el manejo del duelo frente a la pérdida de un(a) compañero(a), ya sea que ésta ocurra por muerte natural, accidente o suicidio</t>
  </si>
  <si>
    <t>5.6.3</t>
  </si>
  <si>
    <t>Cuenta con documento que registra la identificación del lugar y contexto del fallecimiento.</t>
  </si>
  <si>
    <t>5.6.4</t>
  </si>
  <si>
    <t>Cuenta con documento que registra la comunicación de manera inmediata a la estación de policía y/o línea de emergencia los datos mínimos de nombre del niño, niña o adolescente, fecha y hora en que realiza la llamada y persona que la recibe.</t>
  </si>
  <si>
    <t>5.6.5</t>
  </si>
  <si>
    <t>En el anexo de historia de atención se identifica correo electrónico y registro de llamada con la autoridad administrativa y a quien supervisa el contrato informando el fallecimiento.</t>
  </si>
  <si>
    <t>5.6.6</t>
  </si>
  <si>
    <t>Elabora y entrega  el informe de acciones adelantadas a la autoridad administrativa, a quien supervisa el contrato  y a la Coordinación del Centro Zonal del ICBF, al día hábil siguiente al fallecimiento, acorde con los criterios establecidos en la guía.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</si>
  <si>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4.3.4 Fallecimiento De Niños, Niñas Y Adolescentes. Págs.58 Y 59</t>
  </si>
  <si>
    <t>5.7</t>
  </si>
  <si>
    <t>Implementa acciones de prevención y manejo  ante situaciones complejas a nivel de convivencia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</si>
  <si>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Pág.60</t>
  </si>
  <si>
    <t>5.7.1</t>
  </si>
  <si>
    <t>Generan espacios de análisis participativos sobre las situaciones de convivencia, evaluando aquellas donde el bienestar pueda verse comprometido por gravedad o  derive a situaciones de crisis que desestabilicen la cotidianidad, dando relevancia  a las acciones de protección hacia los usuarios como al talento humano.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</si>
  <si>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 Acciones Orientadoras En Posibles Situaciones Complejas A Nivel De Convivencia (Situaciones De Crisis Personal, Riñas Y Peleas Y Desordenes Disciplinarios). Pág.60</t>
  </si>
  <si>
    <t>5.8</t>
  </si>
  <si>
    <t>Cuenta con los soportes y gestiones ante situaciones de crisis personal</t>
  </si>
  <si>
    <t xml:space="preserve">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 63 y 64. </t>
  </si>
  <si>
    <t>5.8.1</t>
  </si>
  <si>
    <t>En el anexo de historia de atención se identifica la intervención individual del niño, niña o adolescente para favorecer su estabilidad emocional y manejo asertivo de la situación.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</si>
  <si>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63</t>
  </si>
  <si>
    <t>5.8.2</t>
  </si>
  <si>
    <t>En el anexo de historia de atención se identifica el acompañamiento realizado para que el niño, niña o adolescente, identifique y fortalezca los recursos para hacer frente a la situación que ha generado la crisis.</t>
  </si>
  <si>
    <t>5.8.3</t>
  </si>
  <si>
    <t>En el anexo de historia de atención se identifica el medio más expedito a través del cual se informó de la situación de crisis a la Autoridad administrativa, coordinadora del Centro Zonal ICBF y supervisor de contrato.</t>
  </si>
  <si>
    <t>5.8.4</t>
  </si>
  <si>
    <t>En el anexo de historia de atención se identifica la solicitud efectuada a la autoridad administrativa para poner en conocimiento de la familia, red vincular y/o autoridad tradicional indígena de la comunidad étnica, la situación; y, evaluar, si lo considera pertinente, que un referente afectivo positivo pueda ayudar en la regulación emocional, previa consulta con el niño, niña y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</si>
  <si>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4.3.5.1 Situaciones De Crisis Personal. Pág. 64</t>
  </si>
  <si>
    <t>5.8.5</t>
  </si>
  <si>
    <t>En el anexo de historia de atención se identifica la atención en salud para el niño, niña o adolescente en caso que la situación no haya podido ser controlada y tiene implicaciones en la convivencia y en su bienestar físico y mental.</t>
  </si>
  <si>
    <t>5.8.6</t>
  </si>
  <si>
    <t>En el anexo de historia de atención se encuentra el informe enviado a la autoridad administrativa máximo al día (1) hábil siguiente de presentado el evento conforme los criterios de información establecidos en la guía.</t>
  </si>
  <si>
    <t>5.8.7</t>
  </si>
  <si>
    <t>En el anexo de historia de atención se encuentra el seguimiento a las acciones propuestas para la intervención y prevención de situaciones de crisis que se presentaron en la modalidad.</t>
  </si>
  <si>
    <t>5.8.8</t>
  </si>
  <si>
    <t>En el anexo de historia de atención se encuentra el seguimiento y acompañamiento del sector salud, en caso de no haber superado la crisis.</t>
  </si>
  <si>
    <t>5.8.9</t>
  </si>
  <si>
    <t>Desarrollan acciones para prevenir el evento que originó la crisis para que esta no vuelva a ocurrir, implementando estrategias como: reunión/análisis de caso, acompañamiento psicosocial a los(as) demás niños, niñas o adolescentes ubicados(as) en la modalidad; y, a la familia o red vincular de apoyo.</t>
  </si>
  <si>
    <t>5.9</t>
  </si>
  <si>
    <t xml:space="preserve">Implementa acciones de prevención y manejo ante situaciones de riñas.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</si>
  <si>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Pág.65 y 66.</t>
  </si>
  <si>
    <t>5.9.1</t>
  </si>
  <si>
    <t>En el anexo de historia de atención se identifica el abordaje a los niños, niñas, adolescentes implicados en la situación de agresión.</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</si>
  <si>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Pág.65</t>
  </si>
  <si>
    <t>5.9.2</t>
  </si>
  <si>
    <t>En el anexo de historia de atención se identifica el traslado al servicio de urgencias en salud y solicitud de epicrisis en caso que los niños, niñas, adolescentes implicados presenten afectación física.</t>
  </si>
  <si>
    <t>5.9.3</t>
  </si>
  <si>
    <t>Generan un espacio de reflexión y establecimiento de compromisos con los niños, niñas y adolescentes involucrados(as).</t>
  </si>
  <si>
    <t>5.9.4</t>
  </si>
  <si>
    <t>En el anexo de historia de atención se encuentra el análisis de caso efectuado para considerar los factores que dieron origen a la situación.</t>
  </si>
  <si>
    <t>5.9.5</t>
  </si>
  <si>
    <t>Cuentan con acta de reunión del encuentro grupal efectuado con los niños, niñas o adolescentes que participaron indirectamente o fueron testigos de la agresión,  de acuerdo a las herramientas de participación o resolución de conflictos propuestas en la propuesta de implementación y cualificación - PIYC.</t>
  </si>
  <si>
    <t>5.9.6</t>
  </si>
  <si>
    <t>En el anexo de historia de atención se identifica  un informe que contiene los aspectos relevantes de la situación, el manejo dado por la institución, y remitido a la autoridad administrativa y a quien supervisa el contrato, máximo a los tres (3) días calendario después de presentado el evento.</t>
  </si>
  <si>
    <t>5.9.7</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</si>
  <si>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4.3.5.2 Riñas. Pág.66</t>
  </si>
  <si>
    <t>5.10</t>
  </si>
  <si>
    <t xml:space="preserve">Implementa acciones de prevención y manejo ante situaciones de desordenes disciplinarios.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</si>
  <si>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Págs.66 y 67.</t>
  </si>
  <si>
    <t>5.10.1</t>
  </si>
  <si>
    <t>Se informa de manera inmediata a la Policía de Infancia y Adolescencia definiendo el alcance de su intervención, a la autoridad administrativa y quien supervisa el contrato de la situación del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</si>
  <si>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Pág.66</t>
  </si>
  <si>
    <t>5.10.2</t>
  </si>
  <si>
    <t>Se informa a otras entidades de prevención y atención de riesgos en caso de incendio o inundación.</t>
  </si>
  <si>
    <t>5.10.3</t>
  </si>
  <si>
    <t>Se identifica en el anexo de historia de atención la información suministrada a la familia o representante legal del niño, niña o adolescente, sobre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</si>
  <si>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Págs.66 Y 67.</t>
  </si>
  <si>
    <t>5.10.4</t>
  </si>
  <si>
    <t>Se identifica la generación de espacios de diálogo con los niños, niñas, adolescentes que dieron origen o movilizaron la situación de desorden disciplinario.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</si>
  <si>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4.3.5.3 Desordenes Disciplinarios. Pág. 67.</t>
  </si>
  <si>
    <t>5.10.5</t>
  </si>
  <si>
    <t>Cuenta con un informe escrito máximo a los (2) dos días calendario después de presentado el evento, acorde con los criterios establecidos en la guía, remitido a la autoridad administrativa y a quien supervisa el contrato,</t>
  </si>
  <si>
    <t>5.10.6</t>
  </si>
  <si>
    <t>En el anexo de historia de atención se identifica acta de reunión de caso con la autoridad administrativa, analizando los factores que dieron origen al desorden disciplinario y la generación de estrategias para mitigar estas posibles situaciones.</t>
  </si>
  <si>
    <t>5.11</t>
  </si>
  <si>
    <t xml:space="preserve">Implementa acciones de prevención y manejo  ante situaciones para el manejo del componente afectivo en el marco del cambio de medida, modalidad de atención, o traslado entre instituciones. </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</si>
  <si>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Pág.70</t>
  </si>
  <si>
    <t>5.11.1</t>
  </si>
  <si>
    <t>El anexo de historia de atención cuenta con la comunicación efectuada por parte del operador saliente, con la familia o red vincular y/o referentes afectivos, informando el lugar donde va a estar ubicado el niño, niña o adolescente.</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</si>
  <si>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</si>
  <si>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5.11.2</t>
  </si>
  <si>
    <t>El anexo de historia de atención cuenta con la solicitud efectuada por parte del nuevo operador dirigida a la autoridad administrativa, solicitando encuentros familiares.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</si>
  <si>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4.3.6 Manejo Del Componente Afectivo En El Marco Del Cambio De Medida, Modalidad De Atención, O Traslado Entre Instituciones. Pág.70</t>
  </si>
  <si>
    <t>5.11.3</t>
  </si>
  <si>
    <t>El anexo de historia de atención registra el contacto telefónico del niño, niña, adolescente con su familia o red vincular de apoyo, antes y después de ser ubicados.</t>
  </si>
  <si>
    <t>5.11.4</t>
  </si>
  <si>
    <t>El anexo de historia de atención registra la preparación efectuada a los usuarios para el proceso de traslado o cambio de medida, acorde con los criterios establecidos en la guía.</t>
  </si>
  <si>
    <t>5.11.5</t>
  </si>
  <si>
    <t>Cuenta con el acta de entrega por parte del operador saliente, del traslado del niño, niña, adolescente así como la entrega del anexo de historia de atención a la coordinación del nuevo operador, el mismo día de la ubicación del usuario.</t>
  </si>
  <si>
    <t>5.11.6</t>
  </si>
  <si>
    <t>El anexo de historia de atención evidencia el proceso de acogida y seguimiento a la adaptación y vinculación emocional del niño, niña o adolescente.</t>
  </si>
  <si>
    <t>5.12</t>
  </si>
  <si>
    <t>Implementa acciones de prevención y manejo frente al abandono y/o desistimiento irregular por parte del niño, niña o adolescente de la modalidad o servicio de restablecimiento de derechos.</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</si>
  <si>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Págs.71, 72 y 73.
Lineamiento Técnico Del Programa Especializado Para La Atención A Adolescentes Y Mujeres Mayores De 18 Años, Gestantes O En Periodo De Lactancia, Con Sus Derechos Inobservados, Amenazados O Vulnerados, Versión 1 Del 14/09/2016. Pág.27.</t>
  </si>
  <si>
    <t>5.12.1</t>
  </si>
  <si>
    <t>El anexo de historia de atención cuenta con el aviso previo efectuado por la vía más expedita a la autoridad administrativa y las acciones de búsqueda activa inmediata.</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</si>
  <si>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Pág.72</t>
  </si>
  <si>
    <t>5.12.2</t>
  </si>
  <si>
    <t>El anexo de historia de atención cuenta con la comunicación efectuada a la Fiscalía General de la Nación y/o Policía Nacional de la desaparición del niño, niña o adolescente.</t>
  </si>
  <si>
    <t>5.12.3</t>
  </si>
  <si>
    <t>El anexo de historia de atención cuenta con el informe enviado a la autoridad administrativa y supervisión de contrato con los soportes de las acciones adelantadas para la búsqueda.</t>
  </si>
  <si>
    <t>5.12.4</t>
  </si>
  <si>
    <t>Cuenta con acta de análisis de caso cuando el niño, niña o adolescente retorne voluntariamente o sea puesto a disposición, considerando además la pertinencia de realizar reunión de caso.</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</si>
  <si>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Pág.73</t>
  </si>
  <si>
    <t>5.12.5</t>
  </si>
  <si>
    <t>En el Sistema de Información Misional -SIM se registra la novedad o confirmación de egreso del usuario.</t>
  </si>
  <si>
    <t>5.12.6</t>
  </si>
  <si>
    <t>Realizan un trabajo pedagógico y de reflexión con el usuario a partir de su retorno a la modalidad.</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</si>
  <si>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
Lineamiento Técnico Del Programa Especializado Para La Atención A Adolescentes Y Mujeres Mayores De 18 Años, Gestantes O En Periodo De Lactancia, Con Sus Derechos Inobservados, Amenazados O Vulnerados, Versión 1 Del 14/09/2016
4.2.3. Consideraciones En Reingreso Al Programa. Pág.27</t>
  </si>
  <si>
    <t>5.12.7</t>
  </si>
  <si>
    <t>Cuenta con reunión de caso efectuada con la autoridad administrativa para adoptar las decisiones a que haya lugar con aquellos usuarios que presentan una comprobada tendencia al abandono o desistimiento irregular.</t>
  </si>
  <si>
    <t>Manual Operativo Modalidades Y Servicio Para La Atención De Las Niñas, Los Niños Y Los Adolescentes, Con Proceso Administrativo De Restablecimiento De Derechos, Versión 2 Del 08/07/2022. 
Introducción. Pág.4
Guía De Orientaciones Para La Prevención Y Manejo De Situaciones De Riesgo De Las Niñas, Niños Y Adolescentes En Las Modalidades Y Servicio De Restablecimiento De Derechos. Versión 7 Del 06/06/2023.
4.3.7 Acciones De Prevención Y Atención Frente Al Abandono Y/O Desistimiento Irregular Por Parte Del Niño, Niña O Adolescente De La Modalidad O Servicio De Restablecimiento De Derechos. Pág.71</t>
  </si>
  <si>
    <t>6. CODIGO DE ETICA</t>
  </si>
  <si>
    <t>6.1.</t>
  </si>
  <si>
    <t>Cuenta, conoce e implementa el código ético del ICBF, estableciendo condiciones y garantías para propiciar el pleno desarrollo, en atención al principio del interés superior de las niñas, niños, adolescentes, jóvenes durante su atención en la modalidad.</t>
  </si>
  <si>
    <t>Guía De Orientaciones Para La Prevención Y Manejo De Situaciones De Riesgo De Las Niñas, Niños Y Adolescentes En Las Modalidades Y Servicio De Restablecimiento De Derechos. Versión 7 Del 06/06/2023. Código Ético Pág. 73.</t>
  </si>
  <si>
    <t>6.1.1</t>
  </si>
  <si>
    <t>La institución cuenta con el código ético de acuerdo con lo establecido por el ICBF:
a. Firmado por todos los colaboradores, consultores, voluntarios, pasantes, provisional (ocasional, permanente)
b. Publicado en un lugar visible de la sede operativa
c. Socializado con los niños, las niñas y los adolescentes, los(as) profesionales, familiares, redes de apoyo y comunidades étnicas (Este último cuando aplique)</t>
  </si>
  <si>
    <t>CONT / ADM / ECON</t>
  </si>
  <si>
    <t>6.1.2</t>
  </si>
  <si>
    <t>El código de ética se encuentra en el Reglamento Interno de Trabajo.</t>
  </si>
  <si>
    <t>Ley 2089 de 2021
Ley 1098 de 2006
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 de junio de 2023. 4.4. sobre el código ético</t>
  </si>
  <si>
    <t>En observación de la atención y diálogo con el niño, niña, adolescente, joven, familias y/o talento humano y contrastado con los soportes presentados por el operador se evidencia que:</t>
  </si>
  <si>
    <t>6.1.3</t>
  </si>
  <si>
    <t>El reconocimiento de la diversidad  y se previene la discriminación por:
a. Etnia
b. Sexo
c. Género
d. Estrato social
e. Religión
f. Orientación sexual
g. Discapacidad
h.Nacionalidad
i. Afiliación política;
* Por cualquier otra condición.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</si>
  <si>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 Pág. 73.</t>
  </si>
  <si>
    <t>6.1.4</t>
  </si>
  <si>
    <t>Que no se imponen o usan sanciones o castigos que atenten contra la integridad física o mental y el desarrollo de su personalidad, especialmente aquellas que: 
a. Constituyan tortura o tratos crueles, inhumanos o degradantes.
b. Medidas de aislamiento, 
c. Cualquier otra forma de violencia física o psicológica que puedan poner en peligro la salud física o mental de conformidad con las normas internacionales de derechos humanos.</t>
  </si>
  <si>
    <t>6.1.5</t>
  </si>
  <si>
    <t>Que no se excluye a los niños, niñas o adolescentes de las estrategias de formación académica, de capacitación o recreación, por razones de raza, género, orientación sexual, discapacidad o cualquier otra situación de discriminación.</t>
  </si>
  <si>
    <t>6.1.6</t>
  </si>
  <si>
    <t>Que permite el derecho a las visitas o a la comunicación de los niños, las niñas y los adolescentes, con la familia o red vincular de apoyo, autoridades tradicionales, excepto en casos en los cuales la autoridad administrativa competente lo haya determinado de manera justificada</t>
  </si>
  <si>
    <t>6.1.7</t>
  </si>
  <si>
    <t>Que no hay permisividad ni tolerancia frente a actos de acoso y/o violencia entre los niños, las niñas y los adolescentes, que interactúan en la modalidad o servicio.</t>
  </si>
  <si>
    <t>6.1.8</t>
  </si>
  <si>
    <t xml:space="preserve">Que presuntamente no se ejerce violencia sexual en su contra de manera física o virtual. </t>
  </si>
  <si>
    <t>6.1.9</t>
  </si>
  <si>
    <t>Que presuntamente no se sostienen relaciones afectivas y/o sexuales con las y los adolescentes mayores de 14 años dentro o fuera de la modalidad o servicio.</t>
  </si>
  <si>
    <t>6.1.10</t>
  </si>
  <si>
    <t xml:space="preserve">Que no se ofrece dinero, empleo, productos o servicios a cambio de relaciones sexuales, incluidos relaciones o actividades de tipo sexual u otras formas de comportamiento humillante, explotador o degradante. </t>
  </si>
  <si>
    <t>6.1.11</t>
  </si>
  <si>
    <t>Que no se obtiene, distribuye o utiliza materiales pornográficos dentro o fuera del hogar sustituto o institución, lo que incluye la visita de sitios web pornográficos, así como el envío de mensajes pornográficos vía virtual o telefónica. (sexting y groming)</t>
  </si>
  <si>
    <t>6.1.12</t>
  </si>
  <si>
    <t>Que se identifique y se denuncia o comunica los actos de violencia y se realizan acciones para su protección frente a vulneraciones de derechos.</t>
  </si>
  <si>
    <t>6.1.13</t>
  </si>
  <si>
    <t>Que no se utilizan a los niños, las niñas o adolescentes con fines de explotación económica o en trabajos que atenten contra su salud física y emocional o su integridad personal</t>
  </si>
  <si>
    <t>6.1.14</t>
  </si>
  <si>
    <t>Que no se tolera, ni se tienen comportamientos ilegales o peligrosos con niños, niñas o adolescentes, entre otras, consumo de sustancias psicoactivas, fumar, beber alcohol.</t>
  </si>
  <si>
    <t>6.1.15</t>
  </si>
  <si>
    <t>Que no se da egreso del proceso de atención, ni se suspende la atención sin la autorización de la autoridad administrativa encargada del caso.</t>
  </si>
  <si>
    <t>6.1.16</t>
  </si>
  <si>
    <t>Que no se oculta, demora o entrega parcialmente al ICBF la información de los usuarios, específicamente la que da lugar a un cambio de medida o toma de decisiones importantes en el marco del proceso de atención.</t>
  </si>
  <si>
    <t>6.1.17</t>
  </si>
  <si>
    <t>Que se asume un rol de consideración y respeto como sujetos de derechos y se exige de igual manera a quienes estén en interacción con ellos y ellas.</t>
  </si>
  <si>
    <t>6.1.18</t>
  </si>
  <si>
    <t>Que se respeta la privacidad y el derecho a la intimidad.</t>
  </si>
  <si>
    <t>6.1.19</t>
  </si>
  <si>
    <t xml:space="preserve">Las personas que atienden y cuidan o trabajan directa o indirectamente, o que realiza actividades permanentes o temporales con las niñas, niños, adolescentes, jóvenes cumplen con:
* Garantizar la atención y cuidados necesarios para el desarrollo integral, tanto físico como cognitivo, relacional, emocional, espiritual y ético de las niñas, niños, adolescentes, jóvenes acuerdo con el proceso de atención establecido para la modalidad.
*Prevenir la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hacia ellos.
* Velar por la identificación oportuna de situaciones que pongan en riesgo la vida e integridad física, mental, emocional y sexual de los niños, las niñas y adolescentes a su cargo, durante el tiempo que estén bajo su cuidado y responsabilidad, poniendo en conocimiento inmediato de las mismas para adelantar prontas intervenciones.
*Compartir con los niños, las niñas o adolescentes, familias, actividades en el marco del respeto, la confianza, la empatía y el buen trato.
</t>
  </si>
  <si>
    <t>6.1.20</t>
  </si>
  <si>
    <t>Se tiene mecanismos de prevención de ocurrencia de situaciones violencia, discriminación, explotación, estigmatización o cualquier acción u omisión que atente contra los derechos fundamentales de los niños, las niñas y los adolescentes y se abstiene de realizar comportamientos o expresiones de discriminación, rechazo, indiferencia u otros tratos que afecten la salud mental, emocional o física de los niños, las niñas y los adolescentes.</t>
  </si>
  <si>
    <t>6.1.21</t>
  </si>
  <si>
    <t xml:space="preserve">Que se cuida directamente a los niños, las niñas y los adolescentes, sin delegarlo, o dejándolos a cargo de personas que no hagan parte de la modalidad o servicio de atención, a menos que esté debidamente autorizado(a) por la autoridad administrativa a cargo del caso. </t>
  </si>
  <si>
    <t>6.1.22</t>
  </si>
  <si>
    <t>Que no se administra, o administra parcialmente, modifica las dosis, vía y horarios de los medicamentos que han sido ordenados por el médico tratante al niño, niña o adolescente. Que se suministra medicamentos vencidos o que no hayan sido formulados por un médico autorizado para el ejercicio de la profesión.</t>
  </si>
  <si>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</si>
  <si>
    <t>6.1.23</t>
  </si>
  <si>
    <t xml:space="preserve">Que no realiza las gestiones necesarias y pertinentes en la prestación oportuna del servicio de salud cuando lo requiera un niño, una niña o un adolescente bajo su responsabilidad o cuidado. </t>
  </si>
  <si>
    <t>6.1.24</t>
  </si>
  <si>
    <t>Que se provee la dotación personal (cama, colchón, ropa de cama, vestuario, elementos de aseo, material pedagógico o lúdico deportivo, o dotación de acuerdo con las prácticas culturales de los grupos étnicos) a los niños, las niñas o adolescentes bajo su responsabilidad o cuidado; o, suministrar dotación inadecuada o en malas condiciones para su uso.</t>
  </si>
  <si>
    <t>6.1.25</t>
  </si>
  <si>
    <t>Que no se identifica el uso de la fuerza o medidas de coerción de cualquier tipo o actos de violencia física, verbal, psicológica, sexual o negligencia en su cuidado.</t>
  </si>
  <si>
    <r>
      <rPr>
        <sz val="5"/>
        <color theme="1"/>
        <rFont val="Arial"/>
        <family val="2"/>
      </rPr>
      <t>LINEAMIENTO TÉCNICO PARA LA IMPLEMENTACION DEL MODELO DE ATENCIÓN, DIRIGIDO A LOS NIÑOS, LAS NIÑAS, Y LOS ADOLESCENTES EN LAS MODALIDADES DE RESTABLECIMIENTO DE DERECHOS, Versión1 del 27/07/2021.
1. Marco conceptual. pág.16 al 19
2. Marco normativo. pág.19
3. Objetivos. pág.20
MANUAL OPERATIVO MODALIDADES Y SERVICIO PARA LA ATENCIÓN DE LAS NIÑAS, LOS NIÑOS Y LOS ADOLESCENTES, CON PROCESO ADMINISTRATIVO DE RESTABLECIMIENTO DE DERECHOS, Versión 2 del 08/07/2022.  
Introducción. Pág. 4
GUÍA DE ORIENTACIONES PARA LA PREVENCIÓN Y MANEJO DE SITUACIONES DE RIESGO DE LAS NIÑAS, NIÑOS Y ADOLESCENTES EN LAS MODALIDADES Y SERVICIO DE RESTABLECIMIENTO DE DERECHOS. Versión 7 del 06/06/2023. Código ético</t>
    </r>
  </si>
  <si>
    <t>6.1.26</t>
  </si>
  <si>
    <t>Que se denuncia o comunica los actos de violencia y se realizan acciones para su protección frente a vulneraciones de derechos.</t>
  </si>
  <si>
    <t>6.1.27</t>
  </si>
  <si>
    <t xml:space="preserve">Que se cumplen las normas de seguridad y prevención de desastres o de cualquier riesgo para la salud y la integridad de los niños, las niñas o los adolescentes. </t>
  </si>
  <si>
    <t>6.1.28</t>
  </si>
  <si>
    <t>El talento humano de la institución usa lenguaje respetuoso, tiene disposición a la escucha y demuestra actitud empática, en sus interacciones con los usuarios y sus compañeros. 
Nota: En observación del personal se evidencia que utilizan lenguaje verbal respetuoso (sin sarcasmos, gritos o descalificaciones), mantienen un tono de voz adecuado y cordial, escuchan activamente sin interrumpir a las otras personas, dan respuestas claras, respetuosas y oportunas, muestran disposición para ayudar o resolver inquietudes con amabilidad, mantienen contacto visual y lenguaje corporal que denota atención y respeto, evita actitudes discriminatorias, indiferentes o humillantes, se dirige a las personas por su nombre y con fórmulas de cortesía, respeta los turnos de atención y evita tratos preferenciales injustificados.</t>
  </si>
  <si>
    <t>7. COMPONENTE TALENTO HUMANO</t>
  </si>
  <si>
    <t>7.1.</t>
  </si>
  <si>
    <t>Cumple con el personal de talento humano requerido de acuerdo con el manual operativo de la modalidad y cupos contratados, aprobada por la supervisión de contrato</t>
  </si>
  <si>
    <t>Manual Operativo Modalidades Y Servicio Para La Atención De Las Niñas, Los Niños Y  Los Adolescentes, Con Proceso Administrativo De  Restablecimiento De Derechos. Versión 2 Del 8 De Julio De 2022. Pag. 52.</t>
  </si>
  <si>
    <t>7.1.1.</t>
  </si>
  <si>
    <r>
      <t xml:space="preserve">Cumple con el personal requerido de acuerdo con la Tabla de Talento Humano en la modalidad.
</t>
    </r>
    <r>
      <rPr>
        <b/>
        <sz val="11"/>
        <rFont val="Arial"/>
        <family val="2"/>
      </rPr>
      <t xml:space="preserve">Nota: </t>
    </r>
    <r>
      <rPr>
        <sz val="11"/>
        <rFont val="Arial"/>
        <family val="2"/>
      </rPr>
      <t>Verifique a través de observación la existencia del personal.</t>
    </r>
  </si>
  <si>
    <t>Manual Operativo Modalidades Y Servicio Para La Atención De Las Niñas, Los Niños Y  Los Adolescentes, Con Proceso Administrativo De  Restablecimiento De Derechos. Versión 2 Del 8 De Julio De 2022.
Numeral 3.3. Talento Humano. Pág. 52</t>
  </si>
  <si>
    <t>7.2.</t>
  </si>
  <si>
    <t>Cuenta con un manual de funciones que permita identificar las funciones u obligaciones de cada uno de los perfiles establecidos para la modalidad.</t>
  </si>
  <si>
    <t>Manual Operativo Modalidades Y Servicio Para La Atención De Las Niñas, Los Niños Y  Los Adolescentes, Con Proceso Administrativo De  Restablecimiento De Derechos. Versión 2 Del 8 De Julio De 2022.Pág. 48</t>
  </si>
  <si>
    <t>7.2.1.</t>
  </si>
  <si>
    <t>Cuenta con un manual que contenga las obligaciones y funciones de los perfiles del talento humano vinculado para la modalidad o servicio</t>
  </si>
  <si>
    <t>Manual Operativo Modalidades Y Servicio Para La Atención De Las Niñas, Los Niños Y  Los Adolescentes, Con Proceso Administrativo De  Restablecimiento De Derechos. Versión 2 Del 8 De Julio De 2022.
Numeral 3.3. Talento Humano. Pág. 48</t>
  </si>
  <si>
    <t>7.2.2.</t>
  </si>
  <si>
    <t>El personal cumple con las funciones para las cuales fue contratado.
Nota: Evalúe si el personal conoce sus funciones, aplicando las siguientes preguntas orientadoras, de acuerdo con la muestra:
¿Conoce el Manual de Funciones? 
¿Dónde lo encuentra?
¿Cuáles son sus responsabilidades específicas?</t>
  </si>
  <si>
    <t>7.2.3.</t>
  </si>
  <si>
    <t>El personal cuenta con el perfil requerido de acuerdo con el Manual de Funciones.
Nota: En entrevista con el talento humano verifique su formación y experiencia:
¿Qué formación tienes, en qué has trabajado, qué experiencia tienes?
En observación: ¿Se evidencia organización y claridad en los roles durante la jornada?</t>
  </si>
  <si>
    <t>7.3.</t>
  </si>
  <si>
    <t>Cuenta e implementa con un proceso de selección del talento humano, basado en criterios de idoneidad profesional, evaluación de competencias y verificación de antecedentes.</t>
  </si>
  <si>
    <t>Manual Operativo Modalidades Y Servicio Para La Atención De Las Niñas, Los Niños Y  Los Adolescentes, Con Proceso Administrativo De  Restablecimiento De Derechos. Versión 2 Del 8 De Julio De 2022. Págs. 45-48.</t>
  </si>
  <si>
    <t>7.3.1</t>
  </si>
  <si>
    <t>Cuenta con un proceso documentado para la selección del talento humano</t>
  </si>
  <si>
    <t>Manual Operativo Modalidades Y Servicio Para La Atención De Las Niñas, Los Niños Y  Los Adolescentes, Con Proceso Administrativo De  Restablecimiento De Derechos. Versión 2 Del 8 De Julio De 2022.
Numeral 3.3. Talento Humano. Pág. 47</t>
  </si>
  <si>
    <t>7.3.2</t>
  </si>
  <si>
    <r>
      <t xml:space="preserve">Cuenta con archivo físico y/o digital del talento humano vinculado con la hoja de vida y los soportes de identificación, formación académica de la hoja de vida, certificaciones de experiencia laboral de la hoja vida, antecedentes fiscales, disciplinarios, judiciales y medidas correctivas.
</t>
    </r>
    <r>
      <rPr>
        <b/>
        <sz val="11"/>
        <rFont val="Arial"/>
        <family val="2"/>
      </rPr>
      <t xml:space="preserve"> 
Nota 1:</t>
    </r>
    <r>
      <rPr>
        <sz val="11"/>
        <rFont val="Arial"/>
        <family val="2"/>
      </rPr>
      <t xml:space="preserve"> No se podrá vincular talento humano que tenga antecedentes fiscales, disciplinarios ni judiciales ((en Justicia Ordinaria y en el ejercicio de Justicia Propia para el caso de Pueblos indígenas). Verificar cada 3 meses, durante la vinculación en la modalidad.
</t>
    </r>
    <r>
      <rPr>
        <b/>
        <sz val="11"/>
        <rFont val="Arial"/>
        <family val="2"/>
      </rPr>
      <t>Nota 2:</t>
    </r>
    <r>
      <rPr>
        <sz val="11"/>
        <rFont val="Arial"/>
        <family val="2"/>
      </rPr>
      <t xml:space="preserve"> Verificar que la institución haya realizado la validación de antecedentes del talento humano, como requisito previo a su incorporación.
</t>
    </r>
    <r>
      <rPr>
        <b/>
        <sz val="11"/>
        <rFont val="Arial"/>
        <family val="2"/>
      </rPr>
      <t>Nota 3:</t>
    </r>
    <r>
      <rPr>
        <sz val="11"/>
        <rFont val="Arial"/>
        <family val="2"/>
      </rPr>
      <t xml:space="preserve"> Solicitar la verificación de los antecedes judiciales en las páginas oficiales de la muestra seleccionada.</t>
    </r>
  </si>
  <si>
    <t xml:space="preserve">Manual Operativo Modalidades Y Servicio Para La Atención De Las Niñas, Los Niños Y  Los Adolescentes, Con Proceso Administrativo De  Restablecimiento De Derechos. Versión 2 Del 8 De Julio De 2022.
Numeral 3.3. Talento Humano. Págs. 45-48.
</t>
  </si>
  <si>
    <t>7.3.3</t>
  </si>
  <si>
    <t>Se cuenta con los soportes documentales de los resultados de la evaluación de los requisitos establecidos para la selección del talento humano, en concordancia con el perfil del cargo.</t>
  </si>
  <si>
    <t>7.4.</t>
  </si>
  <si>
    <t>Cumple con la verificación del cumplimiento de lo establecido en la Ley 1918 de 2018, modificada por la Ley 2375 de 2024, referente a la consulta del registro de inhabilidades por delitos sexuales cometidos contra personas menores de edad.</t>
  </si>
  <si>
    <t>Manual Operativo Modalidades Y Servicio Para La Atención De Las Niñas, Los Niños Y  Los Adolescentes, Con Proceso Administrativo De  Restablecimiento De Derechos. Versión 2 Del 8 De Julio De 2022. Pág. 45.</t>
  </si>
  <si>
    <t>7.4.1</t>
  </si>
  <si>
    <r>
      <t>Cuenta con los soportes de verificación de consulta del registro de inhabilidades por delitos sexuales cometidos contra personas menores de edad en el proceso de selección del talento humano, en cumplimiento de lo establecido en la Ley 1918 de 2018, modificada por la Ley 2375 de 2024</t>
    </r>
    <r>
      <rPr>
        <b/>
        <sz val="11"/>
        <color theme="1"/>
        <rFont val="Arial"/>
        <family val="2"/>
      </rPr>
      <t xml:space="preserve">.
Nota 1: </t>
    </r>
    <r>
      <rPr>
        <b/>
        <u/>
        <sz val="11"/>
        <color theme="1"/>
        <rFont val="Arial"/>
        <family val="2"/>
      </rPr>
      <t xml:space="preserve">No se podrá vincular a quienes se encuentren inhabilitados por delitos contra la libertad, integridad y formación sexuales contra las niñas, los niños y los adolescentes, de acuerdo con lo establecido decreto 753 del 30 de abril de 2019. </t>
    </r>
    <r>
      <rPr>
        <sz val="11"/>
        <color theme="1"/>
        <rFont val="Arial"/>
        <family val="2"/>
      </rPr>
      <t xml:space="preserve">
</t>
    </r>
    <r>
      <rPr>
        <b/>
        <sz val="11"/>
        <color theme="1"/>
        <rFont val="Arial"/>
        <family val="2"/>
      </rPr>
      <t>Nota 2:</t>
    </r>
    <r>
      <rPr>
        <sz val="11"/>
        <color theme="1"/>
        <rFont val="Arial"/>
        <family val="2"/>
      </rPr>
      <t xml:space="preserve"> Verificar que la institución haya realizado la validación de antecedentes del talento humano, como requisito previo a su incorporación.</t>
    </r>
  </si>
  <si>
    <t>Manual Operativo Modalidades Y Servicio Para La Atención De Las Niñas, Los Niños Y  Los Adolescentes, Con Proceso Administrativo De  Restablecimiento De Derechos. Versión 2 Del 8 De Julio De 2022.
Numeral 3.3. Talento Humano. Pág. 45</t>
  </si>
  <si>
    <t>7.4.2</t>
  </si>
  <si>
    <r>
      <t xml:space="preserve">Cuenta con los soportes de verificación de consulta del registro de inhabilidades por delitos sexuales cometidos contra personas menores de edad, cada </t>
    </r>
    <r>
      <rPr>
        <b/>
        <u/>
        <sz val="11"/>
        <color theme="1"/>
        <rFont val="Arial"/>
        <family val="2"/>
      </rPr>
      <t>cuatro (4) meses</t>
    </r>
    <r>
      <rPr>
        <sz val="11"/>
        <color theme="1"/>
        <rFont val="Arial"/>
        <family val="2"/>
      </rPr>
      <t xml:space="preserve"> del talento humano, en cumplimiento de lo establecido en la Ley 1918 de 2018, modificada por la Ley 2375 de 2024.
</t>
    </r>
    <r>
      <rPr>
        <b/>
        <sz val="11"/>
        <color theme="1"/>
        <rFont val="Arial"/>
        <family val="2"/>
      </rPr>
      <t>Nota:</t>
    </r>
    <r>
      <rPr>
        <sz val="11"/>
        <color theme="1"/>
        <rFont val="Arial"/>
        <family val="2"/>
      </rPr>
      <t xml:space="preserve"> Solicitar la verificación de inhabilidades por delitos sexuales cometidos contra personas menores de edad de la muestra seleccionada, en la pág oficial.</t>
    </r>
  </si>
  <si>
    <t>7.5</t>
  </si>
  <si>
    <t>Documenta e implementa un proceso de inducción, formación y capacitación continua del talento humano.</t>
  </si>
  <si>
    <t>7.5.1</t>
  </si>
  <si>
    <t>Cuenta con un plan de inducción, formación y cualificación dirigido al talento humano, que incorpora las temáticas definidas en los lineamientos, manuales operativos y guías del ICBF para los servicios de atención a niños, niñas y adolescentes con PARD.</t>
  </si>
  <si>
    <t>7.5.2</t>
  </si>
  <si>
    <t>Cuenta con los soportes que evidencian la implementación del plan de inducción, formación y cualificación que incluyen: cronograma de actividades, actas de socialización con listado de asistencia, registros audiovisuales (fotográficos y/o fílmicos), y demás documentos que certifiquen la capacitación del personal.</t>
  </si>
  <si>
    <t>Manual Operativo Modalidades Y Servicio Para La Atención De Las Niñas, Los Niños Y  Los Adolescentes, Con Proceso Administrativo De  Restablecimiento De Derechos. Versión 2 Del 8 De Julio De 2022.
Numeral 3.3. Talento Humano. Pág. 47.</t>
  </si>
  <si>
    <t>7.5.3</t>
  </si>
  <si>
    <t>En entrevista con el talento humano de la muestra y contrastado con los soportes del verificable 5.5.2 verifique el conocimiento adquirido de acuerdo con el plan de inducción, formación y cualificación.</t>
  </si>
  <si>
    <t>8. COMPONENTE FINANCIERO</t>
  </si>
  <si>
    <t>8.1.</t>
  </si>
  <si>
    <t>Lleva la contabilidad conforme a las Normas de Información Financiera (NIIF) y demás normas contables vigentes en Colombia.</t>
  </si>
  <si>
    <t xml:space="preserve">Manual Operativo Modalidades Y Servicio Para La Atención De Las Niñas, Los Niños Y  Los Adolescentes, Con Proceso Administrativo De  Restablecimiento De Derechos. Versión 2 Del 8 De Julio De 2022.  Págs. 63 y 64. </t>
  </si>
  <si>
    <t>8.1.1.</t>
  </si>
  <si>
    <t>Cuenta con un Manual de Políticas  Contables.</t>
  </si>
  <si>
    <t>8.1.2.</t>
  </si>
  <si>
    <t>Cuenta con el reconocimiento contable de los ingresos, gastos, activos y pasivos en los estados financieros se realiza de conformidad con sus políticas contables alineadas a las Normas de Información Financiera vigentes en Colombia.</t>
  </si>
  <si>
    <t>8.1.3.</t>
  </si>
  <si>
    <t>Cuenta con el Registro Único Tributario -RUT.</t>
  </si>
  <si>
    <t>8.1.4</t>
  </si>
  <si>
    <t>Cuenta con estados financieros completos del último año fiscal aprobados por el órgano máximo de administración.</t>
  </si>
  <si>
    <t>8.2.</t>
  </si>
  <si>
    <t>Lleva la contabilidad desagregada por centro de costos.</t>
  </si>
  <si>
    <t>Manual Operativo Modalidades Y Servicio Para La Atención De Las Niñas, Los Niños Y Los Adolescentes, Con Proceso Administrativo De Restablecimiento De Derechos, Versión 2 Del 08/07/2022. Pág. 63</t>
  </si>
  <si>
    <t>8.2.1</t>
  </si>
  <si>
    <t>Cuenta con un balance de prueba por centro de costos.</t>
  </si>
  <si>
    <t>Manual Operativo Modalidades Y Servicio Para La Atención De Las Niñas, Los Niños Y Los Adolescentes, Con Proceso Administrativo De Restablecimiento De Derechos, Versión 2 Del 08/07/2022.  Pag 64</t>
  </si>
  <si>
    <t>8.2.2</t>
  </si>
  <si>
    <r>
      <t xml:space="preserve">Cuenta con evidencia de que los recursos financieros han sido utilizados para garantizar la adecuada alimentación de los niños, niñas y adolescentes.
</t>
    </r>
    <r>
      <rPr>
        <b/>
        <sz val="11"/>
        <color theme="1"/>
        <rFont val="Arial"/>
        <family val="2"/>
      </rPr>
      <t>Nota:</t>
    </r>
    <r>
      <rPr>
        <sz val="11"/>
        <color theme="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</si>
  <si>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Pág. 65 y 66</t>
  </si>
  <si>
    <t>8.2.3</t>
  </si>
  <si>
    <r>
      <t xml:space="preserve">Cuenta con evidencia documentada del pago oportuno de los salarios y honorarios del talento humano, así como de los aportes realizados al Sistema General de Seguridad Social (salud, pensión, riesgos laborales y parafiscales), conforme a los términos legales.
</t>
    </r>
    <r>
      <rPr>
        <b/>
        <sz val="11"/>
        <rFont val="Arial"/>
        <family val="2"/>
      </rPr>
      <t xml:space="preserve">Nota: </t>
    </r>
    <r>
      <rPr>
        <sz val="11"/>
        <rFont val="Arial"/>
        <family val="2"/>
      </rPr>
      <t>Este verificable se realiza de acuerdo con la muestra seleccionada.</t>
    </r>
  </si>
  <si>
    <t xml:space="preserve">Manual Operativo Modalidades Y Servicio Para La Atención De Las Niñas, Los Niños Y Los Adolescentes, Con Proceso Administrativo De Restablecimiento De Derechos, Versión 2 Del 08/07/2022.  Pag. 52 y 65
</t>
  </si>
  <si>
    <t>8.2.4</t>
  </si>
  <si>
    <t>Cuenta con evidencia de que los recursos financieros han sido utilizados en el mantenimiento o adecuación de la infraestructura del servicio para garantizar que los ambientes sean seguros y protectores para los niños, niñas y adolescentes.</t>
  </si>
  <si>
    <t>Manual Operativo Modalidades Y Servicio Para La Atención De Las Niñas, Los Niños Y Los Adolescentes, Con Proceso Administrativo De Restablecimiento De Derechos, Versión 2 Del 08/07/2022.  Pag  67</t>
  </si>
  <si>
    <t>8.2.5</t>
  </si>
  <si>
    <r>
      <t xml:space="preserve">Cuenta con recursos financieros que han sido utilizados en dotación de dormitorio, dotación personal, dotación de aseo e higiene personal, dotación escolar y material pedagogico, deportivo de acuerdo con la edad de la población, dotación de menaje alimentación, de emergencia y botiquin, transporte, recreación, generales y administrativos,que permitan dar cumplimiento a lo establecido en la Propuesta de Implementación y Cualificación (PIYC) y para el cumplimiento de los Planes de Caso en el Modelo de Atención, 
</t>
    </r>
    <r>
      <rPr>
        <b/>
        <sz val="11"/>
        <color theme="1"/>
        <rFont val="Arial"/>
        <family val="2"/>
      </rPr>
      <t>Nota:</t>
    </r>
    <r>
      <rPr>
        <sz val="11"/>
        <color theme="1"/>
        <rFont val="Arial"/>
        <family val="2"/>
      </rPr>
      <t xml:space="preserve"> Este verificable se realiza de acuerdo con la muestra seleccionada.</t>
    </r>
  </si>
  <si>
    <t>Manual Operativo Modalidades Y Servicio Para La Atención De Las Niñas, Los Niños Y Los Adolescentes, Con Proceso Administrativo De Restablecimiento De Derechos, Versión 2 Del 08/07/2022.  Pag 65 a 67</t>
  </si>
  <si>
    <t>7. COMPONENTE DOTACIÓN</t>
  </si>
  <si>
    <t>9.1</t>
  </si>
  <si>
    <t xml:space="preserve">Cuenta con la dotación de dormitorios requerida para la atención de los usuarios. </t>
  </si>
  <si>
    <t>Manual Operativo Modalidades y Servicio para la atención de niñas, niños y adolescentes, con Proceso Administrativo de Restablecimiento de Derechos. - MO3.P - Versión 2 del 08/07/2022.
3.2.2. Dotación de dormitorio. Pág. (31- 32)</t>
  </si>
  <si>
    <t>9.1.1</t>
  </si>
  <si>
    <t xml:space="preserve">Los dormitorios cuentan con los elementos requeridos para la atención de los usuarios atendiendo al cupo atendido. </t>
  </si>
  <si>
    <t xml:space="preserve">Manual Operativo Modalidades y Servicio para la atención de niñas, niños y adolescentes, con Proceso Administrativo de Restablecimiento de Derechos. - MO3.P - Versión 2 del 08/07/2022.
3.2.2. Dotación de dormitorio. Pág. (31- 32)
Tabla 7. Dotación de dormitorio. </t>
  </si>
  <si>
    <t>9.1.2</t>
  </si>
  <si>
    <t xml:space="preserve">Realiza reposición periódica de la dotación de dormitorio, según su periodicidad </t>
  </si>
  <si>
    <t>9.1.3</t>
  </si>
  <si>
    <t xml:space="preserve">Los elementos de dotación del dormitorio se encuentran en óptimo estado para la atención de los usuarios. </t>
  </si>
  <si>
    <t>9.2</t>
  </si>
  <si>
    <t>Cuenta con la dotación de aseo e higiene personal conforme a las particularidades de los usuarios y a su grupo de edad.</t>
  </si>
  <si>
    <t>Manual Operativo Modalidades y Servicio para la atención de niñas, niños y adolescentes, con Proceso Administrativo de Restablecimiento de Derechos. - MO3.P - Versión 2 del 08/07/2022. 
3.2.4. Dotación de aseo e higiene personal. Pág. (35 - 37)</t>
  </si>
  <si>
    <t>9.2.1</t>
  </si>
  <si>
    <t>Es entregada a los usuarios la dotación de aseo e higiene requerida, atendiendo a su grupo de edad.</t>
  </si>
  <si>
    <t>Manual Operativo Modalidades y Servicio para la atención de niñas, niños y adolescentes, con Proceso Administrativo de Restablecimiento de Derechos. - MO3.P - Versión 2 del 08/07/2022.
3.2.4. Dotación de aseo e higiene personal. Pág. (35-37)
Tabla 10. Dotación de higiene y aseo personal para las modalidades de ubicación inicial y acogimiento.</t>
  </si>
  <si>
    <t>9.2.2</t>
  </si>
  <si>
    <t>Asegura que los elementos de uso personal de aseo e higiene sean de uso individual.</t>
  </si>
  <si>
    <t>9.2.3</t>
  </si>
  <si>
    <t>Implementa un sistema que permita llevar un control de la entrega y del uso adecuado de la dotación de aseo e higiene, que permita que los usuarios cuenten diariamente con esta.</t>
  </si>
  <si>
    <t>9.2.4</t>
  </si>
  <si>
    <t>La dotación de aseo e higiene personal es acorde a las particularidades de los usuarios (origen étnico, orientación de género, condición, características, entre otras)</t>
  </si>
  <si>
    <t>9.3.</t>
  </si>
  <si>
    <t>Cuenta con la dotación personal requerida conforme a las particularidades de los usuarios y del territorio</t>
  </si>
  <si>
    <t>CUMPLE</t>
  </si>
  <si>
    <t>Manual Operativo Modalidades y Servicio para la atención de niñas, niños y adolescentes, con Proceso Administrativo de Restablecimiento de Derechos. - MO3.P - Versión 2 del 08/07/2022. Págs. 32-35</t>
  </si>
  <si>
    <t>9.3.1</t>
  </si>
  <si>
    <t>La dotación personal es acorde a las particularidades de los usuarios (edad, origen étnico, discapacidad, orientación de género, condición, características, entre otras).</t>
  </si>
  <si>
    <t>9.3.2</t>
  </si>
  <si>
    <r>
      <rPr>
        <sz val="11"/>
        <color rgb="FF000000"/>
        <rFont val="Arial"/>
        <family val="2"/>
      </rPr>
      <t xml:space="preserve">La dotación personal entregada a los usuarios es nueva, de uso personal, de buena calidad y de la talla de la niña, el niño o el adolescente.
</t>
    </r>
    <r>
      <rPr>
        <b/>
        <sz val="11"/>
        <color rgb="FF000000"/>
        <rFont val="Arial"/>
        <family val="2"/>
      </rPr>
      <t xml:space="preserve">
Nota 1:</t>
    </r>
    <r>
      <rPr>
        <sz val="11"/>
        <color rgb="FF000000"/>
        <rFont val="Arial"/>
        <family val="2"/>
      </rPr>
      <t xml:space="preserve"> Los usuarios no usan ropa institucional ni uniformes dentro de la institución en horarios distintos a la jornada educativa. Tenga en cuenta que los uniformes solo deben ser usados dentro de la jornada educativa.
</t>
    </r>
    <r>
      <rPr>
        <b/>
        <sz val="11"/>
        <color rgb="FF000000"/>
        <rFont val="Arial"/>
        <family val="2"/>
      </rPr>
      <t xml:space="preserve">Nota 2: </t>
    </r>
    <r>
      <rPr>
        <sz val="11"/>
        <color rgb="FF000000"/>
        <rFont val="Arial"/>
        <family val="2"/>
      </rPr>
      <t>En ningún caso, la niña, el niño o el adolescente, puede prescindir de su uniforme de diario ni deportivo, ni de sus elementos escolares.</t>
    </r>
  </si>
  <si>
    <t>9.3.3</t>
  </si>
  <si>
    <r>
      <rPr>
        <sz val="11"/>
        <rFont val="Arial"/>
        <family val="2"/>
      </rPr>
      <t>La institución realiza la primera entrega (dotación inicial)</t>
    </r>
    <r>
      <rPr>
        <sz val="11"/>
        <color rgb="FFFFC000"/>
        <rFont val="Arial"/>
        <family val="2"/>
      </rPr>
      <t xml:space="preserve">
</t>
    </r>
    <r>
      <rPr>
        <b/>
        <u/>
        <sz val="11"/>
        <color rgb="FF000000"/>
        <rFont val="Arial"/>
        <family val="2"/>
      </rPr>
      <t>Nota</t>
    </r>
    <r>
      <rPr>
        <sz val="11"/>
        <color rgb="FF000000"/>
        <rFont val="Arial"/>
        <family val="2"/>
      </rPr>
      <t xml:space="preserve">: podrá entregar como soporte el registro de entrega de dotación a los usuarios. </t>
    </r>
  </si>
  <si>
    <t>9.3.4</t>
  </si>
  <si>
    <t xml:space="preserve">La institución cuenta con un mecanismo que permita identificar que la dotación es de uso personal de cada uno de los usuarios. </t>
  </si>
  <si>
    <t>9.4.</t>
  </si>
  <si>
    <t>Cuenta con la dotación lúdico – deportiva</t>
  </si>
  <si>
    <t>9.4.1.</t>
  </si>
  <si>
    <t>La institución cuenta con elementos lúdico deportivos de acuerdo con la edad de la población, que permita dar cumplimiento a lo establecido en la Propuesta de Implementación y Cualificación (PIYC).</t>
  </si>
  <si>
    <t>Manual Operativo Modalidades y Servicio para la atención de niñas, niños y adolescentes, con Proceso Administrativo de Restablecimiento de Derechos. - MO3.P - Versión 2 del 08/07/2022. Página. 37</t>
  </si>
  <si>
    <t>9.5.</t>
  </si>
  <si>
    <t>Cuenta con dotación lúdico deportiva y dotación escolar-material pedagógico</t>
  </si>
  <si>
    <t>9.5.1.</t>
  </si>
  <si>
    <r>
      <t>La institución entrega  material pedagógico a la niña, el niño o el adolescente de acuerdo con lo requerido por la entidad educativa, así como los insumos para la educación vocacional, ocupacional o educación superior, de acuerdo con lo establecido en el PIYC.</t>
    </r>
    <r>
      <rPr>
        <b/>
        <sz val="11"/>
        <color rgb="FF000000"/>
        <rFont val="Arial"/>
        <family val="2"/>
      </rPr>
      <t xml:space="preserve">
Nota 1:</t>
    </r>
    <r>
      <rPr>
        <sz val="11"/>
        <color rgb="FF000000"/>
        <rFont val="Arial"/>
        <family val="2"/>
      </rPr>
      <t xml:space="preserve"> En ningún caso, la niña, el niño o el adolescente, puede prescindir de su uniforme de diario ni deportivo, ni de sus elementos escolares.</t>
    </r>
    <r>
      <rPr>
        <b/>
        <sz val="11"/>
        <color rgb="FF000000"/>
        <rFont val="Arial"/>
        <family val="2"/>
      </rPr>
      <t xml:space="preserve">
Nota 2: </t>
    </r>
    <r>
      <rPr>
        <sz val="11"/>
        <color rgb="FF000000"/>
        <rFont val="Arial"/>
        <family val="2"/>
      </rPr>
      <t>En los casos en que la niña, el niño o el adolescente, no se encuentre vinculado al sistema educativo, bien sea por su edad, o porque presenta discapacidad, se debe contar con elementos de artes plásticas o de estimulación multisensorial, lo cual deberá estar establecido en el plan de caso.</t>
    </r>
    <r>
      <rPr>
        <b/>
        <sz val="11"/>
        <color rgb="FF000000"/>
        <rFont val="Arial"/>
        <family val="2"/>
      </rPr>
      <t xml:space="preserve">
Nota 3: </t>
    </r>
    <r>
      <rPr>
        <sz val="11"/>
        <color rgb="FF000000"/>
        <rFont val="Arial"/>
        <family val="2"/>
      </rPr>
      <t>Para adolescentes que se encuentren en procesos de formación diferentes al de colegio, se puede reemplazar por insumos para su proceso formativo, los cuales deben ser entregados a los adolescentes, según lo requerido.</t>
    </r>
  </si>
  <si>
    <t>ANEXO 1 VIOLENCIAS</t>
  </si>
  <si>
    <t>A1</t>
  </si>
  <si>
    <t>Cuenta e Implementa las acciones diferenciales para la atención de víctimas de violencia sexual dentro y fuera del conflicto armado y/o víctimas de trata:</t>
  </si>
  <si>
    <t>Lineamiento Técnico Para La Atención A Niños, Niñas Y Adolescentes, Con Derechos Amenazados O Vulnerados, Víctimas De Violencia Sexual, Versión 2 Del 04/07/2018 Págs.108 , 126, 130, 131, 134 ,135, 136 y  137.</t>
  </si>
  <si>
    <t>En observación de la atención y diálogo con el niño, niña o adolescente victima de violencia sexual y su familia o red vincular, talento humano y contrastado con el contenido de los soportes presentados por el operador se evidencia que:</t>
  </si>
  <si>
    <t>A1.1</t>
  </si>
  <si>
    <t>Cuenta con registro de reporte a la autoridad administrativa, en caso que el grupo familiar no haya declarado ante el Ministerio Público el hecho victimizante específico de violencia sexual en el marco del conflicto armado.</t>
  </si>
  <si>
    <t>Lineamiento Técnico Para La Atención A Niños, Niñas Y Adolescentes, Con Derechos Amenazados O Vulnerados, Víctimas De Violencia Sexual, Versión 2 Del 04/07/2018
9.3. Acciones De Atención Especializada. Tabla 4 Acciones Especializadas. Pág.108
Coordinación De Acciones. Pág. 136</t>
  </si>
  <si>
    <t>A1.2</t>
  </si>
  <si>
    <t>Cuenta con registro del seguimiento a las atenciones y acompañamiento a los servicios que incluye el protocolo de atención para víctimas de violencia sexual, de acuerdo a la Resolución 459 de 2012 del sector salud. De no ser así, evidencia de la solicitud de la remisión a la Autoridad Administrativa.</t>
  </si>
  <si>
    <t>Lineamiento Técnico Para La Atención A Niños, Niñas Y Adolescentes, Con Derechos Amenazados O Vulnerados, Víctimas De Violencia Sexual, Versión 2 Del 04/07/2018
9.3. Acciones De Atención Especializada. Tabla 4 Acciones Especializadas. 
Coordinación De Acciones. Pág. 136</t>
  </si>
  <si>
    <t>A1.3</t>
  </si>
  <si>
    <t>Cuenta con soporte de gestiones para la articulación con la autoridad administrativa para la gestión y acompañamiento frente al acceso a las medidas  reparación integral: Rehabilitación, Indemnización, Garantías de no Repetición, Restitución y Medidas de Satisfacción.</t>
  </si>
  <si>
    <t>Lineamiento Técnico Para La Atención A Niños, Niñas Y Adolescentes, Con Derechos Amenazados O Vulnerados, Víctimas De Violencia Sexual, Versión 2 Del 04/07/2018
Coordinación De Acciones. Págs.136,137.</t>
  </si>
  <si>
    <t>A1.4</t>
  </si>
  <si>
    <t>Cuenta con actas, registros fotográficos, etc., que evidencien acciones de sensibilización para los niños, niñas y adolescente frente al uso debido de redes sociales y otros medios tecnológicos, o entornos virtuales, que los exponga a situaciones de vulnerabilidad.</t>
  </si>
  <si>
    <t>Lineamiento Técnico Para La Atención A Niños, Niñas Y Adolescentes, Con Derechos Amenazados O Vulnerados, Víctimas De Violencia Sexual, Versión 2 Del 04/07/2018
9.3. Acciones De Atención Especializada. Tabla 4 Acciones Especializadas.Pág.126
Coordinación De Acciones. Págs.134, 135</t>
  </si>
  <si>
    <t>A1.5</t>
  </si>
  <si>
    <t>Cuenta con registro de la información actualizada sobre las rutas de atención integral a niños, niñas y adolescentes víctimas de violencia sexual.</t>
  </si>
  <si>
    <t>Lineamiento Técnico Para La Atención A Niños, Niñas Y Adolescentes, Con Derechos Amenazados O Vulnerados, Víctimas De Violencia Sexual, Versión 2 Del 04/07/2018
9.3. Acciones De Atención Especializada. Tabla 4 Acciones Especializadas.Págs.130, 131</t>
  </si>
  <si>
    <t>ANEXO 2. ENFOQUE DIFERENCIAL POBLACION CON DISCAPACIDAD</t>
  </si>
  <si>
    <t>A2.1.</t>
  </si>
  <si>
    <t>Cuenta e Implementa las acciones diferenciales para la atención de población con discapacidad:</t>
  </si>
  <si>
    <t>Lineamiento Técnico Para La Atención De Niños, Niñas Y Adolescentes Con Discapacidad Con Derechos Amenazados Y/O Vulnerados, Versión 2 Del 3/12/2019.
Cuadro 12 Acciones Diferenciales Para La Atención De Población Con Discapacidad. Pag.49,50,51</t>
  </si>
  <si>
    <t>A2.1.1</t>
  </si>
  <si>
    <t>Cuenta con los soportes de la gestión o Certificado de:
- Discapacidad
- Registro de Localización y Caracterización de Personas con Discapacidad
- Registro único de Víctimas - RUV</t>
  </si>
  <si>
    <t>A2.1.2</t>
  </si>
  <si>
    <r>
      <t xml:space="preserve">Cumple con lo establecido en la Guía técnica del componente de alimentación y nutrición para las personas con discapacidad, en el marco de los procesos de atención del ICBF frente a las modificaciones de texturas que lleguen a requerirse.
</t>
    </r>
    <r>
      <rPr>
        <b/>
        <u/>
        <sz val="11"/>
        <rFont val="Arial"/>
        <family val="2"/>
      </rPr>
      <t xml:space="preserve">Nota:
</t>
    </r>
    <r>
      <rPr>
        <sz val="11"/>
        <rFont val="Arial"/>
        <family val="2"/>
      </rPr>
      <t xml:space="preserve">-Cuando la persona usuaria con discapacidad, enfermedad crónica no trasmisible, enfermedad catastrófica u otra similar requiera atención diferencial de alimentación y nutrición se modifica la alimentación a suministrar. 
-La derivación alimentaria se realiza de manera individual y es acorde con las necesidades nutricionales, los ajustes razonables y las instrucciones del médico tratante de la EAPB. </t>
    </r>
  </si>
  <si>
    <t>Guía Técnica Del Componentes De Alimentación Y Nutrición Para Las Personas Con Discapacidad En El Marco De Los Procesos De Atención Del Icbf  G7Pp Versión 2 Del 8/8/2022.
8.1 Generalidades De La Alimentación Y Nutrición En Población Con Discapacidad Pág. 41.
Guía Para El Impulso A La Soberanía Alimentaria Por El Derecho Humano A La Alimentación Adecuada En Las Modalidades Y Servicios Del Icbf. G33.Pp. Versión 1 Del 04/12/2024.
Población Con Discapacidad O Con Alteración De La Deglución Voluntaria Y/O Enfermedades
Crónicas No Trasmisibles.  Pág. 57.</t>
  </si>
  <si>
    <t>A2.1.3</t>
  </si>
  <si>
    <t>Cuenta con los apoyos necesarios y los ajustes razonables para la toma de peso y talla de la población con discapacidad de acuerdo con la categoría.</t>
  </si>
  <si>
    <t xml:space="preserve">Guía para el impulso a la soberanía alimentaria por el derecho humano a la alimentación adecuada en las modalidades y servicios del ICBF. G36.PP. Versión 1 del 04/12/2024.
4.6. Valoración y Seguimiento del Estado Nutricional y de Salud.
a. Indicadores Indirectos pág. 93.
</t>
  </si>
  <si>
    <t>A2.1.4</t>
  </si>
  <si>
    <t>En observación de la atención se solicita toma de los datos antropométricos de los niños, niñas o adolescentes, según muestra y se contrasta su correspondencia con los datos registrados en el formato.</t>
  </si>
  <si>
    <t>Guía para el impulso a la soberanía alimentaria por el derecho humano a la alimentación adecuada en las modalidades y servicios del ICBF. G36.PP. Versión 1 del 04/12/2024.
4.6. Valoración y Seguimiento del Estado Nutricional y de Salud.
a. Indicadores Indirectos pág. 93.</t>
  </si>
  <si>
    <t>A2.1.5</t>
  </si>
  <si>
    <t>Desarrolla actividades en las cuales los niños, niñas, adolescentes y mayores de 18 años con mayor dependencia funcional y restricciones en la participación, puedan tener contacto con la naturaleza.</t>
  </si>
  <si>
    <t>Lineamiento Técnico Para La Atención De Niños, Niñas Y Adolescentes Con Discapacidad Con Derechos Amenazados Y/O Vulnerados, Versión 2 Del 3/12/2019.
I) Ubicación De Niños, Niñas Y Adolescentes Con Discapacidad En Casa Hogar E Internado-Vulneración. Pág.42
Cuadro 12 Acciones Diferenciales Para La Atención De Población Con Discapacidad. Pag.51,52
1) Ajustes Razonables Al Componente Técnico. Pág.72
Anexo 2. Acciones Diferenciales Para Personas Con Discapacidad Con Mayor Dependencia Funcional Y Restricciòn En La Participación. Pág.74</t>
  </si>
  <si>
    <t>A2.1.6</t>
  </si>
  <si>
    <t>Implementa sistemas de comunicación aumentativa y alternativa para incorporar la percepción del niño, niña o adolescente con discapacidad.</t>
  </si>
  <si>
    <t>Lineamiento Técnico Para La Implementacion Del Modelo De Atención, Dirigido A Los Niños, Las Niñas, Y Los Adolescentes En Las Modalidades De Restablecimiento De Derechos, Versión1 Del 27/07/2021.
4.7.1. Hito 1: Prospectiva De Caso. Momento 1 Evaluación Integradora. Págs.32
Lineamiento Técnico Para La Atención De Niños, Niñas Y Adolescentes Con Discapacidad Con Derechos Amenazados Y/O Vulnerados, Versión 2 Del 3/12/2019.
1.2.1. Enfoque Diferencial En Discapacidad Pág.31
1.7 Acciones Diferenciales Para La Atención De Población Con Discapacidad. Pág. 49
Acciones Transversales A Las Tres Fases. Pág. 59
Anexo 2. Acciones Diferenciales Para Personas Con Discapacidad Con Mayor Dependencia Funcional Y Restricciòn En La Participación. Pág.74</t>
  </si>
  <si>
    <t>A2.1.7</t>
  </si>
  <si>
    <t>El cronograma de actividades está organizado por curso de vida teniendo en cuenta la categoría de discapacidad, el nivel de dificultad en el desempeño y el perfil de funcionamiento del niño, niña, adolescente y mayor de 18 años.</t>
  </si>
  <si>
    <t>Lineamiento Técnico Para La Atención De Niños, Niñas Y Adolescentes Con Discapacidad Con Derechos Amenazados Y/O Vulnerados, Versión 2 Del 3/12/2019.
Para Tener En Cuenta. Pag.65</t>
  </si>
  <si>
    <t>A2.1.8</t>
  </si>
  <si>
    <t>Cuenta con los soportes de la gestión para la vinculación al sistema educativo con la Secretaria de Educación o Entidad territorial y brinda el apoyo pedagógico requerido por el niño, niña, adolescente en la preparación para la educación inclusiva.</t>
  </si>
  <si>
    <t>Lineamiento Técnico Para La Atención De Niños, Niñas Y Adolescentes Con Discapacidad Con Derechos Amenazados Y/O Vulnerados, Versión 2 Del 3/12/2019.
Cuadro 12 Acciones Diferenciales Para La Atención De Población Con Discapacidad. Pag.52</t>
  </si>
  <si>
    <t>A2.1.9</t>
  </si>
  <si>
    <t>Registro de acciones  para  la  inclusión laboral de los mayores de 18 años con discapacidad y  la construcción de unidades productivas autosostenibles para los jóvenes o mayores de 18 años con discapacidad que tengan restricción para participación en espacios laborales formales</t>
  </si>
  <si>
    <t>Lineamiento Técnico Para La Atención De Niños, Niñas Y Adolescentes Con Discapacidad Con Derechos Amenazados Y/O Vulnerados, Versión 2 Del 3/12/2019.
Cuadro 12 Acciones Diferenciales Para La Atención De Población Con Discapacidad. Pag.55</t>
  </si>
  <si>
    <t>A2.1.10</t>
  </si>
  <si>
    <r>
      <t xml:space="preserve">Soportes de registro de acciones para la implementación de elementos de Rehabilitación Basada en la Comunidad y posibilitar el desarrollo de competencias personales, sociales y comunitarias en el proceso de atención de los usuarios y las familias.
</t>
    </r>
    <r>
      <rPr>
        <b/>
        <sz val="11"/>
        <rFont val="Arial"/>
        <family val="2"/>
      </rPr>
      <t xml:space="preserve">Nota: </t>
    </r>
    <r>
      <rPr>
        <sz val="11"/>
        <rFont val="Arial"/>
        <family val="2"/>
      </rPr>
      <t>Por registro se entenderá actas de participación, solicitudes para la Secretarías de Salud, fotografías, videos, documentos, etc, que puedan evidenciar la implementación de elementos de Rehabilitación Basada en la Comunidad y posibilitar el desarrollo de competencias personales, sociales y comunitarias en el proceso de atención de los usuarios y las familias.</t>
    </r>
  </si>
  <si>
    <t>Lineamiento Técnico Para La Atención De Niños, Niñas Y Adolescentes Con Discapacidad Con Derechos Amenazados Y/O Vulnerados, Versión 2 Del 3/12/2019.
Cuadro 12 Acciones Diferenciales Para La Atención De Población Con Discapacidad. Pag.63</t>
  </si>
  <si>
    <t>A2.1.11</t>
  </si>
  <si>
    <t>Cuenta con el registro de actividades psicoeducativas con las familias y/o cuidadores responsables del niño, niña o adolescente con discapacidad: "cuidado al cuidador".</t>
  </si>
  <si>
    <t>Lineamiento Técnico Para La Atención De Niños, Niñas Y Adolescentes Con Discapacidad Con Derechos Amenazados Y/O Vulnerados, Versión 2 Del 3/12/2019.
Cuadro 12 Acciones Diferenciales Para La Atención De Población Con Discapacidad. Pag.56</t>
  </si>
  <si>
    <t>CONT / ADM</t>
  </si>
  <si>
    <t>A2.1.12</t>
  </si>
  <si>
    <t>Entrena a su talento humano en prevención de la agitación psicomotora, a través de la adopción de medidas ambientales favorables, identificación temprana de factores psicológicos e individuales de la persona con discapacidad, factores de riesgo y desencadenantes.</t>
  </si>
  <si>
    <t>Lineamiento Técnico Para La Atención De Niños, Niñas Y Adolescentes Con Discapacidad Con Derechos Amenazados Y/O Vulnerados, Versión 2 Del 3/12/2019.
Cuadro 12 Acciones Diferenciales Para La Atención De Población Con Discapacidad. Pag.78</t>
  </si>
  <si>
    <t>A2.2.</t>
  </si>
  <si>
    <t>Guía Técnica Para La Metrología Aplicable A Los Programas De Los Procesos Misionales Del Icbf.  G8.Pp.  Versión 8 Del 5/03/2025.
Pág.  30.</t>
  </si>
  <si>
    <t>A2.2.1.</t>
  </si>
  <si>
    <t>A2.2.2.</t>
  </si>
  <si>
    <t>En observación de la atención que los equipos de metrología se encuentran en buen estado.</t>
  </si>
  <si>
    <t>A2.3.</t>
  </si>
  <si>
    <t>El inmueble cumple con las condiciones generales para desarrollar el proceso de atención.</t>
  </si>
  <si>
    <t>Manual Operativo Modalidades Y Servicio Para La Atención De Niñas, Niños Y Adolescentes, Con Proceso Administrativo De Restablecimiento De Derechos. - Mo3.P - Versión 2 Del 08/07/2022.
3.1.1. Infraestructura Física Pág. 25 - 26</t>
  </si>
  <si>
    <t>A2.3.1.</t>
  </si>
  <si>
    <t>Los espacio proporcionan los ajustes y apoyos requeridos para la atención de las niñas, los niños y los adolescentes con discapacidad según la categoría.</t>
  </si>
  <si>
    <t>Manual Operativo Modalidades Y Servicio Para La Atención De Niñas, Niños Y Adolescentes, Con Proceso Administrativo De Restablecimiento De Derechos. - Mo3.P - Versión 2 Del 08/07/2022.
3.1.1. Infraestructura Física Pág. 26</t>
  </si>
  <si>
    <t>A2.3.2.</t>
  </si>
  <si>
    <t>A2.4.</t>
  </si>
  <si>
    <t xml:space="preserve">Cuenta el inmueble con la capacidad instalada de los espacios, en proporción a los usuarios atendidos en la modalidad. </t>
  </si>
  <si>
    <t>Manual Operativo Modalidades Y Servicio Para La Atención De Niñas, Niños Y Adolescentes, Con Proceso Administrativo De Restablecimiento De Derechos. - Mo3.P - Versión 2 Del 08/07/2022.
Tabla 5. Proporcionalidad De Los Espacios. Página 28.</t>
  </si>
  <si>
    <t>A2.4.1.</t>
  </si>
  <si>
    <t>Los camarotes no deben ser utilizados para la población con discapacidad.</t>
  </si>
  <si>
    <t>ANEXO 3-POBLACIÓN GESTANTES Y LACTANTES</t>
  </si>
  <si>
    <t>A3.1.</t>
  </si>
  <si>
    <t>Cuenta e Implementa las acciones diferenciales para la atención de  la atención de  mujeres y personas en gestación y/o lactantes:</t>
  </si>
  <si>
    <t>Lineamiento Técnico Del Programa Especializado Para La Atención A Adolescentes Y Mujeres Mayores De 18 Años, Gestantes O En Periodo De Lactancia, Con Sus Derechos Inobservados, Amenazados O Vulnerados, Versión 1 Del 14/09/2016 Págs.26,27,29,30,31, 34, 35, 37, 42
Guía Para El Impulso A La Soberanía Alimentaria Por El Derecho Humano A La Alimentación Adecuada En Las Modalidades Y Servicios Del ICBF. G33.Pp. Versión 1 Del 04/12/2024. Pág. 42, 45, 49, 50 y 53.</t>
  </si>
  <si>
    <t>En observación de la atención y diálogo con la persona o mujer gestante y/o lactante, su familia y/o red vincular, talento humano y contrastado con el contenido de los soportes presentados por el operador se evidencia que:</t>
  </si>
  <si>
    <t>A3.1.1</t>
  </si>
  <si>
    <t>Cuenta con el reporte a la autoridad administrativa  para verificación de derechos, los casos de mujeres o personas que ingresan al programa con hijos/as menores de edad.</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</si>
  <si>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t>
  </si>
  <si>
    <t>A3.1.2</t>
  </si>
  <si>
    <t>Cuenta con el reporte a la autoridad administrativa del nacimiento de un bebé, para realizar la verificación de garantía de  derechos.</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</si>
  <si>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Pág.26
Cuadro 4. Acciones Especializadas Para El Proceso De Atención. Pág.31</t>
  </si>
  <si>
    <t>A3.1.3</t>
  </si>
  <si>
    <t>Cuenta con el certificado de nacido vivo, registro civil de los niños, niñas recién nacidos.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</si>
  <si>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Pág.29</t>
  </si>
  <si>
    <t>A3.1.4</t>
  </si>
  <si>
    <t>Cuenta con el registro de acciones para la vinculación afectiva de la madre con su hijo o hija recién nacido o por nacer y la comunicación e integración con su red psico-afectiva, familiar y social.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</si>
  <si>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Y 37</t>
  </si>
  <si>
    <t>A3.1.5</t>
  </si>
  <si>
    <t>Cuenta con los soportes de gestiones para la movilización del sector educativo para la inclusión de las personas o mujeres menores de edad, mayores de 18 años y los hijos e hijas de cuidado temporal.</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</si>
  <si>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Págs.30,  35 Y 42</t>
  </si>
  <si>
    <t>A3.1.6</t>
  </si>
  <si>
    <t>Cuenta con los soportes de gestiones para la articulación con el Sistema Nacional de Bienestar Familiar - SNBF para la atención de problemáticas asociadas como situación de vida en calle, consumo de sustancias psicoactivas, discapacidad, violencia sexual, entre otras.</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</si>
  <si>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Pág.30</t>
  </si>
  <si>
    <t>A3.1.7</t>
  </si>
  <si>
    <t>Cuenta con los soportes de gestiones para la  articulación con la autoridad administrativa para los permisos o salidas de las adolescentes y personas mayores de 18 años, gestantes o en periodo de lactancia.</t>
  </si>
  <si>
    <t>A3.1.8</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</si>
  <si>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
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</si>
  <si>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A3.1.9</t>
  </si>
  <si>
    <t>A3.1.10</t>
  </si>
  <si>
    <t xml:space="preserve">Registro de acciones para la generación de conocimientos y habilidades sobre las responsabilidades hacia sus hijos e hijas, para promover la corresponsabilidad, el autocuidado y la garantía de derechos. </t>
  </si>
  <si>
    <t>Lineamiento Técnico Del Programa Especializado Para La Atención A Adolescentes Y Mujeres Mayores De 18 Años, Gestantes O En Periodo De Lactancia, Con Sus Derechos Inobservados, Amenazados O Vulnerados, Versión 1 Del 14/09/2016
Cuadro 4. Acciones Especializadas Para El Proceso De Atención. Págs.34.</t>
  </si>
  <si>
    <t>A3.1.11</t>
  </si>
  <si>
    <t xml:space="preserve">Registro de acciones de preparación vocacional y formación para la vida, educación formal y no formal cuando se requiera, orientación pre laboral y desarrollo de actividades productivas, así como la articulación con entidades del SNBF para la vinculación a los diferentes programas. </t>
  </si>
  <si>
    <t>A3.1.12</t>
  </si>
  <si>
    <t>En observación de la atención y diálogo con la persona o mujer gestante y/o lactante se evidencia que no se realiza la separación de los hijos recién nacidos de sus madres excepto cuando haya expresado por escrito su voluntad de no permanecer con el bebé.</t>
  </si>
  <si>
    <t>Lineamiento Técnico Del Programa Especializado Para La Atención A Adolescentes Y Mujeres Mayores De 18 Años, Gestantes O En Periodo De Lactancia, Con Sus Derechos Inobservados, Amenazados O Vulnerados, Versión 1 Del 14/09/2016
4.2.2. Consideraciones De Los Hijos E Hijas En El Proceso De Atención. Pág.27</t>
  </si>
  <si>
    <t>A3.1.13</t>
  </si>
  <si>
    <t>En observación de la atención y diálogo con la persona o mujer gestante y/o lactante, familia y/o colaborador se evidencia que no se ofrece retribución de dinero o especie ni realiza cobros para que la madre otorgue el consentimiento para la adopción o por los servicios prestados.</t>
  </si>
  <si>
    <t>A3.1.14</t>
  </si>
  <si>
    <t>En observación de la atención se evidencia que existe un entorno seguro y confiable en donde las mujeres y personas en periodo de lactancia puedan ejercer su derecho de amamantar a sus bebes, donde puedan expresar sus inquietudes, preocupaciones y se ayuda a la práctica con información veraz.</t>
  </si>
  <si>
    <t>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t>
  </si>
  <si>
    <t>A3.1.15</t>
  </si>
  <si>
    <t xml:space="preserve">Guía Para El Impulso A La Soberanía Alimentaria Por El Derecho Humano A La Alimentación Adecuada En Las Modalidades Y Servicios Del ICBF. G33.Pp. Versión 1 Del 04/12/2024. Pág. 53.
4.4. Ruta Metodológica De La Educación Para La Salud Alimentaria.
4.4.2. Acciones De Movilización Social Para La Educación En Salud Alimentaria
Ilustración 4. Estrategias De Movilización Social Para La Educación En Salud Alimentaria
4.4.3. Acciones De Promoción, Protección Y Apoyo A La Lactancia Humana Como Primer Acto De Soberanía Alimentaria. 
Ilustración 5. Acciones Que Se Deben Movilizar En El ICBF Para La Promoción, Protección Y Apoyo A La Lactancia Humana.  
Página 42- 45.
</t>
  </si>
  <si>
    <t>A3.1.16</t>
  </si>
  <si>
    <t>En caso de que se cuente con la Sala Amiga de la Familia Lactante, se evidencia que se garantiza que la leche humana se almacene y rotule con el nombre de la niña o niño, fecha y hora de recolección, y no tiene más de 3 meses de almacenamiento en caso de que esté congelada, o más de 12 horas en caso de que esté refrigerada.</t>
  </si>
  <si>
    <t>Guía Para El Impulso A La Soberanía Alimentaria Por El Derecho Humano A La Alimentación Adecuada En Las Modalidades Y Servicios Del ICBF. G36.Pp. Versión 1 Del 04/12/2024.
4.4. Ruta Metodológica De La Educación Para La Salud Alimentaria
4.4.2. Acciones De Movilización Social Para La Educación En Salud Alimentaria
4.4.3. Acciones De Promoción, Protección Y Apoyo A La Lactancia Humana Como Primer Acto De Soberanía Alimentaria. 
4.4.3.5. Salas Amigas De La Familia Lactante.
Página 49 Y 50.</t>
  </si>
  <si>
    <t>A3.2.</t>
  </si>
  <si>
    <t>Cumple con los criterios de metrología para los equipos del servicio de alimentos.</t>
  </si>
  <si>
    <t>Guía técnica para la metrología aplicable a los programas de los procesos misionales del ICBF.  g8.pp.  versión 8 del 05/03/2025. Pág. 13, 16, 17, 21, 25.</t>
  </si>
  <si>
    <t>A3.2.1</t>
  </si>
  <si>
    <t>Documentación para la báscula pesa bebés: 
-Hoja de vida.
-Certificado de calibración.
-Verificaciones intermedias.</t>
  </si>
  <si>
    <t>Guía técnica para la metrología aplicable a los programas de los procesos misionales del ICBF.  g8.pp.  versión 8 del 05/03/2025. 
4. documentación. pág. 13.
6. verificación intermedia de termómetros y balanzas.  pág. 16 y 17.
7.inspección de operación de los equipos.  pág.  21.
II.  metrología aplicada al componente alimentario. pág.  25.
1. medición de peso y volumen de alimentos pág.  25.
1.1.  instrumentos y equipos para la medición.
pág.  25.</t>
  </si>
  <si>
    <t>A3.2.2</t>
  </si>
  <si>
    <t>Documentación para el infantómetro: 
-Hoja de vida.
-Certificado de calibración.</t>
  </si>
  <si>
    <t>A3.2.3</t>
  </si>
  <si>
    <t xml:space="preserve">Documentación para la cinta métrica antropométrica, en los casos en los que aplique (discapacidad): 
-Hoja de vida (con la totalidad de criterios establecidos en la norma)
-Certificado de calibración.
</t>
  </si>
  <si>
    <t>A3.2.4</t>
  </si>
  <si>
    <t>A3.3.</t>
  </si>
  <si>
    <t>Manual Operativo Modalidades Y Servicio Para La Atención De Niñas, Niños Y Adolescentes, Con Proceso Administrativo De Restablecimiento De Derechos. - Mo3.P - Versión 2 Del 08/07/2022. Pág 28.</t>
  </si>
  <si>
    <t>A3.3.1.</t>
  </si>
  <si>
    <t xml:space="preserve">El dormitorio cumple con los 3.0 m² adicionales para cada uno de los usuarios: la mujer gestante, el niño recién nacido y el hijo e hija acompañante. </t>
  </si>
  <si>
    <t>A3.3.2.</t>
  </si>
  <si>
    <t>Los camarotes no deben ser utilizados para la población de mujeres gestantes y en periodo de lactancia.</t>
  </si>
  <si>
    <t>A3.4.</t>
  </si>
  <si>
    <t>Manual Operativo Modalidades Y Servicio Para La Atención De Niñas, Niños Y Adolescentes, Con Proceso Administrativo De Restablecimiento De Derechos. - Mo3.P - Versión 2 Del 08/07/2022. Pág 29.</t>
  </si>
  <si>
    <t>A3.4.1</t>
  </si>
  <si>
    <t xml:space="preserve">Manual Operativo Modalidades Y Servicio Para La Atención De Niñas, Niños Y Adolescentes, Con Proceso Administrativo De Restablecimiento De Derechos. - Mo3.P - Versión 2 Del 08/07/2022
Tabla 6. Dotación Institucional De Áreas Y Elementos. Página 29 </t>
  </si>
  <si>
    <t>EVIDENCIA NO CUMPLIMIENTO MODELO DE ATENCIÓN</t>
  </si>
  <si>
    <t>Nombres y apellidos</t>
  </si>
  <si>
    <t>Fecha de ingreso</t>
  </si>
  <si>
    <t>Edad</t>
  </si>
  <si>
    <t>Boleta de ubicación</t>
  </si>
  <si>
    <t>Número Documento de identidad</t>
  </si>
  <si>
    <t>Libreta militar</t>
  </si>
  <si>
    <t>Género con el que se identifica</t>
  </si>
  <si>
    <t>Discapacidad</t>
  </si>
  <si>
    <t>Pertenencia étnica</t>
  </si>
  <si>
    <t>Migrante</t>
  </si>
  <si>
    <t>Vinculado al sistema educativo</t>
  </si>
  <si>
    <r>
      <t xml:space="preserve">Evaluación </t>
    </r>
    <r>
      <rPr>
        <b/>
        <sz val="11"/>
        <rFont val="Aptos Narrow"/>
        <family val="2"/>
        <scheme val="minor"/>
      </rPr>
      <t xml:space="preserve">preliminar 
</t>
    </r>
    <r>
      <rPr>
        <sz val="7"/>
        <rFont val="Aptos Narrow"/>
        <family val="2"/>
        <scheme val="minor"/>
      </rPr>
      <t>(a los 5 días hábiles del ingreso)</t>
    </r>
  </si>
  <si>
    <r>
      <t xml:space="preserve">Evaluación integradora
</t>
    </r>
    <r>
      <rPr>
        <sz val="7"/>
        <rFont val="Aptos Narrow"/>
        <family val="2"/>
        <scheme val="minor"/>
      </rPr>
      <t>(antes de los 30 días calendario del ingreso</t>
    </r>
    <r>
      <rPr>
        <sz val="11"/>
        <rFont val="Aptos Narrow"/>
        <family val="2"/>
        <scheme val="minor"/>
      </rPr>
      <t>)</t>
    </r>
  </si>
  <si>
    <t>Plan de caso</t>
  </si>
  <si>
    <t>Seguimiento al plan de caso
(cada 3 meses - registrar los dos últimos)</t>
  </si>
  <si>
    <t xml:space="preserve">Intervenciones por áreas </t>
  </si>
  <si>
    <r>
      <t xml:space="preserve"> Método de Administración de Caso – M.A.C.
</t>
    </r>
    <r>
      <rPr>
        <b/>
        <sz val="11"/>
        <color theme="1" tint="0.249977111117893"/>
        <rFont val="Aptos Narrow"/>
        <family val="2"/>
        <scheme val="minor"/>
      </rPr>
      <t>Registrar última fecha o N/A</t>
    </r>
  </si>
  <si>
    <t>Informe de superación de situaciones que generaron el ingreso al PARD</t>
  </si>
  <si>
    <t>Observaciones</t>
  </si>
  <si>
    <t>Si/No</t>
  </si>
  <si>
    <t>Fecha</t>
  </si>
  <si>
    <t>Define la frecuencia del seguimiento de acuerdo con el nivel de riesgo y complejidad.</t>
  </si>
  <si>
    <t>Realiza el seguimiento acorde a la frecuencia indicada
Si/No</t>
  </si>
  <si>
    <r>
      <t xml:space="preserve">Fecha de elaboración </t>
    </r>
    <r>
      <rPr>
        <sz val="7"/>
        <rFont val="Aptos Narrow"/>
        <family val="2"/>
        <scheme val="minor"/>
      </rPr>
      <t>(antes de los 30 días calendario del ingreso</t>
    </r>
    <r>
      <rPr>
        <sz val="11"/>
        <rFont val="Aptos Narrow"/>
        <family val="2"/>
        <scheme val="minor"/>
      </rPr>
      <t>)</t>
    </r>
    <r>
      <rPr>
        <b/>
        <sz val="11"/>
        <rFont val="Aptos Narrow"/>
        <family val="2"/>
        <scheme val="minor"/>
      </rPr>
      <t xml:space="preserve">
Fecha</t>
    </r>
  </si>
  <si>
    <r>
      <t xml:space="preserve">Fecha de Entrega 
</t>
    </r>
    <r>
      <rPr>
        <sz val="7"/>
        <rFont val="Aptos Narrow"/>
        <family val="2"/>
        <scheme val="minor"/>
      </rPr>
      <t>(5 días calendario después de la fecha de elaboración)</t>
    </r>
    <r>
      <rPr>
        <sz val="11"/>
        <rFont val="Aptos Narrow"/>
        <family val="2"/>
        <scheme val="minor"/>
      </rPr>
      <t xml:space="preserve">
</t>
    </r>
    <r>
      <rPr>
        <b/>
        <sz val="11"/>
        <rFont val="Aptos Narrow"/>
        <family val="2"/>
        <scheme val="minor"/>
      </rPr>
      <t>Fecha</t>
    </r>
  </si>
  <si>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</si>
  <si>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 xml:space="preserve">Fecha de elaboración
Fecha </t>
  </si>
  <si>
    <r>
      <t xml:space="preserve">Fecha de Entrega 
</t>
    </r>
    <r>
      <rPr>
        <sz val="7"/>
        <rFont val="Aptos Narrow"/>
        <family val="2"/>
        <scheme val="minor"/>
      </rPr>
      <t>(5 días calendario después de la fecha de elaboración)</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</si>
  <si>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</si>
  <si>
    <t xml:space="preserve">Fecha de elaboración </t>
  </si>
  <si>
    <r>
      <t>No aplica</t>
    </r>
    <r>
      <rPr>
        <sz val="11"/>
        <rFont val="Aptos Narrow"/>
        <family val="2"/>
        <scheme val="minor"/>
      </rPr>
      <t xml:space="preserve">
</t>
    </r>
    <r>
      <rPr>
        <sz val="7"/>
        <rFont val="Aptos Narrow"/>
        <family val="2"/>
        <scheme val="minor"/>
      </rPr>
      <t>(por tiempo de permanencia en la modalidad)</t>
    </r>
    <r>
      <rPr>
        <b/>
        <sz val="11"/>
        <rFont val="Aptos Narrow"/>
        <family val="2"/>
        <scheme val="minor"/>
      </rPr>
      <t xml:space="preserve">
Coloque X</t>
    </r>
  </si>
  <si>
    <t>Análisis de caso</t>
  </si>
  <si>
    <t>Reunión de caso</t>
  </si>
  <si>
    <t>Conferencia de caso</t>
  </si>
  <si>
    <r>
      <t xml:space="preserve">Fecha de elaboración 
</t>
    </r>
    <r>
      <rPr>
        <sz val="7"/>
        <rFont val="Aptos Narrow"/>
        <family val="2"/>
        <scheme val="minor"/>
      </rPr>
      <t>(a partir de la comunicación y hasta el día del egreso definitivo)</t>
    </r>
  </si>
  <si>
    <r>
      <t xml:space="preserve">Fecha de </t>
    </r>
    <r>
      <rPr>
        <b/>
        <sz val="11"/>
        <rFont val="Aptos Narrow"/>
        <family val="2"/>
        <scheme val="minor"/>
      </rPr>
      <t xml:space="preserve">Entrega 
</t>
    </r>
    <r>
      <rPr>
        <sz val="7"/>
        <rFont val="Aptos Narrow"/>
        <family val="2"/>
        <scheme val="minor"/>
      </rPr>
      <t>(al día hábil siguiente del egreso definitivo)</t>
    </r>
  </si>
  <si>
    <r>
      <rPr>
        <b/>
        <sz val="11"/>
        <rFont val="Aptos Narrow"/>
        <family val="2"/>
        <scheme val="minor"/>
      </rPr>
      <t>No aplica</t>
    </r>
    <r>
      <rPr>
        <sz val="11"/>
        <rFont val="Aptos Narrow"/>
        <family val="2"/>
        <scheme val="minor"/>
      </rPr>
      <t xml:space="preserve">
</t>
    </r>
    <r>
      <rPr>
        <sz val="7"/>
        <rFont val="Aptos Narrow"/>
        <family val="2"/>
        <scheme val="minor"/>
      </rPr>
      <t>(por tiempo de permanencia en la modalidad)</t>
    </r>
    <r>
      <rPr>
        <b/>
        <sz val="11"/>
        <color theme="1"/>
        <rFont val="Aptos Narrow"/>
        <family val="2"/>
        <scheme val="minor"/>
      </rPr>
      <t xml:space="preserve">
Coloque X</t>
    </r>
  </si>
  <si>
    <t>PERFIL</t>
  </si>
  <si>
    <t xml:space="preserve">PERSONAL REQUERIDO POR USUARIOS DE LA MODALIDAD HOGAR DE PASO </t>
  </si>
  <si>
    <t xml:space="preserve">CASA HOGAR </t>
  </si>
  <si>
    <t>TIEMPO DE DECICACION / MES</t>
  </si>
  <si>
    <t>Coordinador</t>
  </si>
  <si>
    <t>MT X Unidad</t>
  </si>
  <si>
    <t>Psicólogo</t>
  </si>
  <si>
    <t>MT X 12</t>
  </si>
  <si>
    <t>Trabajador Social o Profesional en Desarrollo Familiar</t>
  </si>
  <si>
    <t>Nutricionista dietista</t>
  </si>
  <si>
    <t xml:space="preserve">48 horas X unidad X mes </t>
  </si>
  <si>
    <t>Gestor de Caso</t>
  </si>
  <si>
    <t xml:space="preserve">MT X 12 </t>
  </si>
  <si>
    <t>Auxiliar diurno</t>
  </si>
  <si>
    <t>Formador Nocturno</t>
  </si>
  <si>
    <t>-</t>
  </si>
  <si>
    <t>Cocinero</t>
  </si>
  <si>
    <t>Fuente: Manual operativo modalidades y servicio para la atención de las niñas, los niños y los adolescentes, con proceso administrativo de restablecimiento de derechos, versión 2 del 08/07/2022. pág. 51.</t>
  </si>
  <si>
    <t>Cantidad de usuarios del servicio
* Corresponde al # cupo atendidos al momento de la visita</t>
  </si>
  <si>
    <t>SEC</t>
  </si>
  <si>
    <t xml:space="preserve">OBSERVACIONES </t>
  </si>
  <si>
    <t>3.1</t>
  </si>
  <si>
    <t>3. Alimentacion y Nutrición</t>
  </si>
  <si>
    <t>3.2</t>
  </si>
  <si>
    <t>3.3</t>
  </si>
  <si>
    <t>4.1</t>
  </si>
  <si>
    <t>4. Modelo de Atencion</t>
  </si>
  <si>
    <t>4.2</t>
  </si>
  <si>
    <t>5. Talento Humano</t>
  </si>
  <si>
    <t>6.1</t>
  </si>
  <si>
    <t>6. Financiero</t>
  </si>
  <si>
    <t>7.1</t>
  </si>
  <si>
    <t>7.2</t>
  </si>
  <si>
    <t>7.3</t>
  </si>
  <si>
    <t>7.4</t>
  </si>
  <si>
    <t>Anexo 1 Violencias</t>
  </si>
  <si>
    <t>A2.1</t>
  </si>
  <si>
    <t>Anexo 2. Discapacidad</t>
  </si>
  <si>
    <t>A2.2</t>
  </si>
  <si>
    <t>A2.3</t>
  </si>
  <si>
    <t>A2.4</t>
  </si>
  <si>
    <t>A3.1</t>
  </si>
  <si>
    <t>A3.2</t>
  </si>
  <si>
    <t>A3.3</t>
  </si>
  <si>
    <t>DORMITORIOS</t>
  </si>
  <si>
    <t>Click a (EA)</t>
  </si>
  <si>
    <t>Click a (UDS)</t>
  </si>
  <si>
    <t>Ubicación</t>
  </si>
  <si>
    <t>Denominación del Dormitorio o Alojamiento</t>
  </si>
  <si>
    <t>Rango de edad 
(años)</t>
  </si>
  <si>
    <t>Área (m²)</t>
  </si>
  <si>
    <r>
      <t>Índice  (m</t>
    </r>
    <r>
      <rPr>
        <b/>
        <sz val="11"/>
        <rFont val="Aptos Narrow"/>
        <family val="2"/>
      </rPr>
      <t>²</t>
    </r>
    <r>
      <rPr>
        <b/>
        <sz val="11"/>
        <rFont val="Aptos Narrow"/>
        <family val="2"/>
        <scheme val="minor"/>
      </rPr>
      <t>/persona)</t>
    </r>
  </si>
  <si>
    <t xml:space="preserve">Capacidad máxima 
(Área / Índice)
</t>
  </si>
  <si>
    <t>No. Personas ubicadas</t>
  </si>
  <si>
    <t>Cumple - No cumple - No aplica</t>
  </si>
  <si>
    <t>observaciones</t>
  </si>
  <si>
    <t>Aula</t>
  </si>
  <si>
    <r>
      <t>Índice
(m</t>
    </r>
    <r>
      <rPr>
        <b/>
        <sz val="11"/>
        <rFont val="Aptos Narrow"/>
        <family val="2"/>
      </rPr>
      <t>²</t>
    </r>
    <r>
      <rPr>
        <b/>
        <sz val="11"/>
        <rFont val="Aptos Narrow"/>
        <family val="2"/>
        <scheme val="minor"/>
      </rPr>
      <t>/persona)</t>
    </r>
  </si>
  <si>
    <t>Capacidad máxima 
(Área / Índice)</t>
  </si>
  <si>
    <r>
      <rPr>
        <b/>
        <sz val="11"/>
        <rFont val="Aptos Narrow"/>
        <family val="2"/>
        <scheme val="minor"/>
      </rPr>
      <t>Nota:</t>
    </r>
    <r>
      <rPr>
        <sz val="11"/>
        <rFont val="Aptos Narrow"/>
        <family val="2"/>
        <scheme val="minor"/>
      </rPr>
      <t xml:space="preserve"> Adicionar las filas que se requieran en caso de ser necesario.</t>
    </r>
  </si>
  <si>
    <t>CONSOLIDADO DE LAS CONDICIONES CON NO CUMPLIMIENTO</t>
  </si>
  <si>
    <t>Numeral</t>
  </si>
  <si>
    <t>CONDICIONES DE CALIDAD CON NO CUMPLIMIENTO</t>
  </si>
  <si>
    <t>COMPONENTE</t>
  </si>
  <si>
    <t>ACTA DE CIERRE</t>
  </si>
  <si>
    <t xml:space="preserve">Siendo las __________ del dia __________del mes ____________ del _______, </t>
  </si>
  <si>
    <t>el equipo de la Oficina de Inspección, Vigilancia y Control y Calidad de Servicios, realiza socialización de las situaciones encontradas durante la visita por cada uno de los componentes:  y se le informa que podrá pronunciarse frente al desarrollo de la misma.</t>
  </si>
  <si>
    <t>COMPONENTES</t>
  </si>
  <si>
    <t>CONDICIONES</t>
  </si>
  <si>
    <t>NO CUMPLE</t>
  </si>
  <si>
    <t>NO APLICA</t>
  </si>
  <si>
    <t xml:space="preserve">TOTAL </t>
  </si>
  <si>
    <t>ALIMENTACIÓN Y NUTRICIÓN</t>
  </si>
  <si>
    <t>MODELO DE ATENCIÓN</t>
  </si>
  <si>
    <t>SITUACIONES DE RIESGO</t>
  </si>
  <si>
    <t>CÓDIGO DE ÉTICA</t>
  </si>
  <si>
    <t>TALENTO HUMANO</t>
  </si>
  <si>
    <t>FINANCIERO</t>
  </si>
  <si>
    <t>DOTACIÓN</t>
  </si>
  <si>
    <t>ANEXO 2 DISCAPACIDAD</t>
  </si>
  <si>
    <t>ANEXO 3 GESTANTES Y LACTANTES</t>
  </si>
  <si>
    <t>TOTAL</t>
  </si>
  <si>
    <t>VER HOJAS POR COMPONENTE</t>
  </si>
  <si>
    <t>VER HOJA CONDICIONES NO CUMPLIDAS</t>
  </si>
  <si>
    <t xml:space="preserve">Para constancia firman el Representante Legal o delegado por la Institución y los profesionales que participaron en la visita. </t>
  </si>
  <si>
    <t xml:space="preserve">Se entrega copia física______o  digital______ enviada a través del correo electrónico: _____________________________________________________________________________ </t>
  </si>
  <si>
    <t xml:space="preserve"> PROFESIONALES QUE ATIENDEN LA VISITA POR PARTE DE LA INSTITUCIÓN O SEDE OPERATIVA</t>
  </si>
  <si>
    <t>Nombres y Apellidos</t>
  </si>
  <si>
    <t>ROL</t>
  </si>
  <si>
    <t>FIRMA</t>
  </si>
  <si>
    <t>PROFESIONALES ICBF QUE REALIZAN LA VISITA</t>
  </si>
  <si>
    <t>PROFESIÓN</t>
  </si>
  <si>
    <t>2. Ambientes Adecuados y Seguros</t>
  </si>
  <si>
    <t>7. Talento Humano</t>
  </si>
  <si>
    <t>8. Financiero</t>
  </si>
  <si>
    <t>1. INFORMACIÓN DE LA INSTITUCIÓN</t>
  </si>
  <si>
    <t>Fecha de Finalización Visita</t>
  </si>
  <si>
    <t>3. Alimentación y Nutrición</t>
  </si>
  <si>
    <t>4. Modelo de Atención</t>
  </si>
  <si>
    <t>7. Dotación</t>
  </si>
  <si>
    <t>Anexo 1. Violencias</t>
  </si>
  <si>
    <t>Anexo 3. Gestantes y Lactantes</t>
  </si>
  <si>
    <t>Anexo 4. Situaciones de Riesgo</t>
  </si>
  <si>
    <t>N°.</t>
  </si>
  <si>
    <t>CONDICION DE CALIDAD</t>
  </si>
  <si>
    <t>RESULTADO DE LA VERIFICACIÓN</t>
  </si>
  <si>
    <t>ANEXO</t>
  </si>
  <si>
    <t xml:space="preserve">PLAN DE MEJORAMIENTO </t>
  </si>
  <si>
    <t>Por cumplimiento: cuando una vez analizados y verificados los soportes presentados por la institución en el marco de las acciones, estos dan cuenta que se corrigieron y/o mitigaron la totalidad de los hallazgos identificados</t>
  </si>
  <si>
    <t>Espacio Oficina de Aseguramento a la Calidad</t>
  </si>
  <si>
    <t>Espacio para diligenciar por parte de la institución</t>
  </si>
  <si>
    <t>Resultado Retroalimentaciones/ Espacio Oficina de Aseguramiento a la Calidad</t>
  </si>
  <si>
    <t>Espacio de diligenciamiento de la Institución</t>
  </si>
  <si>
    <t>Espacio de diligenciamiento Oficina de Aseguramiento a la Calidad</t>
  </si>
  <si>
    <t>Por incumplimiento: cuando no se remita el Plan de Mejoramiento en los plazos establecidos, o porque una vez analizados y verificados los soportes presentados por la institución, estos no dan cuenta de que se corrigieron o mitigaron la totalidad de los hallazgos identificados</t>
  </si>
  <si>
    <t>No</t>
  </si>
  <si>
    <t>Componente</t>
  </si>
  <si>
    <t>Condiciones de Calidad de No Cumplimiento</t>
  </si>
  <si>
    <t>Situación Encontrada</t>
  </si>
  <si>
    <t>Acciones propuesta</t>
  </si>
  <si>
    <t>Ajuste de la acción propuesta 
 (Si aplica)</t>
  </si>
  <si>
    <t>Soporte de la acción propuesta</t>
  </si>
  <si>
    <t>Fecha limite para ejecutar la acción propuesta
(dd/mm/aaaa)</t>
  </si>
  <si>
    <t>Aprobación de las acciones propuestas en el Plan de Mejoramiento</t>
  </si>
  <si>
    <t>Aprobación de ajustes de las acciones propuestas en el Plan de Mejoramiento  (Si Aplica)</t>
  </si>
  <si>
    <t xml:space="preserve">Primera retroalimentación </t>
  </si>
  <si>
    <t xml:space="preserve">Segunda retroalimentación </t>
  </si>
  <si>
    <t>Concepto por acción propuesta</t>
  </si>
  <si>
    <t>Concepto inicial consolidado del cierre  por hallazgo (Cumplimiento/Incumplimiento/
Imposibilidad Material)</t>
  </si>
  <si>
    <t>Ubicación de los soportes del cierre  de los hallazgos</t>
  </si>
  <si>
    <t>Pronunciamiento de la institución frente al cierre de cada uno de los halllazgos</t>
  </si>
  <si>
    <t>Retrolimentacion del profesional por componente del pronunciamiento de la institución</t>
  </si>
  <si>
    <t>Concepto final consolidado del cierre  por hallazgo (Cumplimiento/Incumplimiento/
Imposibilidad Material)</t>
  </si>
  <si>
    <t>Por imposibilidad material de cumplimiento: cuando se identifique que la institución no se encuentra prestando el servicio que fue objeto de acciones de inspección y vigilancia</t>
  </si>
  <si>
    <t>Determine las acciones que en conjunto apunten a corregir y/o mitigar la totalidad de las situaciones relacionadas en el hallazgo.</t>
  </si>
  <si>
    <r>
      <t>Espacio para realizar ajustes de acuerdo con las observaciones establecidas  por el equipo de la Oficina de Aseguramiento a la Calidad del resultado de la validacion de la acción  del Plan de Mejoramiento indicada en la columna "</t>
    </r>
    <r>
      <rPr>
        <b/>
        <sz val="10"/>
        <color theme="0" tint="-0.499984740745262"/>
        <rFont val="Arial"/>
        <family val="2"/>
      </rPr>
      <t>H"</t>
    </r>
  </si>
  <si>
    <t>Espacio para describir el soporte, que dé cuenta del cumplimiento de la acción propuesta</t>
  </si>
  <si>
    <t>De acuerdo con el procedimiento, el plazo máximo de ejecución de las acciones propuestas en el plan de mejoramiento es de tres (3) meses</t>
  </si>
  <si>
    <t>Validar la acción propuesta revisando si es objetiva, coherente, pertinente y en el marco de la normativa vigente orientadas a corregir o mitigar el hallazgo encontrado</t>
  </si>
  <si>
    <t>Indicar si  los soportes dan cuenta de la acción validada, en caso que no se deberá indicar de forma clara el porque. Adicioalmente deberan indicar  en la columna L  Cumple/No Cumple</t>
  </si>
  <si>
    <t>Indicar si  los soportes dan cuenta de la acción validada, en caso que no se deberá indicar de forma clara el porque. Adicioalmente deberan indicar  en la columna L Cumple/No Cumple</t>
  </si>
  <si>
    <t xml:space="preserve">Indique:  CUMPLE/ NO CUMPLE </t>
  </si>
  <si>
    <t>Indique:
•	Por cumplimiento: Una vez analizado y verificados los soportes presentados por la institución en el marco de las acciones, estos dan cuenta que corrigieron o mitigaron la totalidad de los hallazgos identificados.
•	Por incumplimiento: una vez analizado y verificados los soportes presentados por la institución en el marco de las acciones, estos no dan cuenta que corrigieron o mitigaron la totalidad de los hallazgos identificados.
•	Por imposibilidad material de cumplimiento: Cuando se identifique que la institución no se encuentra prestando el servicio que fue objeto de acciones de inspección y vigilancia.</t>
  </si>
  <si>
    <t>Indique el enlace donde están los soportes (Este debe corresponder al repositorio digital determinado para tal fin y donde se encuentran los soportes del hallazgo)</t>
  </si>
  <si>
    <t>Espacio donde la institutución indicará el pronunciamiento frente al resultado del cierre del hallazgo</t>
  </si>
  <si>
    <t>Causa de Cierre del Plan de Mejoramiento:</t>
  </si>
  <si>
    <t>2. COMPONENTE AMBIENTES ADECUADOS Y SEGUROS HOGAR DE PASO CASA HOGAR</t>
  </si>
  <si>
    <t>2. COMPONENTE AMBIENTES ADECUADOS Y SEGUROS ENTIDAD ADMINISTRADORA DE HOGAR DE PASO FAMILIAR</t>
  </si>
  <si>
    <t>2. COMPONENTE AMBIENTES ADECUADOS Y SEGUROS HOGAR DE PASO FAMILIA (UDS)</t>
  </si>
  <si>
    <t>AMBIENTES ADECUADOS Y SEGUROS ENTIDAD ADMINISTRADORA DE HOGAR DE PASO FAMILIAR</t>
  </si>
  <si>
    <t>AMBIENTES ADECUADOS Y SEGUROS HOGAR DE PASO FAMILIA (UDS)</t>
  </si>
  <si>
    <t>AMBIENTES ADECUADOS Y SEGUROS HOGAR DE PASO CASA HOGAR</t>
  </si>
  <si>
    <r>
      <t xml:space="preserve">Cuenta con </t>
    </r>
    <r>
      <rPr>
        <b/>
        <sz val="11"/>
        <rFont val="Arial"/>
        <family val="2"/>
      </rPr>
      <t>tres (3)</t>
    </r>
    <r>
      <rPr>
        <sz val="11"/>
        <rFont val="Arial"/>
        <family val="2"/>
      </rPr>
      <t xml:space="preserve"> canecas marcadas para el manejo de residuos.
</t>
    </r>
    <r>
      <rPr>
        <b/>
        <sz val="11"/>
        <rFont val="Arial"/>
        <family val="2"/>
      </rPr>
      <t>Nota:</t>
    </r>
    <r>
      <rPr>
        <sz val="11"/>
        <rFont val="Arial"/>
        <family val="2"/>
      </rPr>
      <t xml:space="preserve"> para color y uso de canecas tener en cuenta normatividad vigente.</t>
    </r>
  </si>
  <si>
    <t>4.2.1</t>
  </si>
  <si>
    <t>4.2.2</t>
  </si>
  <si>
    <t>4.2.3</t>
  </si>
  <si>
    <t>4.2.4</t>
  </si>
  <si>
    <t>4.2.5</t>
  </si>
  <si>
    <t>4.2.6</t>
  </si>
  <si>
    <t>4.2.7</t>
  </si>
  <si>
    <t>4.2.8</t>
  </si>
  <si>
    <t>4.2.9</t>
  </si>
  <si>
    <t>4.2.10</t>
  </si>
  <si>
    <t>4.2.11</t>
  </si>
  <si>
    <t>4.2.12</t>
  </si>
  <si>
    <t>4.2.13</t>
  </si>
  <si>
    <t>4.2.14</t>
  </si>
  <si>
    <t>4.2.15</t>
  </si>
  <si>
    <t>PERSONAL REQUERIDO POR USUARIOS ENTIDAD ADMINISTRADORA HOGAR DE PASO FAMILIA</t>
  </si>
  <si>
    <t>Auxiliar Administrativo</t>
  </si>
  <si>
    <t>TC X 100</t>
  </si>
  <si>
    <t>MT X 50</t>
  </si>
  <si>
    <t>TC X 50</t>
  </si>
  <si>
    <t>Fuente: Manual operativo modalidades y servicio para la atención de las niñas, los niños y los adolescentes, con proceso administrativo de restablecimiento de derechos, versión 2 del 08/07/2022. pág. 50.</t>
  </si>
  <si>
    <t>2.1 EA</t>
  </si>
  <si>
    <t>2.2 EA</t>
  </si>
  <si>
    <t>2.3 EA</t>
  </si>
  <si>
    <t>2.4 EA</t>
  </si>
  <si>
    <t>2.5 EA</t>
  </si>
  <si>
    <t>2.6 EA</t>
  </si>
  <si>
    <t>2.7 EA</t>
  </si>
  <si>
    <t>2.8 EA</t>
  </si>
  <si>
    <t>2.1 UDS</t>
  </si>
  <si>
    <t>2.2 UDS</t>
  </si>
  <si>
    <t>2.3 UDS</t>
  </si>
  <si>
    <t>2.4 UDS</t>
  </si>
  <si>
    <t>2.5 UDS</t>
  </si>
  <si>
    <t>2.6 UDS</t>
  </si>
  <si>
    <t>2.1 HCH</t>
  </si>
  <si>
    <t>2.2 HCH</t>
  </si>
  <si>
    <t>2.3. HCH</t>
  </si>
  <si>
    <t>2.4 HCH</t>
  </si>
  <si>
    <t>2.5 HCH</t>
  </si>
  <si>
    <t>2.6 HCH</t>
  </si>
  <si>
    <t>2.7 HCH</t>
  </si>
  <si>
    <t>2.8 HCH</t>
  </si>
  <si>
    <t>2. Ambientes adecuados y seguros Entidad administradora Hogar de Paso Familiar</t>
  </si>
  <si>
    <t>2.Ambientes Adecuados y Seguros Hogar de Paso Familia (UDS)</t>
  </si>
  <si>
    <t>2.Ambientes Adecuados y Seguros Hogar de Paso Casa Hogar</t>
  </si>
  <si>
    <t>5. Situaciones de Riesgo</t>
  </si>
  <si>
    <t>6. Código de Ética</t>
  </si>
  <si>
    <t>8.1</t>
  </si>
  <si>
    <t>8.2</t>
  </si>
  <si>
    <t>9.3</t>
  </si>
  <si>
    <t>9.4</t>
  </si>
  <si>
    <t>9.5</t>
  </si>
  <si>
    <t>9. Dotación</t>
  </si>
  <si>
    <t>A3.4</t>
  </si>
  <si>
    <t>2.5 E.A</t>
  </si>
  <si>
    <t>2.3 HCH</t>
  </si>
  <si>
    <t>FINAICERO</t>
  </si>
  <si>
    <r>
      <rPr>
        <b/>
        <i/>
        <sz val="12"/>
        <color theme="1"/>
        <rFont val="Tempus Sans ITC"/>
      </rPr>
      <t xml:space="preserve">¡Antes de imprimir este documento… piense en el medio ambiente!  </t>
    </r>
    <r>
      <rPr>
        <b/>
        <sz val="12"/>
        <color theme="1"/>
        <rFont val="Tempus Sans ITC"/>
      </rPr>
      <t xml:space="preserve">
     Cualquier copia impresa de este documento se considera como COPIA NO CONTROLADA.</t>
    </r>
    <r>
      <rPr>
        <sz val="11"/>
        <color theme="1"/>
        <rFont val="Aptos Narrow"/>
        <family val="2"/>
        <scheme val="minor"/>
      </rPr>
      <t xml:space="preserve">
</t>
    </r>
    <r>
      <rPr>
        <sz val="6"/>
        <color theme="1"/>
        <rFont val="Arial"/>
        <family val="2"/>
      </rPr>
      <t>LOS DATOS PROPORCIONADOS SERAN TRATADOS DE ACUERDO A LA POLITICA DE TRATAMIENTO DE DATOS PERSONALES DEL ICBF Y A LA LEY 1581 DE 2012</t>
    </r>
  </si>
  <si>
    <r>
      <t>P</t>
    </r>
    <r>
      <rPr>
        <b/>
        <sz val="10"/>
        <color theme="1"/>
        <rFont val="Arial"/>
        <family val="2"/>
      </rPr>
      <t>ROCESO DE INSPECCIÓN, VIGILANCIA Y CONTROL
 INSTRUMENTO IV HOGAR DE PASO</t>
    </r>
  </si>
  <si>
    <t>IN88.IVC
Versión 1
20/05/2026
Clasificación de la Información
CLASIFICADA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</si>
</sst>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0"/>
  </numFmts>
  <fonts count="78" x14ac:knownFonts="1">
    <font>
      <sz val="11"/>
      <color theme="1"/>
      <name val="Aptos Narrow"/>
      <family val="2"/>
      <scheme val="minor"/>
    </font>
    <font>
      <sz val="8"/>
      <color theme="1"/>
      <name val="Arial"/>
      <family val="2"/>
    </font>
    <font>
      <b/>
      <sz val="8"/>
      <color theme="1"/>
      <name val="Arial"/>
      <family val="2"/>
    </font>
    <font>
      <b/>
      <sz val="11"/>
      <color theme="1"/>
      <name val="Arial"/>
      <family val="2"/>
    </font>
    <font>
      <sz val="11"/>
      <color theme="1"/>
      <name val="Arial"/>
      <family val="2"/>
    </font>
    <font>
      <b/>
      <sz val="11"/>
      <name val="Arial"/>
      <family val="2"/>
    </font>
    <font>
      <sz val="11"/>
      <color rgb="FF000000"/>
      <name val="Calibri"/>
      <family val="2"/>
    </font>
    <font>
      <sz val="11"/>
      <color rgb="FF000000"/>
      <name val="Calibri"/>
      <family val="2"/>
      <charset val="1"/>
    </font>
    <font>
      <sz val="9"/>
      <color rgb="FF000000"/>
      <name val="Arial"/>
      <family val="2"/>
    </font>
    <font>
      <b/>
      <sz val="12"/>
      <color theme="1"/>
      <name val="Arial"/>
      <family val="2"/>
    </font>
    <font>
      <b/>
      <sz val="11"/>
      <color theme="1"/>
      <name val="Aptos Narrow"/>
      <family val="2"/>
      <scheme val="minor"/>
    </font>
    <font>
      <sz val="5"/>
      <color theme="1"/>
      <name val="Aptos Narrow"/>
      <family val="2"/>
      <scheme val="minor"/>
    </font>
    <font>
      <sz val="11"/>
      <color rgb="FF000000"/>
      <name val="Aptos Narrow"/>
      <family val="2"/>
      <scheme val="minor"/>
    </font>
    <font>
      <b/>
      <sz val="11"/>
      <name val="Aptos Narrow"/>
      <family val="2"/>
      <scheme val="minor"/>
    </font>
    <font>
      <sz val="8"/>
      <color theme="1"/>
      <name val="Aptos Display"/>
      <family val="2"/>
      <scheme val="major"/>
    </font>
    <font>
      <sz val="5"/>
      <color theme="1"/>
      <name val="Aptos Display"/>
      <family val="2"/>
      <scheme val="major"/>
    </font>
    <font>
      <sz val="10"/>
      <color theme="1"/>
      <name val="Aptos Display"/>
      <family val="2"/>
      <scheme val="major"/>
    </font>
    <font>
      <b/>
      <sz val="10"/>
      <color theme="1"/>
      <name val="Aptos Narrow"/>
      <family val="2"/>
      <scheme val="minor"/>
    </font>
    <font>
      <sz val="11"/>
      <color theme="1"/>
      <name val="Aptos Display"/>
      <family val="2"/>
      <scheme val="major"/>
    </font>
    <font>
      <b/>
      <sz val="16"/>
      <color theme="1"/>
      <name val="Aptos Narrow"/>
      <family val="2"/>
      <scheme val="minor"/>
    </font>
    <font>
      <b/>
      <sz val="11"/>
      <color rgb="FF000000"/>
      <name val="Arial Narrow"/>
      <family val="2"/>
    </font>
    <font>
      <sz val="5"/>
      <name val="Arial"/>
      <family val="2"/>
    </font>
    <font>
      <sz val="10"/>
      <name val="Arial"/>
      <family val="2"/>
    </font>
    <font>
      <b/>
      <sz val="10"/>
      <name val="Arial"/>
      <family val="2"/>
    </font>
    <font>
      <b/>
      <sz val="11"/>
      <color theme="1"/>
      <name val="Aptos Display"/>
      <family val="2"/>
      <scheme val="major"/>
    </font>
    <font>
      <b/>
      <sz val="11"/>
      <color rgb="FF000000"/>
      <name val="Arial"/>
      <family val="2"/>
    </font>
    <font>
      <sz val="12"/>
      <color theme="1"/>
      <name val="Aptos Narrow"/>
      <family val="2"/>
      <scheme val="minor"/>
    </font>
    <font>
      <sz val="11"/>
      <color rgb="FF000000"/>
      <name val="Arial"/>
      <family val="2"/>
    </font>
    <font>
      <sz val="12"/>
      <color theme="1"/>
      <name val="Arial"/>
      <family val="2"/>
    </font>
    <font>
      <i/>
      <sz val="12"/>
      <color theme="1"/>
      <name val="Arial"/>
      <family val="2"/>
    </font>
    <font>
      <sz val="11"/>
      <color theme="1"/>
      <name val="Aptos Narrow"/>
      <family val="2"/>
      <scheme val="minor"/>
    </font>
    <font>
      <sz val="8"/>
      <color theme="1"/>
      <name val="Aptos Narrow"/>
      <family val="2"/>
      <scheme val="minor"/>
    </font>
    <font>
      <sz val="11"/>
      <name val="Arial"/>
      <family val="2"/>
    </font>
    <font>
      <b/>
      <u/>
      <sz val="11"/>
      <color theme="1"/>
      <name val="Arial"/>
      <family val="2"/>
    </font>
    <font>
      <b/>
      <sz val="16"/>
      <color theme="1"/>
      <name val="Arial"/>
      <family val="2"/>
    </font>
    <font>
      <b/>
      <u/>
      <sz val="11"/>
      <name val="Arial"/>
      <family val="2"/>
    </font>
    <font>
      <sz val="8"/>
      <name val="Aptos Narrow"/>
      <family val="2"/>
      <scheme val="minor"/>
    </font>
    <font>
      <sz val="5"/>
      <color theme="1"/>
      <name val="Arial"/>
      <family val="2"/>
    </font>
    <font>
      <sz val="9"/>
      <color theme="1"/>
      <name val="Arial"/>
      <family val="2"/>
    </font>
    <font>
      <sz val="11"/>
      <name val="Aptos Narrow"/>
      <family val="2"/>
      <scheme val="minor"/>
    </font>
    <font>
      <b/>
      <sz val="5"/>
      <color theme="1"/>
      <name val="Aptos Narrow"/>
      <family val="2"/>
      <scheme val="minor"/>
    </font>
    <font>
      <b/>
      <sz val="5"/>
      <color theme="1"/>
      <name val="Arial"/>
      <family val="2"/>
    </font>
    <font>
      <sz val="10"/>
      <color theme="1"/>
      <name val="Aptos Narrow"/>
      <family val="2"/>
      <scheme val="minor"/>
    </font>
    <font>
      <sz val="11"/>
      <name val="Arial Narrow"/>
      <family val="2"/>
    </font>
    <font>
      <b/>
      <sz val="11"/>
      <name val="Aptos Narrow"/>
      <family val="2"/>
    </font>
    <font>
      <u/>
      <sz val="11"/>
      <color theme="10"/>
      <name val="Aptos Narrow"/>
      <family val="2"/>
      <scheme val="minor"/>
    </font>
    <font>
      <sz val="5"/>
      <name val="Aptos Display"/>
      <family val="2"/>
      <scheme val="major"/>
    </font>
    <font>
      <sz val="10"/>
      <color theme="1"/>
      <name val="Arial"/>
      <family val="2"/>
    </font>
    <font>
      <b/>
      <sz val="12"/>
      <color theme="1"/>
      <name val="Aptos Narrow"/>
      <family val="2"/>
      <scheme val="minor"/>
    </font>
    <font>
      <sz val="7"/>
      <name val="Aptos Narrow"/>
      <family val="2"/>
      <scheme val="minor"/>
    </font>
    <font>
      <b/>
      <sz val="10"/>
      <name val="Aptos Narrow"/>
      <family val="2"/>
      <scheme val="minor"/>
    </font>
    <font>
      <b/>
      <sz val="8"/>
      <color theme="0"/>
      <name val="Arial"/>
      <family val="2"/>
    </font>
    <font>
      <sz val="11"/>
      <color theme="1"/>
      <name val="Arial Narrow"/>
      <family val="2"/>
    </font>
    <font>
      <b/>
      <sz val="11"/>
      <color theme="1" tint="0.249977111117893"/>
      <name val="Aptos Narrow"/>
      <family val="2"/>
      <scheme val="minor"/>
    </font>
    <font>
      <b/>
      <sz val="11"/>
      <color rgb="FF000000"/>
      <name val="Aptos Narrow"/>
      <family val="2"/>
    </font>
    <font>
      <b/>
      <sz val="12"/>
      <color theme="0"/>
      <name val="Arial"/>
      <family val="2"/>
    </font>
    <font>
      <b/>
      <sz val="12"/>
      <name val="Arial"/>
      <family val="2"/>
    </font>
    <font>
      <sz val="10"/>
      <color theme="0" tint="-0.499984740745262"/>
      <name val="Arial"/>
      <family val="2"/>
    </font>
    <font>
      <b/>
      <sz val="10"/>
      <color theme="0" tint="-0.499984740745262"/>
      <name val="Arial"/>
      <family val="2"/>
    </font>
    <font>
      <sz val="11"/>
      <color rgb="FFFF0000"/>
      <name val="Aptos Display"/>
      <family val="2"/>
      <scheme val="major"/>
    </font>
    <font>
      <b/>
      <u/>
      <sz val="11"/>
      <color theme="0"/>
      <name val="Aptos Narrow"/>
      <family val="2"/>
      <scheme val="minor"/>
    </font>
    <font>
      <b/>
      <sz val="14"/>
      <color theme="3" tint="0.249977111117893"/>
      <name val="Aptos Narrow"/>
      <family val="2"/>
      <scheme val="minor"/>
    </font>
    <font>
      <sz val="5"/>
      <name val="Aptos Narrow"/>
      <family val="2"/>
      <scheme val="minor"/>
    </font>
    <font>
      <sz val="11"/>
      <color theme="6" tint="0.39997558519241921"/>
      <name val="Arial"/>
      <family val="2"/>
    </font>
    <font>
      <sz val="11"/>
      <color theme="6" tint="0.39997558519241921"/>
      <name val="Aptos Narrow"/>
      <family val="2"/>
      <scheme val="minor"/>
    </font>
    <font>
      <sz val="5"/>
      <color rgb="FF000000"/>
      <name val="Aptos Display"/>
      <family val="2"/>
    </font>
    <font>
      <sz val="5"/>
      <color rgb="FF000000"/>
      <name val="Aptos Narrow"/>
      <family val="2"/>
    </font>
    <font>
      <sz val="11"/>
      <color rgb="FFFF0000"/>
      <name val="Aptos Narrow"/>
      <family val="2"/>
      <scheme val="minor"/>
    </font>
    <font>
      <b/>
      <u/>
      <sz val="11"/>
      <color rgb="FF000000"/>
      <name val="Arial"/>
      <family val="2"/>
    </font>
    <font>
      <sz val="11"/>
      <color rgb="FFFFC000"/>
      <name val="Arial"/>
      <family val="2"/>
    </font>
    <font>
      <sz val="5"/>
      <name val="Aptos Narrow"/>
      <family val="2"/>
    </font>
    <font>
      <sz val="11"/>
      <color rgb="FF000000"/>
      <name val="Arial"/>
      <family val="2"/>
    </font>
    <font>
      <sz val="11"/>
      <color theme="0"/>
      <name val="Aptos Narrow"/>
      <family val="2"/>
      <scheme val="minor"/>
    </font>
    <font>
      <b/>
      <sz val="10"/>
      <color theme="1"/>
      <name val="Arial"/>
      <family val="2"/>
    </font>
    <font>
      <b/>
      <i/>
      <sz val="12"/>
      <color theme="1"/>
      <name val="Tempus Sans ITC"/>
    </font>
    <font>
      <b/>
      <sz val="12"/>
      <color theme="1"/>
      <name val="Tempus Sans ITC"/>
    </font>
    <font>
      <sz val="6"/>
      <color theme="1"/>
      <name val="Aptos Narrow"/>
      <family val="2"/>
      <scheme val="minor"/>
    </font>
    <font>
      <sz val="6"/>
      <color theme="1"/>
      <name val="Arial"/>
      <family val="2"/>
    </font>
  </fonts>
  <fills count="61">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3" tint="0.89999084444715716"/>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rgb="FF000000"/>
      </patternFill>
    </fill>
    <fill>
      <patternFill patternType="solid">
        <fgColor theme="0"/>
        <bgColor indexed="64"/>
      </patternFill>
    </fill>
    <fill>
      <patternFill patternType="solid">
        <fgColor rgb="FFDAE9F8"/>
        <bgColor rgb="FF000000"/>
      </patternFill>
    </fill>
    <fill>
      <patternFill patternType="solid">
        <fgColor rgb="FFB5E6A2"/>
        <bgColor rgb="FF000000"/>
      </patternFill>
    </fill>
    <fill>
      <patternFill patternType="solid">
        <fgColor rgb="FFFFFFCC"/>
        <bgColor indexed="64"/>
      </patternFill>
    </fill>
    <fill>
      <patternFill patternType="solid">
        <fgColor rgb="FFFFCCFF"/>
        <bgColor indexed="64"/>
      </patternFill>
    </fill>
    <fill>
      <patternFill patternType="solid">
        <fgColor rgb="FF99FFCC"/>
        <bgColor indexed="64"/>
      </patternFill>
    </fill>
    <fill>
      <patternFill patternType="solid">
        <fgColor rgb="FFFFCCCC"/>
        <bgColor indexed="64"/>
      </patternFill>
    </fill>
    <fill>
      <patternFill patternType="solid">
        <fgColor theme="0" tint="-0.249977111117893"/>
        <bgColor indexed="64"/>
      </patternFill>
    </fill>
    <fill>
      <patternFill patternType="solid">
        <fgColor rgb="FFFCE4D6"/>
        <bgColor indexed="64"/>
      </patternFill>
    </fill>
    <fill>
      <patternFill patternType="solid">
        <fgColor theme="7" tint="0.39997558519241921"/>
        <bgColor rgb="FF000000"/>
      </patternFill>
    </fill>
    <fill>
      <patternFill patternType="solid">
        <fgColor theme="7" tint="0.59999389629810485"/>
        <bgColor rgb="FF000000"/>
      </patternFill>
    </fill>
    <fill>
      <patternFill patternType="solid">
        <fgColor theme="8" tint="0.59999389629810485"/>
        <bgColor rgb="FF000000"/>
      </patternFill>
    </fill>
    <fill>
      <patternFill patternType="solid">
        <fgColor rgb="FFC0E6F5"/>
        <bgColor indexed="64"/>
      </patternFill>
    </fill>
    <fill>
      <patternFill patternType="solid">
        <fgColor rgb="FF9DC3E6"/>
        <bgColor indexed="64"/>
      </patternFill>
    </fill>
    <fill>
      <patternFill patternType="solid">
        <fgColor theme="3" tint="0.74999237037263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1D4FA"/>
        <bgColor indexed="64"/>
      </patternFill>
    </fill>
    <fill>
      <patternFill patternType="solid">
        <fgColor rgb="FF4DD0E1"/>
        <bgColor indexed="64"/>
      </patternFill>
    </fill>
    <fill>
      <patternFill patternType="solid">
        <fgColor rgb="FF80CBC4"/>
        <bgColor indexed="64"/>
      </patternFill>
    </fill>
    <fill>
      <patternFill patternType="solid">
        <fgColor rgb="FFB3E5FC"/>
        <bgColor indexed="64"/>
      </patternFill>
    </fill>
    <fill>
      <patternFill patternType="solid">
        <fgColor rgb="FFFFCCBC"/>
        <bgColor indexed="64"/>
      </patternFill>
    </fill>
    <fill>
      <patternFill patternType="solid">
        <fgColor rgb="FFFFE0B2"/>
        <bgColor indexed="64"/>
      </patternFill>
    </fill>
    <fill>
      <patternFill patternType="solid">
        <fgColor rgb="FFFFE0B2"/>
        <bgColor theme="4" tint="0.79998168889431442"/>
      </patternFill>
    </fill>
    <fill>
      <patternFill patternType="solid">
        <fgColor rgb="FFF8BBD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rgb="FF00FFFF"/>
        <bgColor indexed="64"/>
      </patternFill>
    </fill>
    <fill>
      <patternFill patternType="solid">
        <fgColor rgb="FFF57C00"/>
        <bgColor indexed="64"/>
      </patternFill>
    </fill>
    <fill>
      <patternFill patternType="solid">
        <fgColor rgb="FF7A0978"/>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0070C0"/>
        <bgColor indexed="64"/>
      </patternFill>
    </fill>
    <fill>
      <patternFill patternType="solid">
        <fgColor theme="2" tint="-0.499984740745262"/>
        <bgColor indexed="64"/>
      </patternFill>
    </fill>
    <fill>
      <patternFill patternType="solid">
        <fgColor theme="7" tint="0.79998168889431442"/>
        <bgColor rgb="FF000000"/>
      </patternFill>
    </fill>
    <fill>
      <patternFill patternType="solid">
        <fgColor theme="6" tint="0.59999389629810485"/>
        <bgColor rgb="FF000000"/>
      </patternFill>
    </fill>
    <fill>
      <patternFill patternType="solid">
        <fgColor theme="5" tint="0.59999389629810485"/>
        <bgColor rgb="FF000000"/>
      </patternFill>
    </fill>
    <fill>
      <patternFill patternType="solid">
        <fgColor theme="3" tint="0.499984740745262"/>
        <bgColor rgb="FF000000"/>
      </patternFill>
    </fill>
    <fill>
      <patternFill patternType="solid">
        <fgColor theme="8" tint="0.79998168889431442"/>
        <bgColor rgb="FF000000"/>
      </patternFill>
    </fill>
    <fill>
      <patternFill patternType="solid">
        <fgColor theme="2" tint="-0.249977111117893"/>
        <bgColor indexed="64"/>
      </patternFill>
    </fill>
    <fill>
      <patternFill patternType="solid">
        <fgColor rgb="FFC0E6F5"/>
        <bgColor rgb="FF000000"/>
      </patternFill>
    </fill>
    <fill>
      <patternFill patternType="solid">
        <fgColor rgb="FFCAEDFB"/>
        <bgColor rgb="FF000000"/>
      </patternFill>
    </fill>
    <fill>
      <patternFill patternType="solid">
        <fgColor rgb="FFFFFFFF"/>
        <bgColor rgb="FF000000"/>
      </patternFill>
    </fill>
    <fill>
      <patternFill patternType="solid">
        <fgColor theme="9"/>
        <bgColor indexed="64"/>
      </patternFill>
    </fill>
    <fill>
      <patternFill patternType="solid">
        <fgColor rgb="FFFFC000"/>
        <bgColor indexed="64"/>
      </patternFill>
    </fill>
    <fill>
      <patternFill patternType="solid">
        <fgColor rgb="FFFF99FF"/>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5" tint="-0.249977111117893"/>
        <bgColor indexed="64"/>
      </patternFill>
    </fill>
  </fills>
  <borders count="71">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rgb="FF000000"/>
      </right>
      <top style="thin">
        <color rgb="FF000000"/>
      </top>
      <bottom style="thin">
        <color rgb="FF000000"/>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style="medium">
        <color indexed="64"/>
      </right>
      <top style="medium">
        <color indexed="64"/>
      </top>
      <bottom/>
      <diagonal/>
    </border>
    <border>
      <left/>
      <right style="medium">
        <color rgb="FF000000"/>
      </right>
      <top style="medium">
        <color indexed="64"/>
      </top>
      <bottom/>
      <diagonal/>
    </border>
    <border>
      <left/>
      <right style="medium">
        <color indexed="64"/>
      </right>
      <top style="thin">
        <color indexed="64"/>
      </top>
      <bottom style="medium">
        <color indexed="64"/>
      </bottom>
      <diagonal/>
    </border>
  </borders>
  <cellStyleXfs count="5">
    <xf numFmtId="0" fontId="0" fillId="0" borderId="0"/>
    <xf numFmtId="0" fontId="22" fillId="0" borderId="0"/>
    <xf numFmtId="0" fontId="22" fillId="0" borderId="0"/>
    <xf numFmtId="9" fontId="30" fillId="0" borderId="0" applyFont="0" applyFill="0" applyBorder="0" applyAlignment="0" applyProtection="0"/>
    <xf numFmtId="0" fontId="45" fillId="0" borderId="0" applyNumberFormat="0" applyFill="0" applyBorder="0" applyAlignment="0" applyProtection="0"/>
  </cellStyleXfs>
  <cellXfs count="618">
    <xf numFmtId="0" fontId="0" fillId="0" borderId="0" xfId="0"/>
    <xf numFmtId="0" fontId="0" fillId="0" borderId="0" xfId="0" applyAlignment="1">
      <alignment vertical="center"/>
    </xf>
    <xf numFmtId="0" fontId="1" fillId="0" borderId="0" xfId="0" applyFont="1"/>
    <xf numFmtId="0" fontId="2"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1" fillId="3" borderId="0" xfId="0" applyFont="1" applyFill="1" applyAlignment="1">
      <alignment vertical="center"/>
    </xf>
    <xf numFmtId="0" fontId="1" fillId="3" borderId="0" xfId="0" applyFont="1" applyFill="1" applyAlignment="1">
      <alignment vertical="center" wrapText="1"/>
    </xf>
    <xf numFmtId="0" fontId="2" fillId="3" borderId="0" xfId="0" applyFont="1" applyFill="1" applyAlignment="1">
      <alignment horizontal="center" vertical="center"/>
    </xf>
    <xf numFmtId="0" fontId="1" fillId="3" borderId="0" xfId="0" applyFont="1" applyFill="1"/>
    <xf numFmtId="0" fontId="1" fillId="0" borderId="0" xfId="0" applyFont="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vertical="center" wrapText="1"/>
    </xf>
    <xf numFmtId="0" fontId="5" fillId="2" borderId="1" xfId="0" applyFont="1" applyFill="1" applyBorder="1" applyAlignment="1">
      <alignment vertical="center" wrapText="1"/>
    </xf>
    <xf numFmtId="0" fontId="0" fillId="0" borderId="0" xfId="0" applyAlignment="1">
      <alignment horizontal="center"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8" fillId="0" borderId="8" xfId="0" applyFont="1" applyBorder="1" applyAlignment="1">
      <alignment vertical="center" wrapText="1"/>
    </xf>
    <xf numFmtId="0" fontId="6" fillId="0" borderId="8" xfId="0" applyFont="1" applyBorder="1" applyAlignment="1">
      <alignment vertical="center"/>
    </xf>
    <xf numFmtId="0" fontId="6" fillId="0" borderId="9" xfId="0" applyFont="1" applyBorder="1" applyAlignment="1">
      <alignment vertical="center"/>
    </xf>
    <xf numFmtId="0" fontId="7" fillId="0" borderId="8" xfId="0" applyFont="1" applyBorder="1" applyAlignment="1">
      <alignment vertical="center"/>
    </xf>
    <xf numFmtId="0" fontId="3" fillId="2" borderId="3" xfId="0" applyFont="1" applyFill="1" applyBorder="1" applyAlignment="1">
      <alignment vertical="center" wrapText="1"/>
    </xf>
    <xf numFmtId="0" fontId="6" fillId="0" borderId="16" xfId="0" applyFont="1" applyBorder="1" applyAlignment="1">
      <alignment vertical="center" wrapText="1"/>
    </xf>
    <xf numFmtId="0" fontId="7" fillId="0" borderId="17" xfId="0" applyFont="1" applyBorder="1" applyAlignment="1">
      <alignment vertical="center"/>
    </xf>
    <xf numFmtId="0" fontId="6" fillId="0" borderId="16" xfId="0" applyFont="1" applyBorder="1" applyAlignment="1">
      <alignment vertical="center"/>
    </xf>
    <xf numFmtId="0" fontId="6" fillId="0" borderId="17" xfId="0" applyFont="1" applyBorder="1" applyAlignment="1">
      <alignment vertical="center" wrapText="1"/>
    </xf>
    <xf numFmtId="0" fontId="8" fillId="0" borderId="17" xfId="0" applyFont="1" applyBorder="1" applyAlignment="1">
      <alignment vertical="center" wrapText="1"/>
    </xf>
    <xf numFmtId="0" fontId="6" fillId="0" borderId="17" xfId="0" applyFont="1" applyBorder="1" applyAlignment="1">
      <alignment vertical="center"/>
    </xf>
    <xf numFmtId="0" fontId="0" fillId="0" borderId="0" xfId="0" applyAlignment="1">
      <alignment horizontal="center"/>
    </xf>
    <xf numFmtId="0" fontId="0" fillId="0" borderId="0" xfId="0" applyAlignment="1">
      <alignment horizontal="justify" vertical="center" wrapText="1"/>
    </xf>
    <xf numFmtId="0" fontId="14" fillId="0" borderId="0" xfId="0" applyFont="1"/>
    <xf numFmtId="0" fontId="15" fillId="0" borderId="0" xfId="0" applyFont="1"/>
    <xf numFmtId="0" fontId="16" fillId="0" borderId="0" xfId="0" applyFont="1"/>
    <xf numFmtId="0" fontId="17" fillId="7" borderId="2" xfId="0" applyFont="1" applyFill="1" applyBorder="1" applyAlignment="1" applyProtection="1">
      <alignment horizontal="center" vertical="center" wrapText="1"/>
      <protection locked="0"/>
    </xf>
    <xf numFmtId="0" fontId="18" fillId="0" borderId="0" xfId="0" applyFont="1"/>
    <xf numFmtId="0" fontId="10" fillId="7" borderId="2" xfId="0" applyFont="1" applyFill="1" applyBorder="1" applyAlignment="1" applyProtection="1">
      <alignment horizontal="center" vertical="center" wrapText="1"/>
      <protection locked="0"/>
    </xf>
    <xf numFmtId="0" fontId="18" fillId="0" borderId="0" xfId="0" applyFont="1" applyAlignment="1">
      <alignment horizontal="center" vertical="center"/>
    </xf>
    <xf numFmtId="0" fontId="11" fillId="0" borderId="0" xfId="0" applyFont="1" applyAlignment="1">
      <alignment horizontal="justify" vertical="center" wrapText="1"/>
    </xf>
    <xf numFmtId="0" fontId="0" fillId="0" borderId="8" xfId="0" applyBorder="1" applyAlignment="1">
      <alignment horizontal="center" vertical="center" wrapText="1"/>
    </xf>
    <xf numFmtId="0" fontId="9" fillId="0" borderId="0" xfId="0" applyFont="1" applyAlignment="1">
      <alignment wrapText="1"/>
    </xf>
    <xf numFmtId="0" fontId="12" fillId="0" borderId="0" xfId="0" applyFont="1" applyAlignment="1">
      <alignment vertical="center"/>
    </xf>
    <xf numFmtId="0" fontId="25" fillId="11" borderId="12" xfId="0" applyFont="1" applyFill="1" applyBorder="1" applyAlignment="1">
      <alignment horizontal="center" vertical="center" wrapText="1"/>
    </xf>
    <xf numFmtId="0" fontId="27" fillId="0" borderId="0" xfId="0" applyFont="1" applyAlignment="1">
      <alignment vertical="center"/>
    </xf>
    <xf numFmtId="0" fontId="28" fillId="0" borderId="0" xfId="0" applyFont="1"/>
    <xf numFmtId="0" fontId="28" fillId="0" borderId="0" xfId="0" applyFont="1" applyAlignment="1">
      <alignment vertical="top"/>
    </xf>
    <xf numFmtId="0" fontId="28" fillId="9" borderId="0" xfId="0" applyFont="1" applyFill="1"/>
    <xf numFmtId="0" fontId="29" fillId="9" borderId="0" xfId="0" applyFont="1" applyFill="1"/>
    <xf numFmtId="0" fontId="11" fillId="0" borderId="0" xfId="0" applyFont="1" applyAlignment="1">
      <alignment vertical="center" wrapText="1"/>
    </xf>
    <xf numFmtId="0" fontId="15" fillId="0" borderId="0" xfId="0" applyFont="1" applyAlignment="1">
      <alignment horizontal="justify" vertical="center" wrapText="1"/>
    </xf>
    <xf numFmtId="0" fontId="11" fillId="0" borderId="0" xfId="0" applyFont="1" applyAlignment="1">
      <alignment wrapText="1"/>
    </xf>
    <xf numFmtId="0" fontId="16" fillId="0" borderId="0" xfId="0" applyFont="1" applyAlignment="1">
      <alignment horizontal="justify" vertical="justify" wrapText="1"/>
    </xf>
    <xf numFmtId="0" fontId="31" fillId="0" borderId="0" xfId="0" applyFont="1"/>
    <xf numFmtId="0" fontId="19" fillId="0" borderId="7" xfId="0" applyFont="1" applyBorder="1" applyAlignment="1" applyProtection="1">
      <alignment vertical="center" wrapText="1"/>
      <protection locked="0"/>
    </xf>
    <xf numFmtId="0" fontId="11" fillId="0" borderId="45" xfId="0" applyFont="1" applyBorder="1" applyAlignment="1">
      <alignment vertical="center" wrapText="1"/>
    </xf>
    <xf numFmtId="0" fontId="4" fillId="5" borderId="22" xfId="0" applyFont="1" applyFill="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justify" vertical="center" wrapText="1"/>
    </xf>
    <xf numFmtId="0" fontId="4" fillId="0" borderId="38" xfId="0" applyFont="1" applyBorder="1" applyAlignment="1">
      <alignment horizontal="center" vertical="center"/>
    </xf>
    <xf numFmtId="0" fontId="4" fillId="5" borderId="11" xfId="0" applyFont="1" applyFill="1" applyBorder="1" applyAlignment="1">
      <alignment horizontal="center" vertical="center"/>
    </xf>
    <xf numFmtId="0" fontId="4" fillId="6" borderId="8" xfId="0" applyFont="1" applyFill="1" applyBorder="1" applyAlignment="1">
      <alignment vertical="center" wrapText="1"/>
    </xf>
    <xf numFmtId="0" fontId="32" fillId="0" borderId="8" xfId="0" applyFont="1" applyBorder="1" applyAlignment="1">
      <alignment horizontal="justify" vertical="center" wrapText="1"/>
    </xf>
    <xf numFmtId="0" fontId="4" fillId="0" borderId="13" xfId="0" applyFont="1" applyBorder="1" applyAlignment="1">
      <alignment horizontal="center" vertical="center"/>
    </xf>
    <xf numFmtId="0" fontId="3" fillId="7" borderId="21" xfId="0" applyFont="1" applyFill="1" applyBorder="1" applyAlignment="1">
      <alignment horizontal="center" vertical="center"/>
    </xf>
    <xf numFmtId="0" fontId="3" fillId="7" borderId="10" xfId="0" applyFont="1" applyFill="1" applyBorder="1" applyAlignment="1">
      <alignment horizontal="center" vertical="center"/>
    </xf>
    <xf numFmtId="0" fontId="4" fillId="0" borderId="14" xfId="0" applyFont="1" applyBorder="1" applyAlignment="1">
      <alignment horizontal="justify" vertical="center" wrapText="1"/>
    </xf>
    <xf numFmtId="0" fontId="4" fillId="0" borderId="8" xfId="0" applyFont="1" applyBorder="1" applyAlignment="1">
      <alignment vertical="center" wrapText="1"/>
    </xf>
    <xf numFmtId="0" fontId="32" fillId="9" borderId="8" xfId="0" applyFont="1" applyFill="1" applyBorder="1" applyAlignment="1">
      <alignment horizontal="left" vertical="center" wrapText="1"/>
    </xf>
    <xf numFmtId="0" fontId="32" fillId="5" borderId="8" xfId="0" applyFont="1" applyFill="1" applyBorder="1" applyAlignment="1">
      <alignment vertical="center" wrapText="1"/>
    </xf>
    <xf numFmtId="0" fontId="32" fillId="9" borderId="8" xfId="0" applyFont="1" applyFill="1" applyBorder="1" applyAlignment="1">
      <alignment horizontal="justify" vertical="center" wrapText="1"/>
    </xf>
    <xf numFmtId="0" fontId="4" fillId="5" borderId="27" xfId="0" applyFont="1" applyFill="1" applyBorder="1" applyAlignment="1">
      <alignment horizontal="center" vertical="center"/>
    </xf>
    <xf numFmtId="0" fontId="3" fillId="7" borderId="25" xfId="0" applyFont="1" applyFill="1" applyBorder="1" applyAlignment="1">
      <alignment horizontal="center" vertical="center"/>
    </xf>
    <xf numFmtId="0" fontId="3" fillId="7" borderId="26" xfId="0" applyFont="1" applyFill="1" applyBorder="1" applyAlignment="1">
      <alignment horizontal="center" vertical="center" wrapText="1"/>
    </xf>
    <xf numFmtId="0" fontId="3" fillId="7" borderId="26" xfId="0" applyFont="1" applyFill="1" applyBorder="1" applyAlignment="1" applyProtection="1">
      <alignment horizontal="center" vertical="center" wrapText="1"/>
      <protection locked="0"/>
    </xf>
    <xf numFmtId="0" fontId="4" fillId="5" borderId="12" xfId="0" applyFont="1" applyFill="1"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3" fillId="5" borderId="23"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3" fillId="7" borderId="47" xfId="0" applyFont="1" applyFill="1" applyBorder="1" applyAlignment="1">
      <alignment horizontal="center" vertical="center"/>
    </xf>
    <xf numFmtId="0" fontId="3" fillId="7" borderId="1" xfId="0" applyFont="1" applyFill="1" applyBorder="1" applyAlignment="1">
      <alignment horizontal="center" vertical="center"/>
    </xf>
    <xf numFmtId="0" fontId="3" fillId="7" borderId="47" xfId="0" applyFont="1" applyFill="1" applyBorder="1" applyAlignment="1" applyProtection="1">
      <alignment horizontal="center" vertical="center" wrapText="1"/>
      <protection locked="0"/>
    </xf>
    <xf numFmtId="0" fontId="3" fillId="7" borderId="2" xfId="0" applyFont="1" applyFill="1" applyBorder="1" applyAlignment="1" applyProtection="1">
      <alignment horizontal="center" vertical="center" wrapText="1"/>
      <protection locked="0"/>
    </xf>
    <xf numFmtId="0" fontId="3" fillId="7" borderId="1" xfId="0" applyFont="1" applyFill="1" applyBorder="1" applyAlignment="1">
      <alignment horizontal="center" vertical="center" wrapText="1"/>
    </xf>
    <xf numFmtId="0" fontId="10" fillId="0" borderId="0" xfId="0" applyFont="1" applyAlignment="1">
      <alignment horizontal="center" vertical="center"/>
    </xf>
    <xf numFmtId="0" fontId="5" fillId="5" borderId="32" xfId="2" applyFont="1" applyFill="1" applyBorder="1" applyAlignment="1" applyProtection="1">
      <alignment horizontal="center" vertical="center" wrapText="1"/>
      <protection locked="0"/>
    </xf>
    <xf numFmtId="0" fontId="38" fillId="0" borderId="0" xfId="0" applyFont="1"/>
    <xf numFmtId="0" fontId="38"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10" fillId="16" borderId="14"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32" fillId="17" borderId="11" xfId="0" applyFont="1" applyFill="1" applyBorder="1" applyAlignment="1">
      <alignment horizontal="center" vertical="center"/>
    </xf>
    <xf numFmtId="0" fontId="32" fillId="17" borderId="12" xfId="0" applyFont="1" applyFill="1" applyBorder="1" applyAlignment="1">
      <alignment horizontal="left" vertical="center" wrapText="1"/>
    </xf>
    <xf numFmtId="0" fontId="32" fillId="17" borderId="8" xfId="0" applyFont="1" applyFill="1" applyBorder="1" applyAlignment="1">
      <alignment horizontal="justify" vertical="center" wrapText="1"/>
    </xf>
    <xf numFmtId="0" fontId="32" fillId="17" borderId="8" xfId="0" applyFont="1" applyFill="1" applyBorder="1" applyAlignment="1">
      <alignment horizontal="center" vertical="center"/>
    </xf>
    <xf numFmtId="0" fontId="32" fillId="0" borderId="14" xfId="0" applyFont="1" applyBorder="1" applyAlignment="1">
      <alignment horizontal="justify" vertical="center" wrapText="1"/>
    </xf>
    <xf numFmtId="0" fontId="32" fillId="5" borderId="28" xfId="0" applyFont="1" applyFill="1" applyBorder="1" applyAlignment="1">
      <alignment horizontal="justify" vertical="center" wrapText="1"/>
    </xf>
    <xf numFmtId="0" fontId="32" fillId="5" borderId="8" xfId="0" applyFont="1" applyFill="1" applyBorder="1" applyAlignment="1">
      <alignment horizontal="justify" vertical="center" wrapText="1"/>
    </xf>
    <xf numFmtId="0" fontId="32" fillId="5" borderId="17" xfId="0" applyFont="1" applyFill="1" applyBorder="1" applyAlignment="1">
      <alignment horizontal="justify" vertical="center" wrapText="1"/>
    </xf>
    <xf numFmtId="0" fontId="32" fillId="0" borderId="0" xfId="0" applyFont="1" applyAlignment="1">
      <alignment horizontal="right" vertical="center" wrapText="1"/>
    </xf>
    <xf numFmtId="0" fontId="28" fillId="0" borderId="0" xfId="0" applyFont="1" applyAlignment="1">
      <alignment horizontal="center" vertical="center"/>
    </xf>
    <xf numFmtId="0" fontId="0" fillId="0" borderId="8" xfId="0" applyBorder="1" applyAlignment="1">
      <alignment horizontal="center" vertical="center"/>
    </xf>
    <xf numFmtId="0" fontId="19" fillId="7" borderId="0" xfId="0" applyFont="1" applyFill="1" applyAlignment="1" applyProtection="1">
      <alignment horizontal="center" vertical="center" wrapText="1"/>
      <protection locked="0"/>
    </xf>
    <xf numFmtId="0" fontId="10" fillId="0" borderId="0" xfId="0" applyFont="1" applyAlignment="1">
      <alignment horizontal="justify" vertical="center" wrapText="1"/>
    </xf>
    <xf numFmtId="0" fontId="3" fillId="2" borderId="50" xfId="0" applyFont="1" applyFill="1" applyBorder="1" applyAlignment="1">
      <alignment vertical="center" wrapText="1"/>
    </xf>
    <xf numFmtId="0" fontId="5"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40" fillId="7" borderId="2" xfId="0" applyFont="1" applyFill="1" applyBorder="1" applyAlignment="1" applyProtection="1">
      <alignment horizontal="center" vertical="center" wrapText="1"/>
      <protection locked="0"/>
    </xf>
    <xf numFmtId="0" fontId="11" fillId="0" borderId="0" xfId="0" applyFont="1" applyAlignment="1">
      <alignment horizontal="center" vertical="center"/>
    </xf>
    <xf numFmtId="0" fontId="11" fillId="12" borderId="0" xfId="0" applyFont="1" applyFill="1" applyAlignment="1">
      <alignment horizontal="center" vertical="center"/>
    </xf>
    <xf numFmtId="0" fontId="11" fillId="0" borderId="0" xfId="0" applyFont="1"/>
    <xf numFmtId="0" fontId="40" fillId="7" borderId="45" xfId="0" applyFont="1" applyFill="1" applyBorder="1" applyAlignment="1" applyProtection="1">
      <alignment horizontal="center" vertical="center" wrapText="1"/>
      <protection locked="0"/>
    </xf>
    <xf numFmtId="0" fontId="11" fillId="13" borderId="0" xfId="0" applyFont="1" applyFill="1" applyAlignment="1">
      <alignment horizontal="center" vertical="center"/>
    </xf>
    <xf numFmtId="0" fontId="15" fillId="15" borderId="0" xfId="0" applyFont="1" applyFill="1" applyAlignment="1">
      <alignment horizontal="center" vertical="center"/>
    </xf>
    <xf numFmtId="0" fontId="15" fillId="14" borderId="0" xfId="0" applyFont="1" applyFill="1" applyAlignment="1">
      <alignment horizontal="center" vertical="center"/>
    </xf>
    <xf numFmtId="0" fontId="19" fillId="0" borderId="7" xfId="0" applyFont="1" applyBorder="1" applyAlignment="1" applyProtection="1">
      <alignment horizontal="justify" vertical="center" wrapText="1"/>
      <protection locked="0"/>
    </xf>
    <xf numFmtId="0" fontId="28" fillId="9" borderId="0" xfId="0" applyFont="1" applyFill="1" applyAlignment="1">
      <alignment horizontal="center" vertical="center"/>
    </xf>
    <xf numFmtId="0" fontId="28" fillId="9" borderId="0" xfId="0" applyFont="1" applyFill="1" applyAlignment="1">
      <alignment vertical="top"/>
    </xf>
    <xf numFmtId="0" fontId="4" fillId="0" borderId="0" xfId="0" applyFont="1"/>
    <xf numFmtId="0" fontId="4" fillId="0" borderId="0" xfId="0" applyFont="1" applyAlignment="1">
      <alignment vertical="top"/>
    </xf>
    <xf numFmtId="0" fontId="32" fillId="17" borderId="8" xfId="0" applyFont="1" applyFill="1" applyBorder="1" applyAlignment="1">
      <alignment horizontal="center" vertical="center" wrapText="1"/>
    </xf>
    <xf numFmtId="0" fontId="41" fillId="7" borderId="7" xfId="0" applyFont="1" applyFill="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14" fontId="3" fillId="0" borderId="2" xfId="0" applyNumberFormat="1" applyFont="1" applyBorder="1" applyAlignment="1" applyProtection="1">
      <alignment horizontal="center" vertical="center" wrapText="1"/>
      <protection locked="0"/>
    </xf>
    <xf numFmtId="0" fontId="4" fillId="0" borderId="8" xfId="0"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4" fillId="0" borderId="12"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2" xfId="0" applyFont="1" applyBorder="1" applyAlignment="1" applyProtection="1">
      <alignment horizontal="left" vertical="center" wrapText="1"/>
      <protection locked="0"/>
    </xf>
    <xf numFmtId="0" fontId="4" fillId="0" borderId="8"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32" fillId="9" borderId="8" xfId="0" applyFont="1" applyFill="1" applyBorder="1" applyAlignment="1" applyProtection="1">
      <alignment horizontal="center" vertical="center" wrapText="1"/>
      <protection locked="0"/>
    </xf>
    <xf numFmtId="0" fontId="32" fillId="0" borderId="8" xfId="0" applyFont="1" applyBorder="1" applyAlignment="1" applyProtection="1">
      <alignment horizontal="center" vertical="center" wrapText="1"/>
      <protection locked="0"/>
    </xf>
    <xf numFmtId="0" fontId="23" fillId="4" borderId="8" xfId="2" applyFont="1" applyFill="1" applyBorder="1" applyAlignment="1">
      <alignment horizontal="center" vertical="center" wrapText="1"/>
    </xf>
    <xf numFmtId="0" fontId="23" fillId="4" borderId="12" xfId="2" applyFont="1" applyFill="1" applyBorder="1" applyAlignment="1">
      <alignment horizontal="center" vertical="center" wrapText="1"/>
    </xf>
    <xf numFmtId="0" fontId="0" fillId="0" borderId="12" xfId="0" applyBorder="1" applyAlignment="1">
      <alignment horizontal="center" vertical="center" wrapText="1"/>
    </xf>
    <xf numFmtId="0" fontId="13" fillId="0" borderId="8" xfId="0" applyFont="1" applyBorder="1" applyAlignment="1">
      <alignment horizontal="center"/>
    </xf>
    <xf numFmtId="0" fontId="13" fillId="0" borderId="12" xfId="0" applyFont="1" applyBorder="1" applyAlignment="1">
      <alignment horizontal="center"/>
    </xf>
    <xf numFmtId="0" fontId="0" fillId="0" borderId="50" xfId="0" applyBorder="1" applyAlignment="1">
      <alignment horizontal="left" vertical="center" wrapText="1"/>
    </xf>
    <xf numFmtId="0" fontId="0" fillId="0" borderId="40" xfId="0" applyBorder="1" applyAlignment="1">
      <alignment horizontal="left" vertical="center" wrapText="1"/>
    </xf>
    <xf numFmtId="0" fontId="13" fillId="0" borderId="14" xfId="0" applyFont="1" applyBorder="1" applyAlignment="1">
      <alignment horizontal="center" vertical="center"/>
    </xf>
    <xf numFmtId="0" fontId="13" fillId="0" borderId="14" xfId="0" applyFont="1" applyBorder="1" applyAlignment="1">
      <alignment horizontal="center" vertical="center" wrapText="1"/>
    </xf>
    <xf numFmtId="0" fontId="13" fillId="0" borderId="15" xfId="0" applyFont="1" applyBorder="1" applyAlignment="1">
      <alignment horizontal="center" vertical="center"/>
    </xf>
    <xf numFmtId="0" fontId="27" fillId="0" borderId="12" xfId="0" applyFont="1" applyBorder="1" applyAlignment="1" applyProtection="1">
      <alignment vertical="center"/>
      <protection locked="0"/>
    </xf>
    <xf numFmtId="0" fontId="27" fillId="0" borderId="15" xfId="0" applyFont="1" applyBorder="1" applyAlignment="1" applyProtection="1">
      <alignment vertical="center"/>
      <protection locked="0"/>
    </xf>
    <xf numFmtId="0" fontId="39" fillId="0" borderId="0" xfId="0" applyFont="1" applyProtection="1">
      <protection locked="0"/>
    </xf>
    <xf numFmtId="0" fontId="32" fillId="0" borderId="9" xfId="0" applyFont="1" applyBorder="1" applyAlignment="1" applyProtection="1">
      <alignment horizontal="justify" vertical="center" wrapText="1"/>
      <protection locked="0"/>
    </xf>
    <xf numFmtId="9" fontId="43" fillId="0" borderId="58" xfId="3" applyFont="1" applyFill="1" applyBorder="1" applyAlignment="1" applyProtection="1">
      <alignment horizontal="center" vertical="center" wrapText="1"/>
      <protection locked="0"/>
    </xf>
    <xf numFmtId="1" fontId="32" fillId="0" borderId="8" xfId="0" applyNumberFormat="1" applyFont="1" applyBorder="1" applyAlignment="1">
      <alignment horizontal="center" vertical="center" wrapText="1"/>
    </xf>
    <xf numFmtId="2" fontId="32" fillId="0" borderId="8" xfId="0" applyNumberFormat="1" applyFont="1" applyBorder="1" applyAlignment="1" applyProtection="1">
      <alignment horizontal="center" vertical="center" wrapText="1"/>
      <protection locked="0"/>
    </xf>
    <xf numFmtId="0" fontId="39" fillId="0" borderId="19" xfId="0" applyFont="1" applyBorder="1" applyAlignment="1" applyProtection="1">
      <alignment horizontal="center" vertical="center"/>
      <protection locked="0"/>
    </xf>
    <xf numFmtId="0" fontId="13" fillId="23" borderId="54" xfId="0" applyFont="1" applyFill="1" applyBorder="1" applyAlignment="1" applyProtection="1">
      <alignment horizontal="center" vertical="center" wrapText="1"/>
      <protection locked="0"/>
    </xf>
    <xf numFmtId="0" fontId="13" fillId="23" borderId="28" xfId="0" applyFont="1" applyFill="1" applyBorder="1" applyAlignment="1" applyProtection="1">
      <alignment horizontal="center" vertical="center" wrapText="1"/>
      <protection locked="0"/>
    </xf>
    <xf numFmtId="0" fontId="13" fillId="23" borderId="33" xfId="0" applyFont="1" applyFill="1" applyBorder="1" applyAlignment="1" applyProtection="1">
      <alignment horizontal="center" vertical="center" wrapText="1"/>
      <protection locked="0"/>
    </xf>
    <xf numFmtId="0" fontId="39" fillId="0" borderId="0" xfId="0" applyFont="1" applyAlignment="1" applyProtection="1">
      <alignment horizontal="center"/>
      <protection locked="0"/>
    </xf>
    <xf numFmtId="0" fontId="13" fillId="0" borderId="0" xfId="0" applyFont="1" applyAlignment="1" applyProtection="1">
      <alignment horizontal="center"/>
      <protection locked="0"/>
    </xf>
    <xf numFmtId="0" fontId="1" fillId="0" borderId="0" xfId="0" applyFont="1" applyAlignment="1">
      <alignment horizontal="left"/>
    </xf>
    <xf numFmtId="0" fontId="4" fillId="0" borderId="27" xfId="0" applyFont="1" applyBorder="1" applyAlignment="1">
      <alignment horizontal="center" vertical="center"/>
    </xf>
    <xf numFmtId="0" fontId="32" fillId="9" borderId="28" xfId="0" applyFont="1" applyFill="1" applyBorder="1" applyAlignment="1">
      <alignment horizontal="justify" vertical="center" wrapText="1"/>
    </xf>
    <xf numFmtId="0" fontId="32" fillId="5" borderId="23" xfId="0" applyFont="1" applyFill="1" applyBorder="1" applyAlignment="1">
      <alignment horizontal="justify" vertical="center" wrapText="1"/>
    </xf>
    <xf numFmtId="0" fontId="48" fillId="16" borderId="13" xfId="0" applyFont="1" applyFill="1" applyBorder="1" applyAlignment="1">
      <alignment horizontal="center" vertical="center" wrapText="1"/>
    </xf>
    <xf numFmtId="0" fontId="26" fillId="0" borderId="0" xfId="0" applyFont="1"/>
    <xf numFmtId="0" fontId="51" fillId="24" borderId="59" xfId="0" applyFont="1" applyFill="1" applyBorder="1" applyAlignment="1">
      <alignment horizontal="center" vertical="center"/>
    </xf>
    <xf numFmtId="0" fontId="1" fillId="25" borderId="59" xfId="0" applyFont="1" applyFill="1" applyBorder="1" applyAlignment="1">
      <alignment vertical="center"/>
    </xf>
    <xf numFmtId="0" fontId="1" fillId="0" borderId="59" xfId="0" applyFont="1" applyBorder="1" applyAlignment="1">
      <alignment vertical="center"/>
    </xf>
    <xf numFmtId="0" fontId="3" fillId="7" borderId="60" xfId="0" applyFont="1" applyFill="1" applyBorder="1" applyAlignment="1">
      <alignment horizontal="center" vertical="center"/>
    </xf>
    <xf numFmtId="0" fontId="3" fillId="7" borderId="55" xfId="0" applyFont="1" applyFill="1" applyBorder="1" applyAlignment="1" applyProtection="1">
      <alignment horizontal="center" vertical="center" wrapText="1"/>
      <protection locked="0"/>
    </xf>
    <xf numFmtId="0" fontId="3" fillId="7" borderId="61" xfId="0" applyFont="1" applyFill="1" applyBorder="1" applyAlignment="1" applyProtection="1">
      <alignment horizontal="center" vertical="center" wrapText="1"/>
      <protection locked="0"/>
    </xf>
    <xf numFmtId="0" fontId="4" fillId="5" borderId="23" xfId="0" applyFont="1" applyFill="1" applyBorder="1" applyAlignment="1">
      <alignment horizontal="justify" vertical="center" wrapText="1"/>
    </xf>
    <xf numFmtId="0" fontId="32" fillId="0" borderId="14" xfId="0" applyFont="1" applyBorder="1" applyAlignment="1" applyProtection="1">
      <alignment horizontal="center" vertical="center" wrapText="1"/>
      <protection locked="0"/>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3" fillId="26" borderId="14" xfId="0" applyFont="1" applyFill="1" applyBorder="1" applyAlignment="1">
      <alignment horizontal="center" vertical="center"/>
    </xf>
    <xf numFmtId="0" fontId="50" fillId="28" borderId="14" xfId="0" applyFont="1" applyFill="1" applyBorder="1" applyAlignment="1">
      <alignment horizontal="center" vertical="center" wrapText="1"/>
    </xf>
    <xf numFmtId="0" fontId="13" fillId="28" borderId="14" xfId="0" applyFont="1" applyFill="1" applyBorder="1" applyAlignment="1">
      <alignment horizontal="center" vertical="center" wrapText="1"/>
    </xf>
    <xf numFmtId="0" fontId="17" fillId="29" borderId="14" xfId="0" applyFont="1" applyFill="1" applyBorder="1" applyAlignment="1">
      <alignment horizontal="center" vertical="center" wrapText="1"/>
    </xf>
    <xf numFmtId="0" fontId="10" fillId="29" borderId="14" xfId="0" applyFont="1" applyFill="1" applyBorder="1" applyAlignment="1">
      <alignment horizontal="center" vertical="center" wrapText="1"/>
    </xf>
    <xf numFmtId="0" fontId="13" fillId="29" borderId="14" xfId="0" applyFont="1" applyFill="1" applyBorder="1" applyAlignment="1">
      <alignment horizontal="center" vertical="center" wrapText="1"/>
    </xf>
    <xf numFmtId="0" fontId="52" fillId="32" borderId="14" xfId="0" applyFont="1" applyFill="1" applyBorder="1" applyAlignment="1">
      <alignment horizontal="center" vertical="center" wrapText="1"/>
    </xf>
    <xf numFmtId="0" fontId="52" fillId="31" borderId="14" xfId="0" applyFont="1" applyFill="1" applyBorder="1" applyAlignment="1">
      <alignment horizontal="center" vertical="center" wrapText="1"/>
    </xf>
    <xf numFmtId="0" fontId="10" fillId="33" borderId="14" xfId="0" applyFont="1" applyFill="1" applyBorder="1" applyAlignment="1">
      <alignment horizontal="center" vertical="center" wrapText="1"/>
    </xf>
    <xf numFmtId="0" fontId="11" fillId="0" borderId="0" xfId="0" applyFont="1" applyAlignment="1">
      <alignment horizontal="center" vertical="center" wrapText="1"/>
    </xf>
    <xf numFmtId="0" fontId="15" fillId="14" borderId="0" xfId="0" applyFont="1" applyFill="1" applyAlignment="1">
      <alignment horizontal="center" vertical="center" wrapText="1"/>
    </xf>
    <xf numFmtId="0" fontId="46" fillId="14" borderId="0" xfId="0" applyFont="1" applyFill="1" applyAlignment="1">
      <alignment horizontal="center" vertical="center" wrapText="1"/>
    </xf>
    <xf numFmtId="0" fontId="17" fillId="7" borderId="2" xfId="0" applyFont="1" applyFill="1" applyBorder="1" applyAlignment="1" applyProtection="1">
      <alignment horizontal="justify" vertical="center" wrapText="1"/>
      <protection locked="0"/>
    </xf>
    <xf numFmtId="0" fontId="11" fillId="0" borderId="0" xfId="0" applyFont="1" applyAlignment="1">
      <alignment horizontal="justify" vertical="center"/>
    </xf>
    <xf numFmtId="0" fontId="40" fillId="7" borderId="2" xfId="0" applyFont="1" applyFill="1" applyBorder="1" applyAlignment="1" applyProtection="1">
      <alignment horizontal="justify" vertical="center" wrapText="1"/>
      <protection locked="0"/>
    </xf>
    <xf numFmtId="0" fontId="37" fillId="9" borderId="0" xfId="0" applyFont="1" applyFill="1" applyAlignment="1">
      <alignment horizontal="justify" vertical="center" wrapText="1"/>
    </xf>
    <xf numFmtId="0" fontId="37" fillId="0" borderId="0" xfId="0" applyFont="1" applyAlignment="1">
      <alignment horizontal="justify" vertical="center" wrapText="1"/>
    </xf>
    <xf numFmtId="0" fontId="54" fillId="11" borderId="25" xfId="0" applyFont="1" applyFill="1" applyBorder="1" applyAlignment="1">
      <alignment horizontal="left" vertical="center" wrapText="1"/>
    </xf>
    <xf numFmtId="0" fontId="54" fillId="11" borderId="26" xfId="0" applyFont="1" applyFill="1" applyBorder="1" applyAlignment="1">
      <alignment horizontal="left" vertical="center" wrapText="1"/>
    </xf>
    <xf numFmtId="0" fontId="20" fillId="8" borderId="8" xfId="0" applyFont="1" applyFill="1" applyBorder="1" applyAlignment="1">
      <alignment horizontal="center" vertical="center" wrapText="1"/>
    </xf>
    <xf numFmtId="0" fontId="20" fillId="0" borderId="0" xfId="0" applyFont="1" applyAlignment="1">
      <alignment horizontal="left" vertical="justify" wrapText="1"/>
    </xf>
    <xf numFmtId="0" fontId="39" fillId="0" borderId="0" xfId="0" applyFont="1" applyAlignment="1">
      <alignment horizontal="justify" vertical="center" wrapText="1"/>
    </xf>
    <xf numFmtId="0" fontId="0" fillId="0" borderId="8" xfId="0" applyBorder="1" applyAlignment="1">
      <alignment horizontal="justify" vertical="center" wrapText="1"/>
    </xf>
    <xf numFmtId="0" fontId="0" fillId="12" borderId="8" xfId="0" applyFill="1" applyBorder="1" applyAlignment="1">
      <alignment horizontal="left" vertical="center"/>
    </xf>
    <xf numFmtId="0" fontId="0" fillId="13" borderId="8" xfId="0" applyFill="1" applyBorder="1" applyAlignment="1">
      <alignment horizontal="left" vertical="center"/>
    </xf>
    <xf numFmtId="0" fontId="18" fillId="15" borderId="8" xfId="0" applyFont="1" applyFill="1" applyBorder="1" applyAlignment="1">
      <alignment horizontal="left" vertical="center"/>
    </xf>
    <xf numFmtId="0" fontId="18" fillId="14" borderId="8" xfId="0" applyFont="1" applyFill="1" applyBorder="1" applyAlignment="1">
      <alignment horizontal="left" vertical="center"/>
    </xf>
    <xf numFmtId="0" fontId="0" fillId="0" borderId="0" xfId="0" applyAlignment="1">
      <alignment horizontal="justify" vertical="top" wrapText="1"/>
    </xf>
    <xf numFmtId="0" fontId="41" fillId="7" borderId="6" xfId="0" applyFont="1" applyFill="1" applyBorder="1" applyAlignment="1" applyProtection="1">
      <alignment horizontal="center" vertical="center" wrapText="1"/>
      <protection locked="0"/>
    </xf>
    <xf numFmtId="0" fontId="21" fillId="5" borderId="19" xfId="0" applyFont="1" applyFill="1" applyBorder="1" applyAlignment="1">
      <alignment horizontal="justify" vertical="center" wrapText="1"/>
    </xf>
    <xf numFmtId="0" fontId="32" fillId="21" borderId="12" xfId="0" applyFont="1" applyFill="1" applyBorder="1" applyAlignment="1">
      <alignment horizontal="left" vertical="center" wrapText="1"/>
    </xf>
    <xf numFmtId="0" fontId="32" fillId="9" borderId="12" xfId="0" applyFont="1" applyFill="1" applyBorder="1" applyAlignment="1" applyProtection="1">
      <alignment horizontal="left" vertical="center" wrapText="1"/>
      <protection locked="0"/>
    </xf>
    <xf numFmtId="0" fontId="32" fillId="5" borderId="12" xfId="0" applyFont="1" applyFill="1" applyBorder="1" applyAlignment="1">
      <alignment horizontal="left" vertical="center" wrapText="1"/>
    </xf>
    <xf numFmtId="0" fontId="32" fillId="0" borderId="12" xfId="0" applyFont="1" applyBorder="1" applyAlignment="1" applyProtection="1">
      <alignment horizontal="left" vertical="center" wrapText="1"/>
      <protection locked="0"/>
    </xf>
    <xf numFmtId="0" fontId="32" fillId="0" borderId="15" xfId="0" applyFont="1" applyBorder="1" applyAlignment="1" applyProtection="1">
      <alignment horizontal="left" vertical="center" wrapText="1"/>
      <protection locked="0"/>
    </xf>
    <xf numFmtId="0" fontId="39" fillId="0" borderId="28" xfId="0" applyFont="1" applyBorder="1" applyAlignment="1" applyProtection="1">
      <alignment horizontal="center" vertical="center" wrapText="1"/>
      <protection locked="0"/>
    </xf>
    <xf numFmtId="0" fontId="39" fillId="0" borderId="28" xfId="0" applyFont="1" applyBorder="1" applyAlignment="1" applyProtection="1">
      <alignment vertical="center" wrapText="1"/>
      <protection locked="0"/>
    </xf>
    <xf numFmtId="14" fontId="39" fillId="0" borderId="28" xfId="0" applyNumberFormat="1" applyFont="1" applyBorder="1" applyAlignment="1" applyProtection="1">
      <alignment vertical="center" wrapText="1"/>
      <protection locked="0"/>
    </xf>
    <xf numFmtId="1" fontId="39" fillId="0" borderId="28" xfId="0" applyNumberFormat="1" applyFont="1" applyBorder="1" applyAlignment="1" applyProtection="1">
      <alignment horizontal="center" vertical="center" wrapText="1"/>
      <protection locked="0"/>
    </xf>
    <xf numFmtId="1" fontId="39" fillId="0" borderId="28" xfId="0" applyNumberFormat="1" applyFont="1" applyBorder="1" applyAlignment="1" applyProtection="1">
      <alignment vertical="center" wrapText="1"/>
      <protection locked="0"/>
    </xf>
    <xf numFmtId="0" fontId="0" fillId="0" borderId="28" xfId="0" applyBorder="1" applyAlignment="1" applyProtection="1">
      <alignment horizontal="center" vertical="center" wrapText="1"/>
      <protection locked="0"/>
    </xf>
    <xf numFmtId="14" fontId="39" fillId="0" borderId="28" xfId="0" applyNumberFormat="1" applyFont="1" applyBorder="1" applyAlignment="1" applyProtection="1">
      <alignment horizontal="center" vertical="center" wrapText="1"/>
      <protection locked="0"/>
    </xf>
    <xf numFmtId="0" fontId="39" fillId="0" borderId="28" xfId="0" applyFont="1" applyBorder="1" applyAlignment="1" applyProtection="1">
      <alignment horizontal="left" vertical="center" wrapText="1"/>
      <protection locked="0"/>
    </xf>
    <xf numFmtId="0" fontId="39" fillId="0" borderId="8" xfId="0" applyFont="1" applyBorder="1" applyAlignment="1" applyProtection="1">
      <alignment horizontal="center" vertical="center" wrapText="1"/>
      <protection locked="0"/>
    </xf>
    <xf numFmtId="0" fontId="39" fillId="0" borderId="8" xfId="0" applyFont="1" applyBorder="1" applyAlignment="1" applyProtection="1">
      <alignment vertical="center" wrapText="1"/>
      <protection locked="0"/>
    </xf>
    <xf numFmtId="14" fontId="39" fillId="0" borderId="8" xfId="0" applyNumberFormat="1" applyFont="1" applyBorder="1" applyAlignment="1" applyProtection="1">
      <alignment vertical="center" wrapText="1"/>
      <protection locked="0"/>
    </xf>
    <xf numFmtId="1" fontId="39" fillId="0" borderId="8" xfId="0" applyNumberFormat="1" applyFont="1" applyBorder="1" applyAlignment="1" applyProtection="1">
      <alignment horizontal="center" vertical="center" wrapText="1"/>
      <protection locked="0"/>
    </xf>
    <xf numFmtId="1" fontId="39" fillId="0" borderId="8" xfId="0" applyNumberFormat="1" applyFont="1" applyBorder="1" applyAlignment="1" applyProtection="1">
      <alignment vertical="center" wrapText="1"/>
      <protection locked="0"/>
    </xf>
    <xf numFmtId="0" fontId="0" fillId="0" borderId="8" xfId="0" applyBorder="1" applyAlignment="1" applyProtection="1">
      <alignment horizontal="center" vertical="center" wrapText="1"/>
      <protection locked="0"/>
    </xf>
    <xf numFmtId="14" fontId="39" fillId="0" borderId="8" xfId="0" applyNumberFormat="1" applyFont="1" applyBorder="1" applyAlignment="1" applyProtection="1">
      <alignment horizontal="center" vertical="center" wrapText="1"/>
      <protection locked="0"/>
    </xf>
    <xf numFmtId="0" fontId="39" fillId="0" borderId="8" xfId="0" applyFont="1" applyBorder="1" applyAlignment="1" applyProtection="1">
      <alignment horizontal="left" vertical="center" wrapText="1"/>
      <protection locked="0"/>
    </xf>
    <xf numFmtId="14" fontId="4" fillId="0" borderId="2" xfId="0" applyNumberFormat="1" applyFont="1" applyBorder="1" applyAlignment="1" applyProtection="1">
      <alignment horizontal="center" vertical="center" wrapText="1"/>
      <protection locked="0"/>
    </xf>
    <xf numFmtId="0" fontId="4" fillId="5" borderId="24" xfId="0" applyFont="1" applyFill="1" applyBorder="1" applyAlignment="1">
      <alignment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54" fillId="11" borderId="8" xfId="0" applyFont="1" applyFill="1" applyBorder="1" applyAlignment="1">
      <alignment horizontal="center" vertical="center" wrapText="1"/>
    </xf>
    <xf numFmtId="0" fontId="54" fillId="11"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5" borderId="8" xfId="0" applyFont="1" applyFill="1" applyBorder="1" applyAlignment="1">
      <alignment horizontal="center" vertical="center" wrapText="1"/>
    </xf>
    <xf numFmtId="0" fontId="10" fillId="37" borderId="8" xfId="0" applyFont="1" applyFill="1" applyBorder="1" applyAlignment="1">
      <alignment horizontal="center" vertical="center" wrapText="1"/>
    </xf>
    <xf numFmtId="0" fontId="10" fillId="38"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39" borderId="8" xfId="0" applyFont="1" applyFill="1" applyBorder="1" applyAlignment="1">
      <alignment horizontal="center" vertical="center" wrapText="1"/>
    </xf>
    <xf numFmtId="0" fontId="10" fillId="34" borderId="8" xfId="0" applyFont="1" applyFill="1" applyBorder="1" applyAlignment="1">
      <alignment horizontal="center" vertical="center" wrapText="1"/>
    </xf>
    <xf numFmtId="0" fontId="10" fillId="40" borderId="8" xfId="0" applyFont="1" applyFill="1" applyBorder="1" applyAlignment="1">
      <alignment horizontal="center" vertical="center" wrapText="1"/>
    </xf>
    <xf numFmtId="0" fontId="0" fillId="0" borderId="8" xfId="0" applyBorder="1" applyAlignment="1">
      <alignment horizontal="left" vertical="center"/>
    </xf>
    <xf numFmtId="1" fontId="0" fillId="0" borderId="8" xfId="0" applyNumberFormat="1" applyBorder="1" applyAlignment="1">
      <alignment horizontal="center" vertical="center"/>
    </xf>
    <xf numFmtId="14" fontId="0" fillId="0" borderId="8" xfId="0" applyNumberFormat="1" applyBorder="1" applyAlignment="1">
      <alignment horizontal="center" vertical="center"/>
    </xf>
    <xf numFmtId="0" fontId="0" fillId="0" borderId="9" xfId="0" applyBorder="1" applyAlignment="1">
      <alignment horizontal="center" vertical="center"/>
    </xf>
    <xf numFmtId="16" fontId="0" fillId="0" borderId="8" xfId="0" applyNumberFormat="1" applyBorder="1" applyAlignment="1">
      <alignment horizontal="center" vertical="center" wrapText="1"/>
    </xf>
    <xf numFmtId="0" fontId="0" fillId="0" borderId="9" xfId="0" applyBorder="1" applyAlignment="1">
      <alignment vertical="center" wrapText="1"/>
    </xf>
    <xf numFmtId="0" fontId="57" fillId="0" borderId="8" xfId="0" applyFont="1" applyBorder="1" applyAlignment="1" applyProtection="1">
      <alignment horizontal="center" vertical="center" wrapText="1"/>
      <protection locked="0"/>
    </xf>
    <xf numFmtId="0" fontId="57" fillId="9" borderId="8" xfId="0" applyFont="1" applyFill="1" applyBorder="1" applyAlignment="1" applyProtection="1">
      <alignment horizontal="center" vertical="center" wrapText="1"/>
      <protection locked="0"/>
    </xf>
    <xf numFmtId="0" fontId="4" fillId="0" borderId="0" xfId="0" applyFont="1" applyAlignment="1">
      <alignment horizontal="center" vertical="center"/>
    </xf>
    <xf numFmtId="0" fontId="47" fillId="9" borderId="8" xfId="0" applyFont="1" applyFill="1" applyBorder="1" applyAlignment="1" applyProtection="1">
      <alignment horizontal="center" vertical="center" wrapText="1"/>
      <protection locked="0"/>
    </xf>
    <xf numFmtId="0" fontId="4" fillId="0" borderId="0" xfId="0" applyFont="1" applyProtection="1">
      <protection locked="0"/>
    </xf>
    <xf numFmtId="0" fontId="4" fillId="0" borderId="0" xfId="0" applyFont="1" applyAlignment="1">
      <alignment vertical="center" wrapText="1"/>
    </xf>
    <xf numFmtId="0" fontId="22" fillId="9" borderId="8" xfId="0" applyFont="1" applyFill="1" applyBorder="1" applyAlignment="1">
      <alignment horizontal="center" vertical="center" wrapText="1"/>
    </xf>
    <xf numFmtId="0" fontId="28" fillId="0" borderId="8" xfId="0" applyFont="1" applyBorder="1" applyAlignment="1">
      <alignment vertical="center" wrapText="1"/>
    </xf>
    <xf numFmtId="0" fontId="55" fillId="0" borderId="8" xfId="0" applyFont="1" applyBorder="1" applyAlignment="1">
      <alignment vertical="center" wrapText="1"/>
    </xf>
    <xf numFmtId="0" fontId="23" fillId="34" borderId="8" xfId="0" applyFont="1" applyFill="1" applyBorder="1" applyAlignment="1">
      <alignment horizontal="center" vertical="center" wrapText="1"/>
    </xf>
    <xf numFmtId="0" fontId="22" fillId="9" borderId="8" xfId="0" applyFont="1" applyFill="1" applyBorder="1" applyAlignment="1">
      <alignment horizontal="left" vertical="center" wrapText="1"/>
    </xf>
    <xf numFmtId="0" fontId="4" fillId="0" borderId="8" xfId="0" applyFont="1" applyBorder="1" applyAlignment="1" applyProtection="1">
      <alignment vertical="center" wrapText="1"/>
      <protection locked="0"/>
    </xf>
    <xf numFmtId="0" fontId="23" fillId="42" borderId="8" xfId="0" applyFont="1" applyFill="1" applyBorder="1" applyAlignment="1">
      <alignment horizontal="center" vertical="center" wrapText="1"/>
    </xf>
    <xf numFmtId="0" fontId="56" fillId="34" borderId="8"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2" xfId="0" applyFont="1" applyBorder="1" applyAlignment="1" applyProtection="1">
      <alignment vertical="center" wrapText="1"/>
      <protection locked="0"/>
    </xf>
    <xf numFmtId="1" fontId="4" fillId="0" borderId="2" xfId="0" applyNumberFormat="1" applyFont="1" applyBorder="1" applyAlignment="1" applyProtection="1">
      <alignment vertical="center" wrapText="1"/>
      <protection locked="0"/>
    </xf>
    <xf numFmtId="0" fontId="0" fillId="0" borderId="2" xfId="0" applyBorder="1" applyAlignment="1" applyProtection="1">
      <alignment horizontal="center" vertical="center" wrapText="1"/>
      <protection locked="0"/>
    </xf>
    <xf numFmtId="164" fontId="0" fillId="3" borderId="26" xfId="0" applyNumberFormat="1" applyFill="1" applyBorder="1" applyAlignment="1">
      <alignment horizontal="center" vertical="center" wrapText="1"/>
    </xf>
    <xf numFmtId="0" fontId="47" fillId="0" borderId="28" xfId="0" applyFont="1" applyBorder="1" applyAlignment="1">
      <alignment horizontal="left" vertical="center" wrapText="1"/>
    </xf>
    <xf numFmtId="0" fontId="47" fillId="0" borderId="8" xfId="0" applyFont="1" applyBorder="1" applyAlignment="1">
      <alignment horizontal="left" vertical="center" wrapText="1"/>
    </xf>
    <xf numFmtId="2" fontId="1" fillId="0" borderId="0" xfId="0" applyNumberFormat="1" applyFont="1"/>
    <xf numFmtId="0" fontId="47" fillId="0" borderId="27" xfId="0" applyFont="1" applyBorder="1" applyAlignment="1">
      <alignment horizontal="center" vertical="center" wrapText="1"/>
    </xf>
    <xf numFmtId="0" fontId="47" fillId="0" borderId="28" xfId="0" applyFont="1" applyBorder="1" applyAlignment="1">
      <alignment horizontal="center" vertical="center" wrapText="1"/>
    </xf>
    <xf numFmtId="0" fontId="47" fillId="0" borderId="28" xfId="0" applyFont="1" applyBorder="1" applyAlignment="1">
      <alignment vertical="center" wrapText="1"/>
    </xf>
    <xf numFmtId="0" fontId="47" fillId="0" borderId="29" xfId="0" applyFont="1" applyBorder="1" applyAlignment="1">
      <alignment vertical="center" wrapText="1"/>
    </xf>
    <xf numFmtId="0" fontId="47" fillId="0" borderId="1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8" xfId="0" applyFont="1" applyBorder="1" applyAlignment="1">
      <alignment vertical="center" wrapText="1"/>
    </xf>
    <xf numFmtId="0" fontId="47" fillId="0" borderId="12" xfId="0" applyFont="1" applyBorder="1" applyAlignment="1">
      <alignment vertical="center" wrapText="1"/>
    </xf>
    <xf numFmtId="2" fontId="45" fillId="0" borderId="8" xfId="4" applyNumberFormat="1" applyBorder="1" applyAlignment="1">
      <alignment horizontal="center" vertical="center"/>
    </xf>
    <xf numFmtId="2" fontId="0" fillId="0" borderId="8" xfId="0" applyNumberFormat="1" applyBorder="1" applyAlignment="1">
      <alignment horizontal="center" vertical="center"/>
    </xf>
    <xf numFmtId="0" fontId="0" fillId="22" borderId="47" xfId="0" applyFill="1" applyBorder="1" applyAlignment="1" applyProtection="1">
      <alignment horizontal="center" vertical="center"/>
      <protection locked="0"/>
    </xf>
    <xf numFmtId="0" fontId="10" fillId="0" borderId="0" xfId="0" applyFont="1" applyAlignment="1">
      <alignment horizontal="left" vertical="center" wrapText="1"/>
    </xf>
    <xf numFmtId="0" fontId="14" fillId="0" borderId="0" xfId="0" applyFont="1" applyAlignment="1">
      <alignment horizontal="center" vertical="center"/>
    </xf>
    <xf numFmtId="0" fontId="32" fillId="17" borderId="8" xfId="0" applyFont="1" applyFill="1" applyBorder="1" applyAlignment="1">
      <alignment vertical="center" wrapText="1"/>
    </xf>
    <xf numFmtId="0" fontId="32" fillId="17" borderId="8" xfId="0" applyFont="1" applyFill="1" applyBorder="1" applyAlignment="1">
      <alignment vertical="center"/>
    </xf>
    <xf numFmtId="0" fontId="32" fillId="0" borderId="8" xfId="0" applyFont="1" applyBorder="1" applyAlignment="1">
      <alignment vertical="center" wrapText="1"/>
    </xf>
    <xf numFmtId="0" fontId="32" fillId="9" borderId="8" xfId="0" applyFont="1" applyFill="1" applyBorder="1" applyAlignment="1">
      <alignment vertical="center" wrapText="1"/>
    </xf>
    <xf numFmtId="0" fontId="32" fillId="17" borderId="44" xfId="0" applyFont="1" applyFill="1" applyBorder="1" applyAlignment="1">
      <alignment horizontal="center" vertical="center"/>
    </xf>
    <xf numFmtId="0" fontId="59" fillId="0" borderId="0" xfId="0" applyFont="1" applyAlignment="1">
      <alignment vertical="center" wrapText="1"/>
    </xf>
    <xf numFmtId="0" fontId="18" fillId="0" borderId="0" xfId="0" applyFont="1" applyAlignment="1">
      <alignment horizontal="justify" vertical="center" wrapText="1"/>
    </xf>
    <xf numFmtId="0" fontId="32" fillId="9" borderId="8" xfId="0" applyFont="1" applyFill="1" applyBorder="1" applyAlignment="1">
      <alignment horizontal="justify" vertical="center"/>
    </xf>
    <xf numFmtId="0" fontId="39" fillId="0" borderId="8" xfId="0" applyFont="1" applyBorder="1" applyAlignment="1">
      <alignment vertical="center" wrapText="1"/>
    </xf>
    <xf numFmtId="14" fontId="39" fillId="0" borderId="8" xfId="0" applyNumberFormat="1" applyFont="1" applyBorder="1" applyAlignment="1">
      <alignment vertical="center" wrapText="1"/>
    </xf>
    <xf numFmtId="0" fontId="39" fillId="0" borderId="8" xfId="0" applyFont="1" applyBorder="1" applyAlignment="1">
      <alignment horizontal="center" vertical="center" wrapText="1"/>
    </xf>
    <xf numFmtId="0" fontId="39" fillId="0" borderId="28" xfId="0" applyFont="1" applyBorder="1" applyAlignment="1">
      <alignment horizontal="center" vertical="center" wrapText="1"/>
    </xf>
    <xf numFmtId="14" fontId="39" fillId="0" borderId="28" xfId="0" applyNumberFormat="1" applyFont="1" applyBorder="1" applyAlignment="1">
      <alignment horizontal="center" vertical="center" wrapText="1"/>
    </xf>
    <xf numFmtId="14" fontId="39" fillId="0" borderId="28" xfId="0" applyNumberFormat="1" applyFont="1" applyBorder="1" applyAlignment="1">
      <alignment vertical="center" wrapText="1"/>
    </xf>
    <xf numFmtId="0" fontId="60" fillId="44" borderId="0" xfId="4" applyFont="1" applyFill="1" applyAlignment="1">
      <alignment horizontal="center" vertical="center"/>
    </xf>
    <xf numFmtId="0" fontId="60" fillId="44" borderId="0" xfId="4" applyFont="1" applyFill="1" applyAlignment="1" applyProtection="1">
      <alignment horizontal="center" vertical="center" wrapText="1"/>
      <protection locked="0"/>
    </xf>
    <xf numFmtId="0" fontId="60" fillId="45" borderId="0" xfId="4" quotePrefix="1" applyFont="1" applyFill="1" applyAlignment="1" applyProtection="1">
      <alignment horizontal="center" vertical="center"/>
      <protection locked="0"/>
    </xf>
    <xf numFmtId="0" fontId="3" fillId="7" borderId="21" xfId="0" applyFont="1" applyFill="1" applyBorder="1" applyAlignment="1" applyProtection="1">
      <alignment horizontal="center" vertical="center" wrapText="1"/>
      <protection locked="0"/>
    </xf>
    <xf numFmtId="0" fontId="3" fillId="7" borderId="7" xfId="0" applyFont="1" applyFill="1" applyBorder="1" applyAlignment="1" applyProtection="1">
      <alignment horizontal="center" vertical="center" wrapText="1"/>
      <protection locked="0"/>
    </xf>
    <xf numFmtId="0" fontId="17" fillId="7" borderId="7" xfId="0" applyFont="1" applyFill="1" applyBorder="1" applyAlignment="1" applyProtection="1">
      <alignment horizontal="center" vertical="center" wrapText="1"/>
      <protection locked="0"/>
    </xf>
    <xf numFmtId="0" fontId="4" fillId="6" borderId="23" xfId="0" applyFont="1" applyFill="1" applyBorder="1" applyAlignment="1">
      <alignment horizontal="justify" vertical="center" wrapText="1"/>
    </xf>
    <xf numFmtId="0" fontId="4" fillId="6" borderId="8" xfId="0" applyFont="1" applyFill="1" applyBorder="1" applyAlignment="1">
      <alignment horizontal="justify" vertical="center" wrapText="1"/>
    </xf>
    <xf numFmtId="0" fontId="4" fillId="6" borderId="11" xfId="0" applyFont="1" applyFill="1" applyBorder="1" applyAlignment="1">
      <alignment horizontal="center" vertical="center"/>
    </xf>
    <xf numFmtId="0" fontId="32" fillId="6" borderId="8" xfId="0" applyFont="1" applyFill="1" applyBorder="1" applyAlignment="1">
      <alignment horizontal="justify" vertical="center" wrapText="1"/>
    </xf>
    <xf numFmtId="0" fontId="60" fillId="51" borderId="0" xfId="4" quotePrefix="1" applyFont="1" applyFill="1" applyAlignment="1">
      <alignment horizontal="center" vertical="center"/>
    </xf>
    <xf numFmtId="0" fontId="4" fillId="6" borderId="22" xfId="0" applyFont="1" applyFill="1" applyBorder="1" applyAlignment="1">
      <alignment horizontal="center" vertical="center"/>
    </xf>
    <xf numFmtId="0" fontId="4" fillId="6" borderId="23" xfId="0" applyFont="1" applyFill="1" applyBorder="1" applyAlignment="1">
      <alignment vertical="center" wrapText="1"/>
    </xf>
    <xf numFmtId="0" fontId="39" fillId="0" borderId="0" xfId="0" applyFont="1" applyAlignment="1" applyProtection="1">
      <alignment horizontal="center" vertical="center"/>
      <protection locked="0"/>
    </xf>
    <xf numFmtId="0" fontId="60" fillId="45" borderId="0" xfId="4" applyFont="1" applyFill="1" applyAlignment="1" applyProtection="1">
      <alignment horizontal="center" vertical="center"/>
      <protection locked="0"/>
    </xf>
    <xf numFmtId="0" fontId="32" fillId="0" borderId="19" xfId="0" applyFont="1" applyBorder="1" applyAlignment="1" applyProtection="1">
      <alignment horizontal="center" vertical="center" wrapText="1"/>
      <protection locked="0"/>
    </xf>
    <xf numFmtId="1" fontId="32" fillId="9" borderId="8" xfId="0" applyNumberFormat="1" applyFont="1" applyFill="1" applyBorder="1" applyAlignment="1">
      <alignment horizontal="center" vertical="center" wrapText="1"/>
    </xf>
    <xf numFmtId="0" fontId="32" fillId="9" borderId="8" xfId="0" applyFont="1" applyFill="1" applyBorder="1" applyAlignment="1">
      <alignment horizontal="center" vertical="center" wrapText="1"/>
    </xf>
    <xf numFmtId="0" fontId="39" fillId="23" borderId="0" xfId="0" applyFont="1" applyFill="1" applyProtection="1">
      <protection locked="0"/>
    </xf>
    <xf numFmtId="0" fontId="40" fillId="0" borderId="52" xfId="0" applyFont="1" applyBorder="1" applyAlignment="1" applyProtection="1">
      <alignment vertical="center" wrapText="1"/>
      <protection locked="0"/>
    </xf>
    <xf numFmtId="0" fontId="3" fillId="7" borderId="22" xfId="0" applyFont="1" applyFill="1" applyBorder="1" applyAlignment="1">
      <alignment horizontal="center" vertical="center"/>
    </xf>
    <xf numFmtId="0" fontId="3" fillId="7" borderId="23" xfId="0" applyFont="1" applyFill="1" applyBorder="1" applyAlignment="1">
      <alignment horizontal="center" vertical="center"/>
    </xf>
    <xf numFmtId="0" fontId="3" fillId="7" borderId="23"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11" fillId="0" borderId="44" xfId="0" applyFont="1" applyBorder="1"/>
    <xf numFmtId="0" fontId="11" fillId="13" borderId="44" xfId="0" applyFont="1" applyFill="1" applyBorder="1" applyAlignment="1">
      <alignment horizontal="center" vertical="center"/>
    </xf>
    <xf numFmtId="16" fontId="4" fillId="5" borderId="11" xfId="0" applyNumberFormat="1" applyFont="1" applyFill="1" applyBorder="1" applyAlignment="1">
      <alignment horizontal="center" vertical="center"/>
    </xf>
    <xf numFmtId="0" fontId="4" fillId="5" borderId="8" xfId="0" applyFont="1" applyFill="1" applyBorder="1" applyAlignment="1">
      <alignment horizontal="justify" vertical="center" wrapText="1"/>
    </xf>
    <xf numFmtId="0" fontId="4" fillId="9" borderId="8" xfId="0" applyFont="1" applyFill="1" applyBorder="1" applyAlignment="1">
      <alignment horizontal="justify" vertical="center" wrapText="1"/>
    </xf>
    <xf numFmtId="0" fontId="4" fillId="5" borderId="8" xfId="0" applyFont="1" applyFill="1" applyBorder="1" applyAlignment="1">
      <alignment vertical="center" wrapText="1"/>
    </xf>
    <xf numFmtId="0" fontId="11" fillId="9" borderId="44" xfId="0" applyFont="1" applyFill="1" applyBorder="1"/>
    <xf numFmtId="0" fontId="0" fillId="9" borderId="0" xfId="0" applyFill="1"/>
    <xf numFmtId="0" fontId="4" fillId="17" borderId="8" xfId="0" applyFont="1" applyFill="1" applyBorder="1" applyAlignment="1">
      <alignment vertical="center" wrapText="1"/>
    </xf>
    <xf numFmtId="0" fontId="32" fillId="9" borderId="11" xfId="0" applyFont="1" applyFill="1" applyBorder="1" applyAlignment="1">
      <alignment horizontal="center" vertical="center"/>
    </xf>
    <xf numFmtId="0" fontId="4" fillId="9" borderId="8" xfId="0" applyFont="1" applyFill="1" applyBorder="1" applyAlignment="1">
      <alignment vertical="center" wrapText="1"/>
    </xf>
    <xf numFmtId="0" fontId="0" fillId="9" borderId="0" xfId="0" applyFill="1" applyAlignment="1">
      <alignment horizontal="center" vertical="center"/>
    </xf>
    <xf numFmtId="0" fontId="64" fillId="9" borderId="0" xfId="0" applyFont="1" applyFill="1" applyAlignment="1">
      <alignment horizontal="center" vertical="center"/>
    </xf>
    <xf numFmtId="0" fontId="64" fillId="9" borderId="0" xfId="0" applyFont="1" applyFill="1"/>
    <xf numFmtId="0" fontId="64" fillId="0" borderId="0" xfId="0" applyFont="1" applyAlignment="1">
      <alignment horizontal="center" vertical="center"/>
    </xf>
    <xf numFmtId="0" fontId="64" fillId="0" borderId="0" xfId="0" applyFont="1"/>
    <xf numFmtId="0" fontId="4" fillId="9" borderId="8" xfId="0" applyFont="1" applyFill="1" applyBorder="1" applyAlignment="1">
      <alignment horizontal="justify" vertical="center"/>
    </xf>
    <xf numFmtId="0" fontId="62" fillId="9" borderId="44" xfId="0" applyFont="1" applyFill="1" applyBorder="1" applyAlignment="1">
      <alignment horizontal="center" vertical="center"/>
    </xf>
    <xf numFmtId="0" fontId="11" fillId="13" borderId="50" xfId="0" applyFont="1" applyFill="1" applyBorder="1" applyAlignment="1">
      <alignment horizontal="center" vertical="center"/>
    </xf>
    <xf numFmtId="0" fontId="65" fillId="0" borderId="0" xfId="0" applyFont="1"/>
    <xf numFmtId="0" fontId="27" fillId="52" borderId="11" xfId="0" applyFont="1" applyFill="1" applyBorder="1" applyAlignment="1">
      <alignment horizontal="center" vertical="center"/>
    </xf>
    <xf numFmtId="0" fontId="27" fillId="53" borderId="8" xfId="0" applyFont="1" applyFill="1" applyBorder="1" applyAlignment="1">
      <alignment horizontal="left" vertical="center" wrapText="1"/>
    </xf>
    <xf numFmtId="0" fontId="27" fillId="0" borderId="11" xfId="0" applyFont="1" applyBorder="1" applyAlignment="1">
      <alignment horizontal="center" vertical="center"/>
    </xf>
    <xf numFmtId="0" fontId="32" fillId="0" borderId="8" xfId="0" applyFont="1" applyBorder="1" applyAlignment="1">
      <alignment horizontal="left" vertical="center" wrapText="1"/>
    </xf>
    <xf numFmtId="0" fontId="27" fillId="0" borderId="13" xfId="0" applyFont="1" applyBorder="1" applyAlignment="1">
      <alignment horizontal="center" vertical="center"/>
    </xf>
    <xf numFmtId="0" fontId="27" fillId="54" borderId="14" xfId="0" applyFont="1" applyFill="1" applyBorder="1" applyAlignment="1">
      <alignment horizontal="left" vertical="center" wrapText="1"/>
    </xf>
    <xf numFmtId="2" fontId="67" fillId="0" borderId="8" xfId="0" applyNumberFormat="1" applyFont="1" applyBorder="1" applyAlignment="1">
      <alignment horizontal="center" vertical="center" wrapText="1"/>
    </xf>
    <xf numFmtId="2" fontId="0" fillId="0" borderId="8" xfId="0" applyNumberFormat="1" applyBorder="1" applyAlignment="1">
      <alignment horizontal="center" vertical="center" wrapText="1"/>
    </xf>
    <xf numFmtId="0" fontId="3" fillId="34" borderId="8"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32" fillId="17" borderId="11" xfId="0" applyFont="1" applyFill="1" applyBorder="1" applyAlignment="1">
      <alignment horizontal="center" vertical="center" wrapText="1"/>
    </xf>
    <xf numFmtId="0" fontId="4" fillId="0" borderId="11" xfId="0" applyFont="1" applyBorder="1" applyAlignment="1">
      <alignment horizontal="center" vertical="center" wrapText="1"/>
    </xf>
    <xf numFmtId="0" fontId="27" fillId="9" borderId="8" xfId="0" applyFont="1" applyFill="1" applyBorder="1" applyAlignment="1">
      <alignment horizontal="left" vertical="center" wrapText="1"/>
    </xf>
    <xf numFmtId="0" fontId="32" fillId="5" borderId="11" xfId="0" applyFont="1" applyFill="1" applyBorder="1" applyAlignment="1">
      <alignment horizontal="center" vertical="center"/>
    </xf>
    <xf numFmtId="0" fontId="0" fillId="0" borderId="11" xfId="0" applyBorder="1" applyAlignment="1">
      <alignment horizontal="center" vertical="center"/>
    </xf>
    <xf numFmtId="0" fontId="0" fillId="0" borderId="8" xfId="0" applyBorder="1"/>
    <xf numFmtId="1" fontId="0" fillId="0" borderId="8" xfId="0" applyNumberFormat="1" applyBorder="1"/>
    <xf numFmtId="14" fontId="0" fillId="0" borderId="8" xfId="0" applyNumberFormat="1" applyBorder="1"/>
    <xf numFmtId="0" fontId="32" fillId="0" borderId="8" xfId="0" applyFont="1" applyBorder="1" applyAlignment="1">
      <alignment horizontal="justify" vertical="top" wrapText="1"/>
    </xf>
    <xf numFmtId="0" fontId="46" fillId="0" borderId="0" xfId="0" applyFont="1" applyAlignment="1">
      <alignment horizontal="justify" vertical="top" wrapText="1"/>
    </xf>
    <xf numFmtId="0" fontId="27" fillId="0" borderId="8" xfId="0" applyFont="1" applyBorder="1" applyAlignment="1">
      <alignment horizontal="left" vertical="center" wrapText="1"/>
    </xf>
    <xf numFmtId="0" fontId="71" fillId="0" borderId="8" xfId="0" applyFont="1" applyBorder="1" applyAlignment="1">
      <alignment horizontal="justify" vertical="center" wrapText="1"/>
    </xf>
    <xf numFmtId="0" fontId="71" fillId="9" borderId="8" xfId="0" applyFont="1" applyFill="1" applyBorder="1" applyAlignment="1">
      <alignment horizontal="justify" vertical="center" wrapText="1"/>
    </xf>
    <xf numFmtId="0" fontId="3" fillId="7" borderId="68" xfId="0" applyFont="1" applyFill="1" applyBorder="1" applyAlignment="1">
      <alignment horizontal="center" vertical="center"/>
    </xf>
    <xf numFmtId="0" fontId="3" fillId="7" borderId="69" xfId="0" applyFont="1" applyFill="1" applyBorder="1" applyAlignment="1" applyProtection="1">
      <alignment horizontal="center" vertical="center" wrapText="1"/>
      <protection locked="0"/>
    </xf>
    <xf numFmtId="0" fontId="40" fillId="7" borderId="3" xfId="0" applyFont="1" applyFill="1" applyBorder="1" applyAlignment="1" applyProtection="1">
      <alignment horizontal="center" vertical="center" wrapText="1"/>
      <protection locked="0"/>
    </xf>
    <xf numFmtId="0" fontId="37" fillId="6" borderId="46" xfId="0" applyFont="1" applyFill="1" applyBorder="1" applyAlignment="1">
      <alignment horizontal="justify" vertical="center" wrapText="1"/>
    </xf>
    <xf numFmtId="0" fontId="11" fillId="0" borderId="45" xfId="0" applyFont="1" applyBorder="1" applyAlignment="1">
      <alignment horizontal="justify" vertical="center" wrapText="1"/>
    </xf>
    <xf numFmtId="0" fontId="37" fillId="6" borderId="45" xfId="0" applyFont="1" applyFill="1" applyBorder="1" applyAlignment="1">
      <alignment horizontal="justify" vertical="center" wrapText="1"/>
    </xf>
    <xf numFmtId="0" fontId="11" fillId="0" borderId="45" xfId="0" applyFont="1" applyBorder="1" applyAlignment="1">
      <alignment wrapText="1"/>
    </xf>
    <xf numFmtId="0" fontId="37" fillId="6" borderId="45" xfId="0" applyFont="1" applyFill="1" applyBorder="1" applyAlignment="1">
      <alignment horizontal="left" vertical="center" wrapText="1"/>
    </xf>
    <xf numFmtId="0" fontId="11" fillId="0" borderId="70" xfId="0" applyFont="1" applyBorder="1" applyAlignment="1">
      <alignment horizontal="justify" vertical="center" wrapText="1"/>
    </xf>
    <xf numFmtId="0" fontId="32" fillId="5" borderId="23" xfId="0" applyFont="1" applyFill="1" applyBorder="1" applyAlignment="1">
      <alignment vertical="center" wrapText="1"/>
    </xf>
    <xf numFmtId="0" fontId="4" fillId="0" borderId="8" xfId="0" applyFont="1" applyBorder="1" applyAlignment="1" applyProtection="1">
      <alignment horizontal="center" vertical="center" wrapText="1"/>
      <protection locked="0"/>
    </xf>
    <xf numFmtId="0" fontId="4" fillId="0" borderId="15" xfId="0" applyFont="1" applyBorder="1" applyAlignment="1" applyProtection="1">
      <alignment horizontal="left" vertical="center" wrapText="1"/>
      <protection locked="0"/>
    </xf>
    <xf numFmtId="0" fontId="11" fillId="0" borderId="57" xfId="0" applyFont="1" applyBorder="1" applyAlignment="1">
      <alignment horizontal="justify" vertical="center" wrapText="1"/>
    </xf>
    <xf numFmtId="0" fontId="32" fillId="6" borderId="8" xfId="0" applyFont="1" applyFill="1" applyBorder="1" applyAlignment="1">
      <alignment horizontal="left" vertical="center" wrapText="1"/>
    </xf>
    <xf numFmtId="0" fontId="4" fillId="0" borderId="14" xfId="0" applyFont="1" applyBorder="1" applyAlignment="1" applyProtection="1">
      <alignment horizontal="center" vertical="center" wrapText="1"/>
      <protection locked="0"/>
    </xf>
    <xf numFmtId="0" fontId="5" fillId="6" borderId="23" xfId="0" applyFont="1" applyFill="1" applyBorder="1" applyAlignment="1">
      <alignment horizontal="center" vertical="center" wrapText="1"/>
    </xf>
    <xf numFmtId="0" fontId="32" fillId="6" borderId="24" xfId="0" applyFont="1" applyFill="1" applyBorder="1" applyAlignment="1">
      <alignment vertical="center" wrapText="1"/>
    </xf>
    <xf numFmtId="0" fontId="5" fillId="6" borderId="8" xfId="0" applyFont="1" applyFill="1" applyBorder="1" applyAlignment="1">
      <alignment horizontal="center" vertical="center" wrapText="1"/>
    </xf>
    <xf numFmtId="0" fontId="32" fillId="6" borderId="12" xfId="0" applyFont="1" applyFill="1" applyBorder="1" applyAlignment="1">
      <alignment vertical="center" wrapText="1"/>
    </xf>
    <xf numFmtId="0" fontId="4" fillId="9" borderId="8" xfId="0" applyFont="1" applyFill="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0" fontId="40" fillId="7" borderId="36" xfId="0" applyFont="1" applyFill="1" applyBorder="1" applyAlignment="1" applyProtection="1">
      <alignment horizontal="center" vertical="center" wrapText="1"/>
      <protection locked="0"/>
    </xf>
    <xf numFmtId="0" fontId="11" fillId="13" borderId="20" xfId="0" applyFont="1" applyFill="1" applyBorder="1" applyAlignment="1">
      <alignment horizontal="center" vertical="center"/>
    </xf>
    <xf numFmtId="0" fontId="40" fillId="7" borderId="46" xfId="0" applyFont="1" applyFill="1" applyBorder="1" applyAlignment="1" applyProtection="1">
      <alignment horizontal="center" vertical="center" wrapText="1"/>
      <protection locked="0"/>
    </xf>
    <xf numFmtId="0" fontId="62" fillId="0" borderId="45" xfId="0" applyFont="1" applyBorder="1" applyAlignment="1">
      <alignment horizontal="justify" vertical="center" wrapText="1"/>
    </xf>
    <xf numFmtId="0" fontId="11" fillId="9" borderId="45" xfId="0" applyFont="1" applyFill="1" applyBorder="1" applyAlignment="1">
      <alignment vertical="center" wrapText="1"/>
    </xf>
    <xf numFmtId="0" fontId="11" fillId="9" borderId="45" xfId="0" applyFont="1" applyFill="1" applyBorder="1" applyAlignment="1">
      <alignment horizontal="justify" vertical="center" wrapText="1"/>
    </xf>
    <xf numFmtId="0" fontId="11" fillId="0" borderId="52" xfId="0" applyFont="1" applyBorder="1" applyAlignment="1">
      <alignment vertical="center" wrapText="1"/>
    </xf>
    <xf numFmtId="0" fontId="62" fillId="0" borderId="57" xfId="0" applyFont="1" applyBorder="1" applyAlignment="1">
      <alignment vertical="center" wrapText="1"/>
    </xf>
    <xf numFmtId="0" fontId="11" fillId="0" borderId="70" xfId="0" applyFont="1" applyBorder="1" applyAlignment="1">
      <alignment vertical="center" wrapText="1"/>
    </xf>
    <xf numFmtId="0" fontId="3" fillId="7" borderId="24" xfId="0" applyFont="1" applyFill="1" applyBorder="1" applyAlignment="1" applyProtection="1">
      <alignment horizontal="center" vertical="center" wrapText="1"/>
      <protection locked="0"/>
    </xf>
    <xf numFmtId="0" fontId="4" fillId="9" borderId="12" xfId="0" applyFont="1" applyFill="1" applyBorder="1" applyAlignment="1" applyProtection="1">
      <alignment horizontal="left" vertical="center" wrapText="1"/>
      <protection locked="0"/>
    </xf>
    <xf numFmtId="0" fontId="63" fillId="0" borderId="12" xfId="0" applyFont="1" applyBorder="1" applyAlignment="1" applyProtection="1">
      <alignment horizontal="left" vertical="center" wrapText="1"/>
      <protection locked="0"/>
    </xf>
    <xf numFmtId="0" fontId="4" fillId="5" borderId="24" xfId="0" applyFont="1" applyFill="1" applyBorder="1" applyAlignment="1">
      <alignment horizontal="left" vertical="center" wrapText="1"/>
    </xf>
    <xf numFmtId="0" fontId="4" fillId="5" borderId="12" xfId="0" applyFont="1" applyFill="1" applyBorder="1" applyAlignment="1">
      <alignment horizontal="left" vertical="center" wrapText="1"/>
    </xf>
    <xf numFmtId="0" fontId="4" fillId="5" borderId="29" xfId="0" applyFont="1" applyFill="1" applyBorder="1" applyAlignment="1">
      <alignment horizontal="left" vertical="center" wrapText="1"/>
    </xf>
    <xf numFmtId="0" fontId="11" fillId="5" borderId="45" xfId="0" applyFont="1" applyFill="1" applyBorder="1" applyAlignment="1">
      <alignment horizontal="justify" vertical="center" wrapText="1"/>
    </xf>
    <xf numFmtId="0" fontId="11" fillId="5" borderId="46" xfId="0" applyFont="1" applyFill="1" applyBorder="1" applyAlignment="1">
      <alignment horizontal="justify" vertical="center" wrapText="1"/>
    </xf>
    <xf numFmtId="0" fontId="66" fillId="0" borderId="58" xfId="0" applyFont="1" applyBorder="1" applyAlignment="1">
      <alignment vertical="center" wrapText="1"/>
    </xf>
    <xf numFmtId="0" fontId="70" fillId="0" borderId="58" xfId="0" applyFont="1" applyBorder="1" applyAlignment="1">
      <alignment vertical="center" wrapText="1"/>
    </xf>
    <xf numFmtId="0" fontId="4" fillId="0" borderId="39" xfId="0" applyFont="1" applyBorder="1" applyAlignment="1" applyProtection="1">
      <alignment horizontal="left" vertical="center" wrapText="1"/>
      <protection locked="0"/>
    </xf>
    <xf numFmtId="0" fontId="4" fillId="0" borderId="29" xfId="0" applyFont="1" applyBorder="1" applyAlignment="1" applyProtection="1">
      <alignment horizontal="left" vertical="center" wrapText="1"/>
      <protection locked="0"/>
    </xf>
    <xf numFmtId="0" fontId="61" fillId="9" borderId="0" xfId="0" applyFont="1" applyFill="1" applyAlignment="1">
      <alignment vertical="center" wrapText="1"/>
    </xf>
    <xf numFmtId="0" fontId="39" fillId="0" borderId="0" xfId="0" applyFont="1" applyAlignment="1">
      <alignment vertical="center" wrapText="1"/>
    </xf>
    <xf numFmtId="2" fontId="0" fillId="0" borderId="0" xfId="0" applyNumberFormat="1" applyAlignment="1">
      <alignment horizontal="center" vertical="center"/>
    </xf>
    <xf numFmtId="2" fontId="67" fillId="0" borderId="0" xfId="0" applyNumberFormat="1" applyFont="1" applyAlignment="1">
      <alignment horizontal="center" vertical="center" wrapText="1"/>
    </xf>
    <xf numFmtId="0" fontId="39" fillId="0" borderId="11" xfId="0" applyFont="1" applyBorder="1" applyAlignment="1">
      <alignment vertical="center" wrapText="1"/>
    </xf>
    <xf numFmtId="2" fontId="0" fillId="0" borderId="12" xfId="0" applyNumberFormat="1" applyBorder="1" applyAlignment="1">
      <alignment horizontal="center" vertical="center"/>
    </xf>
    <xf numFmtId="0" fontId="39" fillId="0" borderId="13" xfId="0" applyFont="1" applyBorder="1" applyAlignment="1">
      <alignment vertical="center" wrapText="1"/>
    </xf>
    <xf numFmtId="2" fontId="0" fillId="0" borderId="14" xfId="0" applyNumberFormat="1" applyBorder="1" applyAlignment="1">
      <alignment horizontal="center" vertical="center"/>
    </xf>
    <xf numFmtId="2" fontId="0" fillId="0" borderId="15" xfId="0" applyNumberFormat="1" applyBorder="1" applyAlignment="1">
      <alignment horizontal="center" vertical="center"/>
    </xf>
    <xf numFmtId="0" fontId="0" fillId="3" borderId="47" xfId="0" applyFill="1" applyBorder="1" applyAlignment="1" applyProtection="1">
      <alignment horizontal="center" vertical="center"/>
      <protection locked="0"/>
    </xf>
    <xf numFmtId="0" fontId="18" fillId="0" borderId="12" xfId="0" applyFont="1" applyBorder="1" applyAlignment="1" applyProtection="1">
      <alignment horizontal="left" vertical="center" wrapText="1"/>
      <protection locked="0"/>
    </xf>
    <xf numFmtId="0" fontId="27" fillId="0" borderId="12" xfId="0" applyFont="1" applyBorder="1" applyAlignment="1" applyProtection="1">
      <alignment horizontal="left" vertical="center" wrapText="1"/>
      <protection locked="0"/>
    </xf>
    <xf numFmtId="0" fontId="27" fillId="0" borderId="15" xfId="0" applyFont="1" applyBorder="1" applyAlignment="1" applyProtection="1">
      <alignment horizontal="left" vertical="center" wrapText="1"/>
      <protection locked="0"/>
    </xf>
    <xf numFmtId="0" fontId="60" fillId="44" borderId="10" xfId="4" applyFont="1" applyFill="1" applyBorder="1" applyAlignment="1">
      <alignment horizontal="center" vertical="center"/>
    </xf>
    <xf numFmtId="0" fontId="40" fillId="7" borderId="62" xfId="0" applyFont="1" applyFill="1" applyBorder="1" applyAlignment="1" applyProtection="1">
      <alignment horizontal="center" vertical="center" wrapText="1"/>
      <protection locked="0"/>
    </xf>
    <xf numFmtId="0" fontId="15" fillId="0" borderId="44" xfId="0" applyFont="1" applyBorder="1"/>
    <xf numFmtId="0" fontId="15" fillId="15" borderId="44" xfId="0" applyFont="1" applyFill="1" applyBorder="1" applyAlignment="1">
      <alignment horizontal="center" vertical="center"/>
    </xf>
    <xf numFmtId="0" fontId="15" fillId="15" borderId="50" xfId="0" applyFont="1" applyFill="1" applyBorder="1" applyAlignment="1">
      <alignment horizontal="center" vertical="center"/>
    </xf>
    <xf numFmtId="0" fontId="18" fillId="0" borderId="15" xfId="0" applyFont="1" applyBorder="1" applyAlignment="1" applyProtection="1">
      <alignment horizontal="left" vertical="center" wrapText="1"/>
      <protection locked="0"/>
    </xf>
    <xf numFmtId="0" fontId="4" fillId="0" borderId="13" xfId="0" applyFont="1" applyBorder="1" applyAlignment="1">
      <alignment horizontal="center" vertical="center" wrapText="1"/>
    </xf>
    <xf numFmtId="0" fontId="40" fillId="7" borderId="18" xfId="0" applyFont="1" applyFill="1" applyBorder="1" applyAlignment="1" applyProtection="1">
      <alignment horizontal="center" vertical="center" wrapText="1"/>
      <protection locked="0"/>
    </xf>
    <xf numFmtId="0" fontId="0" fillId="0" borderId="12" xfId="0" applyBorder="1" applyAlignment="1" applyProtection="1">
      <alignment horizontal="left" vertical="center" wrapText="1"/>
      <protection locked="0"/>
    </xf>
    <xf numFmtId="0" fontId="0" fillId="0" borderId="0" xfId="0" applyAlignment="1">
      <alignment horizontal="center" vertical="center" wrapText="1"/>
    </xf>
    <xf numFmtId="0" fontId="76" fillId="0" borderId="0" xfId="0" applyFont="1" applyAlignment="1">
      <alignment horizontal="center" vertical="center"/>
    </xf>
    <xf numFmtId="0" fontId="73" fillId="0" borderId="0" xfId="0" applyFont="1" applyAlignment="1">
      <alignment horizontal="right" vertical="center" wrapText="1"/>
    </xf>
    <xf numFmtId="0" fontId="73" fillId="0" borderId="0" xfId="0" applyFont="1" applyAlignment="1">
      <alignment horizontal="right" vertical="center"/>
    </xf>
    <xf numFmtId="0" fontId="19" fillId="0" borderId="0" xfId="0" applyFont="1" applyAlignment="1">
      <alignment horizontal="center" vertical="center" wrapText="1"/>
    </xf>
    <xf numFmtId="0" fontId="0" fillId="0" borderId="0" xfId="0" applyAlignment="1">
      <alignment horizontal="center" vertical="center"/>
    </xf>
    <xf numFmtId="0" fontId="20" fillId="48" borderId="6" xfId="0" applyFont="1" applyFill="1" applyBorder="1" applyAlignment="1">
      <alignment horizontal="center" vertical="justify" wrapText="1"/>
    </xf>
    <xf numFmtId="0" fontId="20" fillId="47" borderId="6" xfId="0" applyFont="1" applyFill="1" applyBorder="1" applyAlignment="1">
      <alignment horizontal="center" vertical="justify" wrapText="1"/>
    </xf>
    <xf numFmtId="0" fontId="20" fillId="46" borderId="6" xfId="0" applyFont="1" applyFill="1" applyBorder="1" applyAlignment="1">
      <alignment horizontal="center" vertical="justify" wrapText="1"/>
    </xf>
    <xf numFmtId="0" fontId="20" fillId="49" borderId="6" xfId="0" applyFont="1" applyFill="1" applyBorder="1" applyAlignment="1">
      <alignment horizontal="center" vertical="justify" wrapText="1"/>
    </xf>
    <xf numFmtId="0" fontId="20" fillId="18" borderId="50" xfId="0" applyFont="1" applyFill="1" applyBorder="1" applyAlignment="1">
      <alignment horizontal="center" vertical="justify" wrapText="1"/>
    </xf>
    <xf numFmtId="0" fontId="20" fillId="18" borderId="4" xfId="0" applyFont="1" applyFill="1" applyBorder="1" applyAlignment="1">
      <alignment horizontal="center" vertical="justify" wrapText="1"/>
    </xf>
    <xf numFmtId="0" fontId="20" fillId="19" borderId="6" xfId="0" applyFont="1" applyFill="1" applyBorder="1" applyAlignment="1">
      <alignment horizontal="center" vertical="justify" wrapText="1"/>
    </xf>
    <xf numFmtId="0" fontId="20" fillId="20" borderId="44" xfId="0" applyFont="1" applyFill="1" applyBorder="1" applyAlignment="1">
      <alignment horizontal="center" vertical="justify" wrapText="1"/>
    </xf>
    <xf numFmtId="0" fontId="20" fillId="20" borderId="0" xfId="0" applyFont="1" applyFill="1" applyAlignment="1">
      <alignment horizontal="center" vertical="justify" wrapText="1"/>
    </xf>
    <xf numFmtId="0" fontId="10" fillId="0" borderId="8" xfId="0" applyFont="1" applyBorder="1" applyAlignment="1">
      <alignment horizontal="left" vertical="center" wrapText="1"/>
    </xf>
    <xf numFmtId="0" fontId="20" fillId="50" borderId="6" xfId="0" applyFont="1" applyFill="1" applyBorder="1" applyAlignment="1">
      <alignment horizontal="center" vertical="justify" wrapText="1"/>
    </xf>
    <xf numFmtId="0" fontId="10" fillId="39" borderId="4" xfId="0" applyFont="1" applyFill="1" applyBorder="1" applyAlignment="1">
      <alignment horizontal="left" vertical="center" wrapText="1"/>
    </xf>
    <xf numFmtId="0" fontId="3" fillId="0" borderId="3"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3" fillId="0" borderId="51" xfId="0" applyFont="1" applyBorder="1" applyAlignment="1" applyProtection="1">
      <alignment horizontal="left" vertical="center" wrapText="1"/>
      <protection locked="0"/>
    </xf>
    <xf numFmtId="0" fontId="3" fillId="0" borderId="4" xfId="0" applyFont="1" applyBorder="1" applyAlignment="1" applyProtection="1">
      <alignment horizontal="center" vertical="center" wrapText="1"/>
      <protection locked="0"/>
    </xf>
    <xf numFmtId="0" fontId="3" fillId="0" borderId="51" xfId="0" applyFont="1" applyBorder="1" applyAlignment="1" applyProtection="1">
      <alignment horizontal="center" vertical="center" wrapText="1"/>
      <protection locked="0"/>
    </xf>
    <xf numFmtId="0" fontId="3" fillId="4" borderId="1" xfId="0" applyFont="1" applyFill="1" applyBorder="1" applyAlignment="1" applyProtection="1">
      <alignment horizontal="center" vertical="center" wrapText="1"/>
      <protection locked="0"/>
    </xf>
    <xf numFmtId="0" fontId="3" fillId="4" borderId="3" xfId="0" applyFont="1" applyFill="1" applyBorder="1" applyAlignment="1" applyProtection="1">
      <alignment horizontal="center" vertical="center" wrapText="1"/>
      <protection locked="0"/>
    </xf>
    <xf numFmtId="0" fontId="3" fillId="4" borderId="2" xfId="0"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4" fillId="0" borderId="5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28" xfId="0" applyFont="1" applyBorder="1" applyAlignment="1">
      <alignment horizontal="center" vertical="center" wrapText="1"/>
    </xf>
    <xf numFmtId="0" fontId="19" fillId="7" borderId="65" xfId="0" applyFont="1" applyFill="1" applyBorder="1" applyAlignment="1" applyProtection="1">
      <alignment horizontal="center" vertical="center" wrapText="1"/>
      <protection locked="0"/>
    </xf>
    <xf numFmtId="0" fontId="19" fillId="7" borderId="66" xfId="0" applyFont="1" applyFill="1" applyBorder="1" applyAlignment="1" applyProtection="1">
      <alignment horizontal="center" vertical="center" wrapText="1"/>
      <protection locked="0"/>
    </xf>
    <xf numFmtId="0" fontId="19" fillId="7" borderId="67" xfId="0" applyFont="1" applyFill="1" applyBorder="1" applyAlignment="1" applyProtection="1">
      <alignment horizontal="center" vertical="center" wrapText="1"/>
      <protection locked="0"/>
    </xf>
    <xf numFmtId="0" fontId="19" fillId="7" borderId="36" xfId="0" applyFont="1" applyFill="1" applyBorder="1" applyAlignment="1" applyProtection="1">
      <alignment horizontal="center" vertical="center" wrapText="1"/>
      <protection locked="0"/>
    </xf>
    <xf numFmtId="0" fontId="19" fillId="7" borderId="37" xfId="0" applyFont="1" applyFill="1" applyBorder="1" applyAlignment="1" applyProtection="1">
      <alignment horizontal="center" vertical="center" wrapText="1"/>
      <protection locked="0"/>
    </xf>
    <xf numFmtId="0" fontId="19" fillId="7" borderId="46" xfId="0" applyFont="1" applyFill="1" applyBorder="1" applyAlignment="1" applyProtection="1">
      <alignment horizontal="center" vertical="center" wrapText="1"/>
      <protection locked="0"/>
    </xf>
    <xf numFmtId="0" fontId="19" fillId="7" borderId="10" xfId="0" applyFont="1" applyFill="1" applyBorder="1" applyAlignment="1" applyProtection="1">
      <alignment horizontal="center" vertical="center" wrapText="1"/>
      <protection locked="0"/>
    </xf>
    <xf numFmtId="0" fontId="19" fillId="7" borderId="6" xfId="0" applyFont="1" applyFill="1" applyBorder="1" applyAlignment="1" applyProtection="1">
      <alignment horizontal="center" vertical="center" wrapText="1"/>
      <protection locked="0"/>
    </xf>
    <xf numFmtId="0" fontId="19" fillId="7" borderId="7" xfId="0" applyFont="1" applyFill="1" applyBorder="1" applyAlignment="1" applyProtection="1">
      <alignment horizontal="center" vertical="center" wrapText="1"/>
      <protection locked="0"/>
    </xf>
    <xf numFmtId="0" fontId="19" fillId="7" borderId="1" xfId="0" applyFont="1" applyFill="1" applyBorder="1" applyAlignment="1" applyProtection="1">
      <alignment horizontal="center" vertical="center" wrapText="1"/>
      <protection locked="0"/>
    </xf>
    <xf numFmtId="0" fontId="19" fillId="7" borderId="3" xfId="0" applyFont="1" applyFill="1" applyBorder="1" applyAlignment="1" applyProtection="1">
      <alignment horizontal="center" vertical="center" wrapText="1"/>
      <protection locked="0"/>
    </xf>
    <xf numFmtId="0" fontId="19" fillId="7" borderId="2" xfId="0" applyFont="1" applyFill="1" applyBorder="1" applyAlignment="1" applyProtection="1">
      <alignment horizontal="center" vertical="center" wrapText="1"/>
      <protection locked="0"/>
    </xf>
    <xf numFmtId="0" fontId="34" fillId="7" borderId="1" xfId="0" applyFont="1" applyFill="1" applyBorder="1" applyAlignment="1" applyProtection="1">
      <alignment horizontal="center" vertical="center" wrapText="1"/>
      <protection locked="0"/>
    </xf>
    <xf numFmtId="0" fontId="34" fillId="7" borderId="3" xfId="0" applyFont="1" applyFill="1" applyBorder="1" applyAlignment="1" applyProtection="1">
      <alignment horizontal="center" vertical="center" wrapText="1"/>
      <protection locked="0"/>
    </xf>
    <xf numFmtId="0" fontId="34" fillId="7" borderId="2" xfId="0" applyFont="1" applyFill="1" applyBorder="1" applyAlignment="1" applyProtection="1">
      <alignment horizontal="center" vertical="center" wrapText="1"/>
      <protection locked="0"/>
    </xf>
    <xf numFmtId="0" fontId="10" fillId="26" borderId="22" xfId="0" applyFont="1" applyFill="1" applyBorder="1" applyAlignment="1">
      <alignment horizontal="center" vertical="center"/>
    </xf>
    <xf numFmtId="0" fontId="10" fillId="26" borderId="13" xfId="0" applyFont="1" applyFill="1" applyBorder="1" applyAlignment="1">
      <alignment horizontal="center" vertical="center"/>
    </xf>
    <xf numFmtId="0" fontId="10" fillId="26" borderId="23" xfId="0" applyFont="1" applyFill="1" applyBorder="1" applyAlignment="1">
      <alignment horizontal="center" vertical="center"/>
    </xf>
    <xf numFmtId="0" fontId="10" fillId="26" borderId="14" xfId="0" applyFont="1" applyFill="1" applyBorder="1" applyAlignment="1">
      <alignment horizontal="center" vertical="center"/>
    </xf>
    <xf numFmtId="0" fontId="10" fillId="26" borderId="23" xfId="0" applyFont="1" applyFill="1" applyBorder="1" applyAlignment="1">
      <alignment horizontal="center" vertical="center" wrapText="1"/>
    </xf>
    <xf numFmtId="0" fontId="10" fillId="26" borderId="14" xfId="0" applyFont="1" applyFill="1" applyBorder="1" applyAlignment="1">
      <alignment horizontal="center" vertical="center" wrapText="1"/>
    </xf>
    <xf numFmtId="0" fontId="10" fillId="27" borderId="23" xfId="0" applyFont="1" applyFill="1" applyBorder="1" applyAlignment="1">
      <alignment horizontal="center" vertical="center" wrapText="1"/>
    </xf>
    <xf numFmtId="0" fontId="10" fillId="27" borderId="14" xfId="0" applyFont="1" applyFill="1" applyBorder="1" applyAlignment="1">
      <alignment horizontal="center" vertical="center" wrapText="1"/>
    </xf>
    <xf numFmtId="0" fontId="10" fillId="28" borderId="23" xfId="0" applyFont="1" applyFill="1" applyBorder="1" applyAlignment="1">
      <alignment horizontal="center" vertical="center"/>
    </xf>
    <xf numFmtId="0" fontId="13" fillId="29" borderId="23" xfId="0" applyFont="1" applyFill="1" applyBorder="1" applyAlignment="1">
      <alignment horizontal="center" vertical="center" wrapText="1"/>
    </xf>
    <xf numFmtId="0" fontId="10" fillId="9" borderId="1" xfId="0" applyFont="1" applyFill="1" applyBorder="1" applyAlignment="1">
      <alignment horizontal="center" vertical="center"/>
    </xf>
    <xf numFmtId="0" fontId="10" fillId="9" borderId="3" xfId="0" applyFont="1" applyFill="1" applyBorder="1" applyAlignment="1">
      <alignment horizontal="center" vertical="center"/>
    </xf>
    <xf numFmtId="0" fontId="10" fillId="9" borderId="2" xfId="0" applyFont="1" applyFill="1" applyBorder="1" applyAlignment="1">
      <alignment horizontal="center" vertical="center"/>
    </xf>
    <xf numFmtId="0" fontId="10" fillId="30" borderId="23" xfId="0" applyFont="1" applyFill="1" applyBorder="1" applyAlignment="1">
      <alignment horizontal="center" vertical="center" wrapText="1"/>
    </xf>
    <xf numFmtId="0" fontId="10" fillId="30" borderId="14" xfId="0" applyFont="1" applyFill="1" applyBorder="1" applyAlignment="1">
      <alignment horizontal="center" vertical="center" wrapText="1"/>
    </xf>
    <xf numFmtId="0" fontId="10" fillId="26" borderId="23" xfId="0" applyFont="1" applyFill="1" applyBorder="1" applyAlignment="1">
      <alignment horizontal="center" vertical="center" textRotation="90"/>
    </xf>
    <xf numFmtId="0" fontId="10" fillId="26" borderId="14" xfId="0" applyFont="1" applyFill="1" applyBorder="1" applyAlignment="1">
      <alignment horizontal="center" vertical="center" textRotation="90"/>
    </xf>
    <xf numFmtId="0" fontId="10" fillId="26" borderId="23" xfId="0" applyFont="1" applyFill="1" applyBorder="1" applyAlignment="1">
      <alignment horizontal="center" vertical="center" textRotation="90" wrapText="1"/>
    </xf>
    <xf numFmtId="0" fontId="10" fillId="26" borderId="14" xfId="0" applyFont="1" applyFill="1" applyBorder="1" applyAlignment="1">
      <alignment horizontal="center" vertical="center" textRotation="90" wrapText="1"/>
    </xf>
    <xf numFmtId="0" fontId="13" fillId="31" borderId="23" xfId="0" applyFont="1" applyFill="1" applyBorder="1" applyAlignment="1">
      <alignment horizontal="center" vertical="center" wrapText="1"/>
    </xf>
    <xf numFmtId="0" fontId="10" fillId="33" borderId="23" xfId="0" applyFont="1" applyFill="1" applyBorder="1" applyAlignment="1">
      <alignment horizontal="center" vertical="center" wrapText="1"/>
    </xf>
    <xf numFmtId="0" fontId="10" fillId="0" borderId="24" xfId="0" applyFont="1" applyBorder="1" applyAlignment="1">
      <alignment horizontal="center" vertical="center"/>
    </xf>
    <xf numFmtId="0" fontId="10" fillId="0" borderId="15" xfId="0" applyFont="1" applyBorder="1" applyAlignment="1">
      <alignment horizontal="center" vertical="center"/>
    </xf>
    <xf numFmtId="0" fontId="10" fillId="2" borderId="60" xfId="0" applyFont="1" applyFill="1" applyBorder="1" applyAlignment="1">
      <alignment horizontal="center" vertical="center" wrapText="1"/>
    </xf>
    <xf numFmtId="0" fontId="10" fillId="2" borderId="27" xfId="0" applyFont="1" applyFill="1" applyBorder="1" applyAlignment="1">
      <alignment horizontal="center" vertical="center" wrapText="1"/>
    </xf>
    <xf numFmtId="0" fontId="10" fillId="2" borderId="64" xfId="0" applyFont="1" applyFill="1" applyBorder="1" applyAlignment="1">
      <alignment horizontal="center" wrapText="1"/>
    </xf>
    <xf numFmtId="0" fontId="10" fillId="2" borderId="46" xfId="0" applyFont="1" applyFill="1" applyBorder="1" applyAlignment="1">
      <alignment horizontal="center" wrapText="1"/>
    </xf>
    <xf numFmtId="0" fontId="42" fillId="0" borderId="0" xfId="0" applyFont="1" applyAlignment="1">
      <alignment horizontal="left" vertical="center" wrapText="1"/>
    </xf>
    <xf numFmtId="0" fontId="10" fillId="2" borderId="2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23" xfId="0" applyFont="1" applyFill="1" applyBorder="1" applyAlignment="1">
      <alignment horizontal="center" wrapText="1"/>
    </xf>
    <xf numFmtId="0" fontId="10" fillId="2" borderId="24" xfId="0" applyFont="1" applyFill="1" applyBorder="1" applyAlignment="1">
      <alignment horizontal="center" wrapText="1"/>
    </xf>
    <xf numFmtId="0" fontId="13" fillId="23" borderId="25" xfId="0" applyFont="1" applyFill="1" applyBorder="1" applyAlignment="1" applyProtection="1">
      <alignment horizontal="center" vertical="center" wrapText="1"/>
      <protection locked="0"/>
    </xf>
    <xf numFmtId="0" fontId="13" fillId="23" borderId="26" xfId="0" applyFont="1" applyFill="1" applyBorder="1" applyAlignment="1" applyProtection="1">
      <alignment horizontal="center" vertical="center" wrapText="1"/>
      <protection locked="0"/>
    </xf>
    <xf numFmtId="0" fontId="13" fillId="23" borderId="63" xfId="0" applyFont="1" applyFill="1" applyBorder="1" applyAlignment="1" applyProtection="1">
      <alignment horizontal="center" vertical="center" wrapText="1"/>
      <protection locked="0"/>
    </xf>
    <xf numFmtId="0" fontId="13" fillId="23" borderId="25" xfId="0" applyFont="1" applyFill="1" applyBorder="1" applyAlignment="1" applyProtection="1">
      <alignment horizontal="center" vertical="center"/>
      <protection locked="0"/>
    </xf>
    <xf numFmtId="0" fontId="13" fillId="23" borderId="26" xfId="0" applyFont="1" applyFill="1" applyBorder="1" applyAlignment="1" applyProtection="1">
      <alignment horizontal="center" vertical="center"/>
      <protection locked="0"/>
    </xf>
    <xf numFmtId="0" fontId="13" fillId="23" borderId="63" xfId="0" applyFont="1" applyFill="1" applyBorder="1" applyAlignment="1" applyProtection="1">
      <alignment horizontal="center" vertical="center"/>
      <protection locked="0"/>
    </xf>
    <xf numFmtId="0" fontId="19" fillId="7" borderId="1"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0" fillId="0" borderId="48" xfId="0" applyBorder="1" applyAlignment="1">
      <alignment horizontal="left" vertical="center" wrapText="1"/>
    </xf>
    <xf numFmtId="0" fontId="0" fillId="0" borderId="35" xfId="0" applyBorder="1" applyAlignment="1">
      <alignment horizontal="left" vertical="center" wrapText="1"/>
    </xf>
    <xf numFmtId="0" fontId="27" fillId="0" borderId="20" xfId="0" applyFont="1" applyBorder="1" applyAlignment="1" applyProtection="1">
      <alignment horizontal="center" vertical="center"/>
      <protection locked="0"/>
    </xf>
    <xf numFmtId="0" fontId="27" fillId="0" borderId="19" xfId="0" applyFont="1" applyBorder="1" applyAlignment="1" applyProtection="1">
      <alignment horizontal="center" vertical="center"/>
      <protection locked="0"/>
    </xf>
    <xf numFmtId="0" fontId="19" fillId="4" borderId="8"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0" fillId="0" borderId="20" xfId="0" applyBorder="1" applyAlignment="1">
      <alignment horizontal="left" vertical="center" wrapText="1"/>
    </xf>
    <xf numFmtId="0" fontId="0" fillId="0" borderId="19" xfId="0" applyBorder="1" applyAlignment="1">
      <alignment horizontal="left" vertical="center" wrapText="1"/>
    </xf>
    <xf numFmtId="0" fontId="0" fillId="0" borderId="4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24" fillId="6" borderId="22" xfId="0" applyFont="1" applyFill="1" applyBorder="1" applyAlignment="1">
      <alignment horizontal="center" vertical="center" wrapText="1"/>
    </xf>
    <xf numFmtId="0" fontId="24" fillId="6" borderId="23" xfId="0" applyFont="1" applyFill="1" applyBorder="1" applyAlignment="1">
      <alignment horizontal="center" vertical="center" wrapText="1"/>
    </xf>
    <xf numFmtId="0" fontId="24" fillId="6" borderId="24" xfId="0" applyFont="1" applyFill="1" applyBorder="1" applyAlignment="1">
      <alignment horizontal="center" vertical="center" wrapText="1"/>
    </xf>
    <xf numFmtId="0" fontId="25" fillId="10" borderId="49" xfId="0" applyFont="1" applyFill="1" applyBorder="1" applyAlignment="1">
      <alignment horizontal="center" vertical="center"/>
    </xf>
    <xf numFmtId="0" fontId="25" fillId="10" borderId="56" xfId="0" applyFont="1" applyFill="1" applyBorder="1" applyAlignment="1">
      <alignment horizontal="center" vertical="center"/>
    </xf>
    <xf numFmtId="0" fontId="25" fillId="10" borderId="57" xfId="0" applyFont="1" applyFill="1" applyBorder="1" applyAlignment="1">
      <alignment horizontal="center" vertical="center"/>
    </xf>
    <xf numFmtId="0" fontId="25" fillId="11" borderId="20" xfId="0" applyFont="1" applyFill="1" applyBorder="1" applyAlignment="1">
      <alignment horizontal="center" vertical="center"/>
    </xf>
    <xf numFmtId="0" fontId="25" fillId="11" borderId="19" xfId="0" applyFont="1" applyFill="1" applyBorder="1" applyAlignment="1">
      <alignment horizontal="center" vertical="center"/>
    </xf>
    <xf numFmtId="0" fontId="25" fillId="11" borderId="9" xfId="0" applyFont="1" applyFill="1" applyBorder="1" applyAlignment="1">
      <alignment horizontal="center" vertical="center"/>
    </xf>
    <xf numFmtId="0" fontId="25" fillId="11" borderId="18" xfId="0" applyFont="1" applyFill="1" applyBorder="1" applyAlignment="1">
      <alignment horizontal="center" vertical="center"/>
    </xf>
    <xf numFmtId="0" fontId="27" fillId="0" borderId="9" xfId="0" applyFont="1" applyBorder="1" applyAlignment="1" applyProtection="1">
      <alignment horizontal="center" vertical="center"/>
      <protection locked="0"/>
    </xf>
    <xf numFmtId="0" fontId="27" fillId="0" borderId="18" xfId="0" applyFont="1" applyBorder="1" applyAlignment="1" applyProtection="1">
      <alignment horizontal="center" vertical="center"/>
      <protection locked="0"/>
    </xf>
    <xf numFmtId="0" fontId="0" fillId="0" borderId="8" xfId="0" applyBorder="1" applyAlignment="1">
      <alignment horizontal="left" vertical="center" wrapText="1"/>
    </xf>
    <xf numFmtId="0" fontId="24" fillId="0" borderId="48" xfId="0" applyFont="1" applyBorder="1" applyAlignment="1" applyProtection="1">
      <alignment horizontal="left" vertical="center" wrapText="1"/>
      <protection locked="0"/>
    </xf>
    <xf numFmtId="0" fontId="24" fillId="0" borderId="34" xfId="0" applyFont="1" applyBorder="1" applyAlignment="1" applyProtection="1">
      <alignment horizontal="left" vertical="center" wrapText="1"/>
      <protection locked="0"/>
    </xf>
    <xf numFmtId="0" fontId="24" fillId="0" borderId="52" xfId="0" applyFont="1" applyBorder="1" applyAlignment="1" applyProtection="1">
      <alignment horizontal="left" vertical="center" wrapText="1"/>
      <protection locked="0"/>
    </xf>
    <xf numFmtId="0" fontId="24" fillId="0" borderId="44"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5" xfId="0" applyFont="1" applyBorder="1" applyAlignment="1" applyProtection="1">
      <alignment horizontal="left" vertical="center" wrapText="1"/>
      <protection locked="0"/>
    </xf>
    <xf numFmtId="0" fontId="24" fillId="0" borderId="50"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51" xfId="0" applyFont="1" applyBorder="1" applyAlignment="1" applyProtection="1">
      <alignment horizontal="left" vertical="center" wrapText="1"/>
      <protection locked="0"/>
    </xf>
    <xf numFmtId="0" fontId="27" fillId="0" borderId="41" xfId="0" applyFont="1" applyBorder="1" applyAlignment="1" applyProtection="1">
      <alignment horizontal="center" vertical="center"/>
      <protection locked="0"/>
    </xf>
    <xf numFmtId="0" fontId="27" fillId="0" borderId="30" xfId="0" applyFont="1" applyBorder="1" applyAlignment="1" applyProtection="1">
      <alignment horizontal="center" vertical="center"/>
      <protection locked="0"/>
    </xf>
    <xf numFmtId="0" fontId="27" fillId="0" borderId="42" xfId="0" applyFont="1" applyBorder="1" applyAlignment="1" applyProtection="1">
      <alignment horizontal="center" vertical="center"/>
      <protection locked="0"/>
    </xf>
    <xf numFmtId="0" fontId="27" fillId="0" borderId="43" xfId="0" applyFont="1" applyBorder="1" applyAlignment="1" applyProtection="1">
      <alignment horizontal="center" vertical="center"/>
      <protection locked="0"/>
    </xf>
    <xf numFmtId="0" fontId="27" fillId="0" borderId="3" xfId="0" applyFont="1" applyBorder="1" applyAlignment="1">
      <alignment horizontal="center" vertical="center"/>
    </xf>
    <xf numFmtId="0" fontId="25" fillId="10" borderId="36" xfId="0" applyFont="1" applyFill="1" applyBorder="1" applyAlignment="1">
      <alignment horizontal="center" vertical="center"/>
    </xf>
    <xf numFmtId="0" fontId="25" fillId="10" borderId="37" xfId="0" applyFont="1" applyFill="1" applyBorder="1" applyAlignment="1">
      <alignment horizontal="center" vertical="center"/>
    </xf>
    <xf numFmtId="0" fontId="25" fillId="10" borderId="46" xfId="0" applyFont="1" applyFill="1" applyBorder="1" applyAlignment="1">
      <alignment horizontal="center" vertical="center"/>
    </xf>
    <xf numFmtId="0" fontId="0" fillId="0" borderId="3" xfId="0" applyBorder="1" applyAlignment="1">
      <alignment horizontal="justify" vertical="center" wrapText="1"/>
    </xf>
    <xf numFmtId="0" fontId="0" fillId="0" borderId="2" xfId="0" applyBorder="1" applyAlignment="1">
      <alignment horizontal="justify" vertical="center" wrapText="1"/>
    </xf>
    <xf numFmtId="0" fontId="0" fillId="0" borderId="1"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26" fillId="0" borderId="8" xfId="0" applyFont="1" applyBorder="1" applyAlignment="1" applyProtection="1">
      <alignment horizontal="left" vertical="center" wrapText="1"/>
      <protection locked="0"/>
    </xf>
    <xf numFmtId="0" fontId="26" fillId="0" borderId="8" xfId="0" applyFont="1" applyBorder="1" applyAlignment="1">
      <alignment horizontal="left" vertical="center" wrapText="1"/>
    </xf>
    <xf numFmtId="0" fontId="23" fillId="4" borderId="11" xfId="2" applyFont="1" applyFill="1" applyBorder="1" applyAlignment="1">
      <alignment horizontal="center" vertical="center" wrapText="1"/>
    </xf>
    <xf numFmtId="0" fontId="23" fillId="4" borderId="8" xfId="2" applyFont="1" applyFill="1" applyBorder="1" applyAlignment="1">
      <alignment horizontal="center" vertical="center" wrapText="1"/>
    </xf>
    <xf numFmtId="0" fontId="0" fillId="3" borderId="0" xfId="0" applyFill="1" applyAlignment="1">
      <alignment horizontal="center" vertical="center"/>
    </xf>
    <xf numFmtId="0" fontId="0" fillId="56" borderId="0" xfId="0" applyFill="1" applyAlignment="1">
      <alignment horizontal="center" vertical="center"/>
    </xf>
    <xf numFmtId="0" fontId="10" fillId="4" borderId="8" xfId="0" applyFont="1" applyFill="1" applyBorder="1" applyAlignment="1">
      <alignment horizontal="center"/>
    </xf>
    <xf numFmtId="0" fontId="10" fillId="4" borderId="9" xfId="0" applyFont="1" applyFill="1" applyBorder="1" applyAlignment="1">
      <alignment horizontal="center"/>
    </xf>
    <xf numFmtId="0" fontId="3" fillId="34" borderId="8" xfId="0" applyFont="1" applyFill="1" applyBorder="1" applyAlignment="1" applyProtection="1">
      <alignment horizontal="center" vertical="center"/>
      <protection locked="0"/>
    </xf>
    <xf numFmtId="0" fontId="3" fillId="34" borderId="9" xfId="0" applyFont="1" applyFill="1" applyBorder="1" applyAlignment="1" applyProtection="1">
      <alignment horizontal="center" vertical="center"/>
      <protection locked="0"/>
    </xf>
    <xf numFmtId="0" fontId="3" fillId="35" borderId="8" xfId="0" applyFont="1" applyFill="1" applyBorder="1" applyAlignment="1">
      <alignment horizontal="center" vertical="center"/>
    </xf>
    <xf numFmtId="0" fontId="3" fillId="36" borderId="44" xfId="0" applyFont="1" applyFill="1" applyBorder="1" applyAlignment="1">
      <alignment horizontal="center" vertical="center"/>
    </xf>
    <xf numFmtId="0" fontId="3" fillId="36" borderId="0" xfId="0" applyFont="1" applyFill="1" applyAlignment="1">
      <alignment horizontal="center" vertical="center"/>
    </xf>
    <xf numFmtId="0" fontId="10" fillId="9" borderId="8" xfId="0" applyFont="1" applyFill="1" applyBorder="1" applyAlignment="1">
      <alignment horizontal="center"/>
    </xf>
    <xf numFmtId="0" fontId="10" fillId="9" borderId="9" xfId="0" applyFont="1" applyFill="1" applyBorder="1" applyAlignment="1">
      <alignment horizontal="center"/>
    </xf>
    <xf numFmtId="0" fontId="3" fillId="9" borderId="44" xfId="0" applyFont="1" applyFill="1" applyBorder="1" applyAlignment="1">
      <alignment horizontal="center" vertical="center"/>
    </xf>
    <xf numFmtId="0" fontId="3" fillId="9" borderId="0" xfId="0" applyFont="1" applyFill="1" applyAlignment="1">
      <alignment horizontal="center" vertical="center"/>
    </xf>
    <xf numFmtId="0" fontId="0" fillId="57" borderId="56" xfId="0" applyFill="1" applyBorder="1" applyAlignment="1">
      <alignment horizontal="center" vertical="center"/>
    </xf>
    <xf numFmtId="0" fontId="0" fillId="34" borderId="0" xfId="0" applyFill="1" applyAlignment="1">
      <alignment horizontal="center" vertical="center"/>
    </xf>
    <xf numFmtId="0" fontId="0" fillId="58" borderId="56" xfId="0" applyFill="1" applyBorder="1" applyAlignment="1">
      <alignment horizontal="center" vertical="center"/>
    </xf>
    <xf numFmtId="0" fontId="72" fillId="60" borderId="0" xfId="0" applyFont="1" applyFill="1" applyAlignment="1">
      <alignment horizontal="center" vertical="center"/>
    </xf>
    <xf numFmtId="0" fontId="0" fillId="42" borderId="0" xfId="0" applyFill="1" applyAlignment="1">
      <alignment horizontal="center" vertical="center"/>
    </xf>
    <xf numFmtId="0" fontId="0" fillId="55" borderId="0" xfId="0" applyFill="1" applyAlignment="1">
      <alignment horizontal="center" vertical="center"/>
    </xf>
    <xf numFmtId="0" fontId="0" fillId="59" borderId="0" xfId="0" applyFill="1" applyAlignment="1">
      <alignment horizontal="center" vertical="center"/>
    </xf>
    <xf numFmtId="0" fontId="0" fillId="37" borderId="0" xfId="0" applyFill="1" applyAlignment="1">
      <alignment horizontal="center" vertical="center"/>
    </xf>
    <xf numFmtId="0" fontId="10" fillId="34" borderId="8" xfId="0" applyFont="1" applyFill="1" applyBorder="1" applyAlignment="1">
      <alignment horizontal="center" vertical="center"/>
    </xf>
    <xf numFmtId="0" fontId="10" fillId="35" borderId="8" xfId="0" applyFont="1" applyFill="1" applyBorder="1" applyAlignment="1">
      <alignment horizontal="center" vertical="center"/>
    </xf>
    <xf numFmtId="0" fontId="10" fillId="40" borderId="54" xfId="0" applyFont="1" applyFill="1" applyBorder="1" applyAlignment="1">
      <alignment horizontal="center" vertical="center"/>
    </xf>
    <xf numFmtId="0" fontId="10" fillId="40" borderId="56" xfId="0" applyFont="1" applyFill="1" applyBorder="1" applyAlignment="1">
      <alignment horizontal="center" vertical="center"/>
    </xf>
    <xf numFmtId="0" fontId="10" fillId="37" borderId="8" xfId="0" applyFont="1" applyFill="1" applyBorder="1" applyAlignment="1">
      <alignment horizontal="center" vertical="center"/>
    </xf>
    <xf numFmtId="0" fontId="10" fillId="2" borderId="54" xfId="0" applyFont="1" applyFill="1" applyBorder="1" applyAlignment="1">
      <alignment horizontal="center" vertical="center"/>
    </xf>
    <xf numFmtId="0" fontId="10" fillId="2" borderId="56" xfId="0" applyFont="1" applyFill="1" applyBorder="1" applyAlignment="1">
      <alignment horizontal="center" vertical="center"/>
    </xf>
    <xf numFmtId="0" fontId="10" fillId="38" borderId="8" xfId="0" applyFont="1" applyFill="1" applyBorder="1" applyAlignment="1">
      <alignment horizontal="center" vertical="center"/>
    </xf>
    <xf numFmtId="0" fontId="10" fillId="39" borderId="8" xfId="0" applyFont="1" applyFill="1" applyBorder="1" applyAlignment="1">
      <alignment horizontal="center" vertical="center"/>
    </xf>
    <xf numFmtId="0" fontId="10" fillId="3" borderId="8" xfId="0" applyFont="1" applyFill="1" applyBorder="1" applyAlignment="1">
      <alignment horizontal="center" vertical="center"/>
    </xf>
    <xf numFmtId="0" fontId="56" fillId="42" borderId="8" xfId="0" applyFont="1" applyFill="1" applyBorder="1" applyAlignment="1">
      <alignment horizontal="center" vertical="center" wrapText="1"/>
    </xf>
    <xf numFmtId="0" fontId="56" fillId="43" borderId="8" xfId="0" applyFont="1" applyFill="1" applyBorder="1" applyAlignment="1">
      <alignment horizontal="center" vertical="center"/>
    </xf>
    <xf numFmtId="0" fontId="55" fillId="41" borderId="8" xfId="0" applyFont="1" applyFill="1" applyBorder="1" applyAlignment="1">
      <alignment horizontal="left" vertical="center" wrapText="1"/>
    </xf>
    <xf numFmtId="0" fontId="28" fillId="0" borderId="9" xfId="0" applyFont="1" applyBorder="1" applyAlignment="1" applyProtection="1">
      <alignment horizontal="left" vertical="center" wrapText="1"/>
      <protection locked="0"/>
    </xf>
    <xf numFmtId="0" fontId="28" fillId="0" borderId="18" xfId="0" applyFont="1" applyBorder="1" applyAlignment="1" applyProtection="1">
      <alignment horizontal="left" vertical="center" wrapText="1"/>
      <protection locked="0"/>
    </xf>
    <xf numFmtId="0" fontId="28" fillId="0" borderId="19" xfId="0" applyFont="1" applyBorder="1" applyAlignment="1" applyProtection="1">
      <alignment horizontal="left" vertical="center" wrapText="1"/>
      <protection locked="0"/>
    </xf>
    <xf numFmtId="0" fontId="56" fillId="34" borderId="8" xfId="0" applyFont="1" applyFill="1" applyBorder="1" applyAlignment="1">
      <alignment horizontal="center" vertical="center" wrapText="1"/>
    </xf>
  </cellXfs>
  <cellStyles count="5">
    <cellStyle name="Hipervínculo" xfId="4" builtinId="8"/>
    <cellStyle name="Normal" xfId="0" builtinId="0"/>
    <cellStyle name="Normal 2" xfId="2" xr:uid="{00000000-0005-0000-0000-000002000000}"/>
    <cellStyle name="Normal 5" xfId="1" xr:uid="{00000000-0005-0000-0000-000003000000}"/>
    <cellStyle name="Porcentaje" xfId="3" builtinId="5"/>
  </cellStyles>
  <dxfs count="477">
    <dxf>
      <fill>
        <patternFill>
          <bgColor rgb="FFFF99CC"/>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theme="5" tint="0.79998168889431442"/>
        </patternFill>
      </fill>
    </dxf>
    <dxf>
      <font>
        <b/>
        <i val="0"/>
        <color theme="9"/>
      </font>
      <fill>
        <patternFill>
          <bgColor theme="9" tint="0.79998168889431442"/>
        </patternFill>
      </fill>
    </dxf>
    <dxf>
      <font>
        <b/>
        <i val="0"/>
        <color rgb="FFC00000"/>
      </font>
      <fill>
        <patternFill>
          <bgColor theme="5" tint="0.79998168889431442"/>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99CC"/>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ill>
        <patternFill>
          <bgColor rgb="FFFF6699"/>
        </patternFill>
      </fill>
    </dxf>
    <dxf>
      <fill>
        <patternFill>
          <bgColor rgb="FFFF9999"/>
        </patternFill>
      </fill>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auto="1"/>
        <name val="Arial"/>
        <scheme val="none"/>
      </font>
      <numFmt numFmtId="2" formatCode="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color auto="1"/>
      </font>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font>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1"/>
        <color auto="1"/>
        <name val="Arial"/>
        <scheme val="none"/>
      </font>
      <alignment horizontal="justify"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numFmt numFmtId="0" formatCode="General"/>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auto="1"/>
        <name val="Arial"/>
        <scheme val="none"/>
      </font>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Arial"/>
        <scheme val="none"/>
      </font>
      <alignment horizontal="center" vertical="center" textRotation="0" wrapText="1" indent="0" justifyLastLine="0" shrinkToFit="0" readingOrder="0"/>
      <protection locked="0" hidden="0"/>
    </dxf>
    <dxf>
      <border>
        <bottom style="thin">
          <color indexed="64"/>
        </bottom>
      </border>
    </dxf>
    <dxf>
      <font>
        <b/>
        <i val="0"/>
        <strike val="0"/>
        <condense val="0"/>
        <extend val="0"/>
        <outline val="0"/>
        <shadow val="0"/>
        <u val="none"/>
        <vertAlign val="baseline"/>
        <sz val="11"/>
        <color auto="1"/>
        <name val="Aptos Narrow"/>
        <scheme val="minor"/>
      </font>
      <fill>
        <patternFill patternType="solid">
          <fgColor indexed="64"/>
          <bgColor theme="3" tint="0.74999237037263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9"/>
        <color rgb="FF000000"/>
        <name val="Arial"/>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border outline="0">
        <bottom style="thin">
          <color indexed="64"/>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1" indent="0" justifyLastLine="0" shrinkToFit="0" readingOrder="0"/>
    </dxf>
    <dxf>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dxf>
    <dxf>
      <font>
        <strike val="0"/>
        <outline val="0"/>
        <shadow val="0"/>
        <u val="none"/>
        <vertAlign val="baseline"/>
        <sz val="8"/>
        <color theme="1"/>
        <name val="Arial"/>
        <scheme val="none"/>
      </font>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strike val="0"/>
        <outline val="0"/>
        <shadow val="0"/>
        <u val="none"/>
        <vertAlign val="baseline"/>
        <sz val="8"/>
        <color theme="1"/>
        <name val="Arial"/>
        <scheme val="none"/>
      </font>
      <alignment horizontal="general"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strike val="0"/>
        <outline val="0"/>
        <shadow val="0"/>
        <u val="none"/>
        <vertAlign val="baseline"/>
        <sz val="8"/>
        <color theme="1"/>
        <name val="Arial"/>
        <scheme val="none"/>
      </font>
      <alignment horizontal="left" vertical="center" textRotation="0" wrapText="1"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strike val="0"/>
        <outline val="0"/>
        <shadow val="0"/>
        <u val="none"/>
        <vertAlign val="baseline"/>
        <sz val="8"/>
        <color theme="1"/>
        <name val="Arial"/>
        <scheme val="none"/>
      </font>
      <alignment horizontal="general" vertical="center" textRotation="0" wrapText="0" indent="0" justifyLastLine="0" shrinkToFit="0" readingOrder="0"/>
    </dxf>
    <dxf>
      <font>
        <b/>
        <i val="0"/>
        <strike val="0"/>
        <condense val="0"/>
        <extend val="0"/>
        <outline val="0"/>
        <shadow val="0"/>
        <u val="none"/>
        <vertAlign val="baseline"/>
        <sz val="8"/>
        <color theme="1"/>
        <name val="Arial"/>
        <scheme val="none"/>
      </font>
      <alignment horizontal="center" vertical="center" textRotation="0" wrapText="0" indent="0" justifyLastLine="0" shrinkToFit="0" readingOrder="0"/>
    </dxf>
  </dxfs>
  <tableStyles count="0" defaultTableStyle="TableStyleMedium2" defaultPivotStyle="PivotStyleLight16"/>
  <colors>
    <mruColors>
      <color rgb="FFFF99FF"/>
      <color rgb="FFFFFF99"/>
      <color rgb="FFFFCCCC"/>
      <color rgb="FF00FFFF"/>
      <color rgb="FFF57C00"/>
      <color rgb="FF66FF33"/>
      <color rgb="FFFF9800"/>
      <color rgb="FF616161"/>
      <color rgb="FFA45200"/>
      <color rgb="FF28A7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9. Dotacion'!A1"/><Relationship Id="rId13" Type="http://schemas.openxmlformats.org/officeDocument/2006/relationships/hyperlink" Target="#'Tabla 1 Evid. no cumpl M.A.'!A1"/><Relationship Id="rId18" Type="http://schemas.openxmlformats.org/officeDocument/2006/relationships/image" Target="../media/image1.jpeg"/><Relationship Id="rId3" Type="http://schemas.openxmlformats.org/officeDocument/2006/relationships/hyperlink" Target="#'2.1 Ambientes EA'!A1"/><Relationship Id="rId21" Type="http://schemas.openxmlformats.org/officeDocument/2006/relationships/hyperlink" Target="#'2.3 Ambientes Hogar Casa Hogar'!A1"/><Relationship Id="rId7" Type="http://schemas.openxmlformats.org/officeDocument/2006/relationships/hyperlink" Target="#'8. Financiero'!A1"/><Relationship Id="rId12" Type="http://schemas.openxmlformats.org/officeDocument/2006/relationships/hyperlink" Target="#'5. Situaciones de Riesgo'!A1"/><Relationship Id="rId17" Type="http://schemas.openxmlformats.org/officeDocument/2006/relationships/hyperlink" Target="#Acta_Cierre!A1"/><Relationship Id="rId2" Type="http://schemas.openxmlformats.org/officeDocument/2006/relationships/hyperlink" Target="#'1. Informaci&#243;n General'!A1"/><Relationship Id="rId16" Type="http://schemas.openxmlformats.org/officeDocument/2006/relationships/hyperlink" Target="#'Condiciones NO cumplimiento'!A1"/><Relationship Id="rId20" Type="http://schemas.openxmlformats.org/officeDocument/2006/relationships/hyperlink" Target="#'2.2 Ambiente (UDS) FAMILIA'!A1"/><Relationship Id="rId1" Type="http://schemas.openxmlformats.org/officeDocument/2006/relationships/hyperlink" Target="#INSTRUCTIVO!A1"/><Relationship Id="rId6" Type="http://schemas.openxmlformats.org/officeDocument/2006/relationships/hyperlink" Target="#'7. Talento Humano'!A1"/><Relationship Id="rId11" Type="http://schemas.openxmlformats.org/officeDocument/2006/relationships/hyperlink" Target="#'Anexo 3. Gestantes y Lactan'!A1"/><Relationship Id="rId5" Type="http://schemas.openxmlformats.org/officeDocument/2006/relationships/hyperlink" Target="#'4. Modelo de Atencion'!&#193;rea_de_impresi&#243;n"/><Relationship Id="rId15" Type="http://schemas.openxmlformats.org/officeDocument/2006/relationships/hyperlink" Target="#'Tabla 3. Amb Adec y Seg - &#193;reas'!A1"/><Relationship Id="rId10" Type="http://schemas.openxmlformats.org/officeDocument/2006/relationships/hyperlink" Target="#'Anexo 2. Discapacidad'!A1"/><Relationship Id="rId19" Type="http://schemas.openxmlformats.org/officeDocument/2006/relationships/hyperlink" Target="#'6. C&#243;digo de Etica'!A1"/><Relationship Id="rId4" Type="http://schemas.openxmlformats.org/officeDocument/2006/relationships/hyperlink" Target="#'3. Alimentacion y Nutrici&#243;n'!A1"/><Relationship Id="rId9" Type="http://schemas.openxmlformats.org/officeDocument/2006/relationships/hyperlink" Target="#'Anexo 1 Violencias'!A1"/><Relationship Id="rId14" Type="http://schemas.openxmlformats.org/officeDocument/2006/relationships/hyperlink" Target="#'Tabla 2. Talento Humano'!A1"/></Relationships>
</file>

<file path=xl/drawings/_rels/drawing2.xml.rels><?xml version="1.0" encoding="UTF-8" standalone="yes"?>
<Relationships xmlns="http://schemas.openxmlformats.org/package/2006/relationships"><Relationship Id="rId1" Type="http://schemas.openxmlformats.org/officeDocument/2006/relationships/hyperlink" Target="#'Tabla 2. Talento Humano'!A1"/></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514350</xdr:colOff>
      <xdr:row>5</xdr:row>
      <xdr:rowOff>76200</xdr:rowOff>
    </xdr:from>
    <xdr:to>
      <xdr:col>1</xdr:col>
      <xdr:colOff>2028825</xdr:colOff>
      <xdr:row>8</xdr:row>
      <xdr:rowOff>180975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C376F5AC-74EF-B7ED-A201-C60A1ED26049}"/>
            </a:ext>
          </a:extLst>
        </xdr:cNvPr>
        <xdr:cNvSpPr/>
      </xdr:nvSpPr>
      <xdr:spPr>
        <a:xfrm>
          <a:off x="514350" y="1476375"/>
          <a:ext cx="3905250" cy="676275"/>
        </a:xfrm>
        <a:prstGeom prst="roundRect">
          <a:avLst/>
        </a:prstGeom>
        <a:gradFill flip="none" rotWithShape="1">
          <a:gsLst>
            <a:gs pos="0">
              <a:schemeClr val="accent1">
                <a:lumMod val="67000"/>
              </a:schemeClr>
            </a:gs>
            <a:gs pos="48000">
              <a:schemeClr val="accent1">
                <a:lumMod val="97000"/>
                <a:lumOff val="3000"/>
              </a:schemeClr>
            </a:gs>
            <a:gs pos="100000">
              <a:schemeClr val="accent1">
                <a:lumMod val="60000"/>
                <a:lumOff val="40000"/>
              </a:schemeClr>
            </a:gs>
          </a:gsLst>
          <a:lin ang="16200000" scaled="1"/>
          <a:tileRect/>
        </a:gra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t>INSTRUCTIVO</a:t>
          </a:r>
        </a:p>
      </xdr:txBody>
    </xdr:sp>
    <xdr:clientData/>
  </xdr:twoCellAnchor>
  <xdr:twoCellAnchor>
    <xdr:from>
      <xdr:col>2</xdr:col>
      <xdr:colOff>269875</xdr:colOff>
      <xdr:row>5</xdr:row>
      <xdr:rowOff>83595</xdr:rowOff>
    </xdr:from>
    <xdr:to>
      <xdr:col>3</xdr:col>
      <xdr:colOff>1682750</xdr:colOff>
      <xdr:row>8</xdr:row>
      <xdr:rowOff>185195</xdr:rowOff>
    </xdr:to>
    <xdr:sp macro="" textlink="">
      <xdr:nvSpPr>
        <xdr:cNvPr id="5" name="Rectángulo: esquinas redondeadas 4">
          <a:hlinkClick xmlns:r="http://schemas.openxmlformats.org/officeDocument/2006/relationships" r:id="rId2"/>
          <a:extLst>
            <a:ext uri="{FF2B5EF4-FFF2-40B4-BE49-F238E27FC236}">
              <a16:creationId xmlns:a16="http://schemas.microsoft.com/office/drawing/2014/main" id="{8385C03C-6DA8-4F6C-B1EE-48D2AABC7D89}"/>
            </a:ext>
            <a:ext uri="{147F2762-F138-4A5C-976F-8EAC2B608ADB}">
              <a16:predDERef xmlns:a16="http://schemas.microsoft.com/office/drawing/2014/main" pred="{C376F5AC-74EF-B7ED-A201-C60A1ED26049}"/>
            </a:ext>
          </a:extLst>
        </xdr:cNvPr>
        <xdr:cNvSpPr/>
      </xdr:nvSpPr>
      <xdr:spPr>
        <a:xfrm>
          <a:off x="5251450" y="1483770"/>
          <a:ext cx="3908425" cy="673100"/>
        </a:xfrm>
        <a:prstGeom prst="roundRect">
          <a:avLst/>
        </a:prstGeom>
        <a:gradFill flip="none" rotWithShape="1">
          <a:gsLst>
            <a:gs pos="0">
              <a:schemeClr val="accent2">
                <a:lumMod val="67000"/>
              </a:schemeClr>
            </a:gs>
            <a:gs pos="48000">
              <a:schemeClr val="accent2">
                <a:lumMod val="97000"/>
                <a:lumOff val="3000"/>
              </a:schemeClr>
            </a:gs>
            <a:gs pos="100000">
              <a:schemeClr val="accent2">
                <a:lumMod val="60000"/>
                <a:lumOff val="40000"/>
              </a:schemeClr>
            </a:gs>
          </a:gsLst>
          <a:lin ang="16200000" scaled="1"/>
          <a:tileRect/>
        </a:gra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1. INFORMACIÓN</a:t>
          </a:r>
          <a:r>
            <a:rPr lang="en-US" sz="1800" b="1" baseline="0">
              <a:solidFill>
                <a:sysClr val="windowText" lastClr="000000"/>
              </a:solidFill>
            </a:rPr>
            <a:t> GENERAL</a:t>
          </a:r>
          <a:endParaRPr lang="en-US" sz="1800" b="1">
            <a:solidFill>
              <a:sysClr val="windowText" lastClr="000000"/>
            </a:solidFill>
          </a:endParaRPr>
        </a:p>
      </xdr:txBody>
    </xdr:sp>
    <xdr:clientData/>
  </xdr:twoCellAnchor>
  <xdr:twoCellAnchor>
    <xdr:from>
      <xdr:col>3</xdr:col>
      <xdr:colOff>2514600</xdr:colOff>
      <xdr:row>5</xdr:row>
      <xdr:rowOff>85725</xdr:rowOff>
    </xdr:from>
    <xdr:to>
      <xdr:col>4</xdr:col>
      <xdr:colOff>1485900</xdr:colOff>
      <xdr:row>9</xdr:row>
      <xdr:rowOff>19050</xdr:rowOff>
    </xdr:to>
    <xdr:sp macro="" textlink="">
      <xdr:nvSpPr>
        <xdr:cNvPr id="6" name="Rectángulo: esquinas redondeadas 5">
          <a:hlinkClick xmlns:r="http://schemas.openxmlformats.org/officeDocument/2006/relationships" r:id="rId3"/>
          <a:extLst>
            <a:ext uri="{FF2B5EF4-FFF2-40B4-BE49-F238E27FC236}">
              <a16:creationId xmlns:a16="http://schemas.microsoft.com/office/drawing/2014/main" id="{C15BF6CA-E468-4B03-9CB9-4F153471A5B9}"/>
            </a:ext>
            <a:ext uri="{147F2762-F138-4A5C-976F-8EAC2B608ADB}">
              <a16:predDERef xmlns:a16="http://schemas.microsoft.com/office/drawing/2014/main" pred="{8385C03C-6DA8-4F6C-B1EE-48D2AABC7D89}"/>
            </a:ext>
          </a:extLst>
        </xdr:cNvPr>
        <xdr:cNvSpPr/>
      </xdr:nvSpPr>
      <xdr:spPr>
        <a:xfrm>
          <a:off x="9991725" y="1485900"/>
          <a:ext cx="3914775" cy="69532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200" b="1">
              <a:solidFill>
                <a:sysClr val="windowText" lastClr="000000"/>
              </a:solidFill>
            </a:rPr>
            <a:t>2.1</a:t>
          </a:r>
          <a:r>
            <a:rPr lang="en-US" sz="1200" b="1" baseline="0">
              <a:solidFill>
                <a:sysClr val="windowText" lastClr="000000"/>
              </a:solidFill>
            </a:rPr>
            <a:t> </a:t>
          </a:r>
          <a:r>
            <a:rPr lang="en-US" sz="1200" b="1">
              <a:solidFill>
                <a:sysClr val="windowText" lastClr="000000"/>
              </a:solidFill>
            </a:rPr>
            <a:t>AMBIENTES ADECUADOS Y SEGUROS ENTIDAD ADMINISTRADORA DE HOGAR DE PASO FAMILIAR</a:t>
          </a:r>
        </a:p>
      </xdr:txBody>
    </xdr:sp>
    <xdr:clientData/>
  </xdr:twoCellAnchor>
  <xdr:twoCellAnchor>
    <xdr:from>
      <xdr:col>3</xdr:col>
      <xdr:colOff>2515658</xdr:colOff>
      <xdr:row>10</xdr:row>
      <xdr:rowOff>50787</xdr:rowOff>
    </xdr:from>
    <xdr:to>
      <xdr:col>4</xdr:col>
      <xdr:colOff>1480608</xdr:colOff>
      <xdr:row>13</xdr:row>
      <xdr:rowOff>152387</xdr:rowOff>
    </xdr:to>
    <xdr:sp macro="" textlink="">
      <xdr:nvSpPr>
        <xdr:cNvPr id="7" name="Rectángulo: esquinas redondeadas 6">
          <a:hlinkClick xmlns:r="http://schemas.openxmlformats.org/officeDocument/2006/relationships" r:id="rId4"/>
          <a:extLst>
            <a:ext uri="{FF2B5EF4-FFF2-40B4-BE49-F238E27FC236}">
              <a16:creationId xmlns:a16="http://schemas.microsoft.com/office/drawing/2014/main" id="{5150337B-B948-4A01-8C2F-72BA473009D8}"/>
            </a:ext>
            <a:ext uri="{147F2762-F138-4A5C-976F-8EAC2B608ADB}">
              <a16:predDERef xmlns:a16="http://schemas.microsoft.com/office/drawing/2014/main" pred="{C15BF6CA-E468-4B03-9CB9-4F153471A5B9}"/>
            </a:ext>
          </a:extLst>
        </xdr:cNvPr>
        <xdr:cNvSpPr/>
      </xdr:nvSpPr>
      <xdr:spPr>
        <a:xfrm>
          <a:off x="9992783" y="2403462"/>
          <a:ext cx="3908425" cy="673100"/>
        </a:xfrm>
        <a:prstGeom prst="roundRect">
          <a:avLst/>
        </a:prstGeom>
        <a:solidFill>
          <a:schemeClr val="accent5">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800" b="1">
              <a:solidFill>
                <a:sysClr val="windowText" lastClr="000000"/>
              </a:solidFill>
            </a:rPr>
            <a:t>3. ALIMENTACIÓN Y NUTRICIÓN</a:t>
          </a:r>
        </a:p>
      </xdr:txBody>
    </xdr:sp>
    <xdr:clientData/>
  </xdr:twoCellAnchor>
  <xdr:twoCellAnchor>
    <xdr:from>
      <xdr:col>0</xdr:col>
      <xdr:colOff>502708</xdr:colOff>
      <xdr:row>14</xdr:row>
      <xdr:rowOff>177788</xdr:rowOff>
    </xdr:from>
    <xdr:to>
      <xdr:col>1</xdr:col>
      <xdr:colOff>2020358</xdr:colOff>
      <xdr:row>18</xdr:row>
      <xdr:rowOff>88888</xdr:rowOff>
    </xdr:to>
    <xdr:sp macro="" textlink="">
      <xdr:nvSpPr>
        <xdr:cNvPr id="8" name="Rectángulo: esquinas redondeadas 7">
          <a:hlinkClick xmlns:r="http://schemas.openxmlformats.org/officeDocument/2006/relationships" r:id="rId5"/>
          <a:extLst>
            <a:ext uri="{FF2B5EF4-FFF2-40B4-BE49-F238E27FC236}">
              <a16:creationId xmlns:a16="http://schemas.microsoft.com/office/drawing/2014/main" id="{F659B054-81AE-454A-A609-005F60EF89D4}"/>
            </a:ext>
            <a:ext uri="{147F2762-F138-4A5C-976F-8EAC2B608ADB}">
              <a16:predDERef xmlns:a16="http://schemas.microsoft.com/office/drawing/2014/main" pred="{5150337B-B948-4A01-8C2F-72BA473009D8}"/>
            </a:ext>
          </a:extLst>
        </xdr:cNvPr>
        <xdr:cNvSpPr/>
      </xdr:nvSpPr>
      <xdr:spPr>
        <a:xfrm>
          <a:off x="502708" y="3292463"/>
          <a:ext cx="3908425" cy="67310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4. MODELO</a:t>
          </a:r>
          <a:r>
            <a:rPr lang="en-US" sz="1800" b="1" baseline="0">
              <a:solidFill>
                <a:sysClr val="windowText" lastClr="000000"/>
              </a:solidFill>
            </a:rPr>
            <a:t> DE ATENCIÓN</a:t>
          </a:r>
          <a:endParaRPr lang="en-US" sz="1800" b="1">
            <a:solidFill>
              <a:sysClr val="windowText" lastClr="000000"/>
            </a:solidFill>
          </a:endParaRPr>
        </a:p>
      </xdr:txBody>
    </xdr:sp>
    <xdr:clientData/>
  </xdr:twoCellAnchor>
  <xdr:twoCellAnchor>
    <xdr:from>
      <xdr:col>0</xdr:col>
      <xdr:colOff>495300</xdr:colOff>
      <xdr:row>19</xdr:row>
      <xdr:rowOff>123825</xdr:rowOff>
    </xdr:from>
    <xdr:to>
      <xdr:col>1</xdr:col>
      <xdr:colOff>2047875</xdr:colOff>
      <xdr:row>23</xdr:row>
      <xdr:rowOff>28575</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E4C9BA24-E1B9-41D5-8EFD-5F243618B0D2}"/>
            </a:ext>
            <a:ext uri="{147F2762-F138-4A5C-976F-8EAC2B608ADB}">
              <a16:predDERef xmlns:a16="http://schemas.microsoft.com/office/drawing/2014/main" pred="{F659B054-81AE-454A-A609-005F60EF89D4}"/>
            </a:ext>
          </a:extLst>
        </xdr:cNvPr>
        <xdr:cNvSpPr/>
      </xdr:nvSpPr>
      <xdr:spPr>
        <a:xfrm>
          <a:off x="495300" y="4191000"/>
          <a:ext cx="3943350"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7. TALENTO HUMANO</a:t>
          </a:r>
        </a:p>
      </xdr:txBody>
    </xdr:sp>
    <xdr:clientData/>
  </xdr:twoCellAnchor>
  <xdr:twoCellAnchor>
    <xdr:from>
      <xdr:col>2</xdr:col>
      <xdr:colOff>314325</xdr:colOff>
      <xdr:row>19</xdr:row>
      <xdr:rowOff>133350</xdr:rowOff>
    </xdr:from>
    <xdr:to>
      <xdr:col>3</xdr:col>
      <xdr:colOff>1714500</xdr:colOff>
      <xdr:row>23</xdr:row>
      <xdr:rowOff>38100</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4EDB2175-C97C-476A-8AAA-BFB76C1D71D6}"/>
            </a:ext>
            <a:ext uri="{147F2762-F138-4A5C-976F-8EAC2B608ADB}">
              <a16:predDERef xmlns:a16="http://schemas.microsoft.com/office/drawing/2014/main" pred="{E4C9BA24-E1B9-41D5-8EFD-5F243618B0D2}"/>
            </a:ext>
          </a:extLst>
        </xdr:cNvPr>
        <xdr:cNvSpPr/>
      </xdr:nvSpPr>
      <xdr:spPr>
        <a:xfrm>
          <a:off x="5295900" y="4200525"/>
          <a:ext cx="3895725" cy="666750"/>
        </a:xfrm>
        <a:prstGeom prst="roundRect">
          <a:avLst/>
        </a:prstGeom>
        <a:solidFill>
          <a:schemeClr val="accent3">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8.</a:t>
          </a:r>
          <a:r>
            <a:rPr lang="en-US" sz="1800" b="1" baseline="0">
              <a:solidFill>
                <a:sysClr val="windowText" lastClr="000000"/>
              </a:solidFill>
            </a:rPr>
            <a:t> </a:t>
          </a:r>
          <a:r>
            <a:rPr lang="en-US" sz="1800" b="1">
              <a:solidFill>
                <a:sysClr val="windowText" lastClr="000000"/>
              </a:solidFill>
            </a:rPr>
            <a:t>FINANCIERO</a:t>
          </a:r>
        </a:p>
      </xdr:txBody>
    </xdr:sp>
    <xdr:clientData/>
  </xdr:twoCellAnchor>
  <xdr:twoCellAnchor>
    <xdr:from>
      <xdr:col>3</xdr:col>
      <xdr:colOff>2533650</xdr:colOff>
      <xdr:row>19</xdr:row>
      <xdr:rowOff>114300</xdr:rowOff>
    </xdr:from>
    <xdr:to>
      <xdr:col>4</xdr:col>
      <xdr:colOff>1495425</xdr:colOff>
      <xdr:row>23</xdr:row>
      <xdr:rowOff>28575</xdr:rowOff>
    </xdr:to>
    <xdr:sp macro="" textlink="">
      <xdr:nvSpPr>
        <xdr:cNvPr id="11" name="Rectángulo: esquinas redondeadas 10">
          <a:hlinkClick xmlns:r="http://schemas.openxmlformats.org/officeDocument/2006/relationships" r:id="rId8"/>
          <a:extLst>
            <a:ext uri="{FF2B5EF4-FFF2-40B4-BE49-F238E27FC236}">
              <a16:creationId xmlns:a16="http://schemas.microsoft.com/office/drawing/2014/main" id="{92D5BCF7-A00F-4B11-A079-A4FD6D004136}"/>
            </a:ext>
            <a:ext uri="{147F2762-F138-4A5C-976F-8EAC2B608ADB}">
              <a16:predDERef xmlns:a16="http://schemas.microsoft.com/office/drawing/2014/main" pred="{4EDB2175-C97C-476A-8AAA-BFB76C1D71D6}"/>
            </a:ext>
          </a:extLst>
        </xdr:cNvPr>
        <xdr:cNvSpPr/>
      </xdr:nvSpPr>
      <xdr:spPr>
        <a:xfrm>
          <a:off x="10010775" y="4181475"/>
          <a:ext cx="3905250" cy="676275"/>
        </a:xfrm>
        <a:prstGeom prst="roundRect">
          <a:avLst/>
        </a:prstGeom>
        <a:solidFill>
          <a:schemeClr val="accent4">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9.DOTACIÓN</a:t>
          </a:r>
        </a:p>
      </xdr:txBody>
    </xdr:sp>
    <xdr:clientData/>
  </xdr:twoCellAnchor>
  <xdr:twoCellAnchor>
    <xdr:from>
      <xdr:col>0</xdr:col>
      <xdr:colOff>504825</xdr:colOff>
      <xdr:row>24</xdr:row>
      <xdr:rowOff>57150</xdr:rowOff>
    </xdr:from>
    <xdr:to>
      <xdr:col>1</xdr:col>
      <xdr:colOff>2047875</xdr:colOff>
      <xdr:row>27</xdr:row>
      <xdr:rowOff>161925</xdr:rowOff>
    </xdr:to>
    <xdr:sp macro="" textlink="">
      <xdr:nvSpPr>
        <xdr:cNvPr id="13" name="Rectángulo: esquinas redondeadas 12">
          <a:hlinkClick xmlns:r="http://schemas.openxmlformats.org/officeDocument/2006/relationships" r:id="rId9"/>
          <a:extLst>
            <a:ext uri="{FF2B5EF4-FFF2-40B4-BE49-F238E27FC236}">
              <a16:creationId xmlns:a16="http://schemas.microsoft.com/office/drawing/2014/main" id="{ECD384EE-1B4E-4108-9761-21D5C82CC6ED}"/>
            </a:ext>
            <a:ext uri="{147F2762-F138-4A5C-976F-8EAC2B608ADB}">
              <a16:predDERef xmlns:a16="http://schemas.microsoft.com/office/drawing/2014/main" pred="{92D5BCF7-A00F-4B11-A079-A4FD6D004136}"/>
            </a:ext>
          </a:extLst>
        </xdr:cNvPr>
        <xdr:cNvSpPr/>
      </xdr:nvSpPr>
      <xdr:spPr>
        <a:xfrm>
          <a:off x="504825" y="5076825"/>
          <a:ext cx="3933825" cy="676275"/>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1. VIOLENCIAS</a:t>
          </a:r>
          <a:endParaRPr lang="en-US" sz="1800" b="1">
            <a:solidFill>
              <a:sysClr val="windowText" lastClr="000000"/>
            </a:solidFill>
          </a:endParaRPr>
        </a:p>
      </xdr:txBody>
    </xdr:sp>
    <xdr:clientData/>
  </xdr:twoCellAnchor>
  <xdr:twoCellAnchor>
    <xdr:from>
      <xdr:col>2</xdr:col>
      <xdr:colOff>295275</xdr:colOff>
      <xdr:row>24</xdr:row>
      <xdr:rowOff>28575</xdr:rowOff>
    </xdr:from>
    <xdr:to>
      <xdr:col>3</xdr:col>
      <xdr:colOff>1695450</xdr:colOff>
      <xdr:row>27</xdr:row>
      <xdr:rowOff>123825</xdr:rowOff>
    </xdr:to>
    <xdr:sp macro="" textlink="">
      <xdr:nvSpPr>
        <xdr:cNvPr id="14" name="Rectángulo: esquinas redondeadas 13">
          <a:hlinkClick xmlns:r="http://schemas.openxmlformats.org/officeDocument/2006/relationships" r:id="rId10"/>
          <a:extLst>
            <a:ext uri="{FF2B5EF4-FFF2-40B4-BE49-F238E27FC236}">
              <a16:creationId xmlns:a16="http://schemas.microsoft.com/office/drawing/2014/main" id="{69FC2067-A48A-453A-8659-ADD55DC21193}"/>
            </a:ext>
            <a:ext uri="{147F2762-F138-4A5C-976F-8EAC2B608ADB}">
              <a16:predDERef xmlns:a16="http://schemas.microsoft.com/office/drawing/2014/main" pred="{ECD384EE-1B4E-4108-9761-21D5C82CC6ED}"/>
            </a:ext>
          </a:extLst>
        </xdr:cNvPr>
        <xdr:cNvSpPr/>
      </xdr:nvSpPr>
      <xdr:spPr>
        <a:xfrm>
          <a:off x="5276850" y="5048250"/>
          <a:ext cx="3895725"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a:t>
          </a:r>
          <a:r>
            <a:rPr lang="en-US" sz="1800" b="1" baseline="0">
              <a:solidFill>
                <a:sysClr val="windowText" lastClr="000000"/>
              </a:solidFill>
            </a:rPr>
            <a:t> 2. DISCAPACIDAD</a:t>
          </a:r>
          <a:endParaRPr lang="en-US" sz="1800" b="1">
            <a:solidFill>
              <a:sysClr val="windowText" lastClr="000000"/>
            </a:solidFill>
          </a:endParaRPr>
        </a:p>
      </xdr:txBody>
    </xdr:sp>
    <xdr:clientData/>
  </xdr:twoCellAnchor>
  <xdr:twoCellAnchor>
    <xdr:from>
      <xdr:col>3</xdr:col>
      <xdr:colOff>2552700</xdr:colOff>
      <xdr:row>24</xdr:row>
      <xdr:rowOff>19050</xdr:rowOff>
    </xdr:from>
    <xdr:to>
      <xdr:col>4</xdr:col>
      <xdr:colOff>1495425</xdr:colOff>
      <xdr:row>27</xdr:row>
      <xdr:rowOff>123825</xdr:rowOff>
    </xdr:to>
    <xdr:sp macro="" textlink="">
      <xdr:nvSpPr>
        <xdr:cNvPr id="15" name="Rectángulo: esquinas redondeadas 14">
          <a:hlinkClick xmlns:r="http://schemas.openxmlformats.org/officeDocument/2006/relationships" r:id="rId11"/>
          <a:extLst>
            <a:ext uri="{FF2B5EF4-FFF2-40B4-BE49-F238E27FC236}">
              <a16:creationId xmlns:a16="http://schemas.microsoft.com/office/drawing/2014/main" id="{C3AD7F7D-6E51-4FFA-8B70-93B4D3EB2289}"/>
            </a:ext>
            <a:ext uri="{147F2762-F138-4A5C-976F-8EAC2B608ADB}">
              <a16:predDERef xmlns:a16="http://schemas.microsoft.com/office/drawing/2014/main" pred="{69FC2067-A48A-453A-8659-ADD55DC21193}"/>
            </a:ext>
          </a:extLst>
        </xdr:cNvPr>
        <xdr:cNvSpPr/>
      </xdr:nvSpPr>
      <xdr:spPr>
        <a:xfrm>
          <a:off x="10029825" y="5038725"/>
          <a:ext cx="3886200" cy="676275"/>
        </a:xfrm>
        <a:prstGeom prst="roundRect">
          <a:avLst/>
        </a:prstGeom>
        <a:solidFill>
          <a:srgbClr val="F2CEEF"/>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ANEXO 3. GESTANTES</a:t>
          </a:r>
        </a:p>
      </xdr:txBody>
    </xdr:sp>
    <xdr:clientData/>
  </xdr:twoCellAnchor>
  <xdr:twoCellAnchor>
    <xdr:from>
      <xdr:col>2</xdr:col>
      <xdr:colOff>304800</xdr:colOff>
      <xdr:row>14</xdr:row>
      <xdr:rowOff>180975</xdr:rowOff>
    </xdr:from>
    <xdr:to>
      <xdr:col>3</xdr:col>
      <xdr:colOff>1714500</xdr:colOff>
      <xdr:row>18</xdr:row>
      <xdr:rowOff>95250</xdr:rowOff>
    </xdr:to>
    <xdr:sp macro="" textlink="">
      <xdr:nvSpPr>
        <xdr:cNvPr id="16" name="Rectángulo: esquinas redondeadas 15">
          <a:hlinkClick xmlns:r="http://schemas.openxmlformats.org/officeDocument/2006/relationships" r:id="rId12"/>
          <a:extLst>
            <a:ext uri="{FF2B5EF4-FFF2-40B4-BE49-F238E27FC236}">
              <a16:creationId xmlns:a16="http://schemas.microsoft.com/office/drawing/2014/main" id="{E7DAF0AE-8CB5-4D34-8733-8C06A34ABE15}"/>
            </a:ext>
            <a:ext uri="{147F2762-F138-4A5C-976F-8EAC2B608ADB}">
              <a16:predDERef xmlns:a16="http://schemas.microsoft.com/office/drawing/2014/main" pred="{C3AD7F7D-6E51-4FFA-8B70-93B4D3EB2289}"/>
            </a:ext>
          </a:extLst>
        </xdr:cNvPr>
        <xdr:cNvSpPr/>
      </xdr:nvSpPr>
      <xdr:spPr>
        <a:xfrm>
          <a:off x="5286375" y="3295650"/>
          <a:ext cx="3905250" cy="676275"/>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5. SITUACIONES DE RIESGO</a:t>
          </a:r>
        </a:p>
      </xdr:txBody>
    </xdr:sp>
    <xdr:clientData/>
  </xdr:twoCellAnchor>
  <xdr:twoCellAnchor>
    <xdr:from>
      <xdr:col>0</xdr:col>
      <xdr:colOff>523875</xdr:colOff>
      <xdr:row>29</xdr:row>
      <xdr:rowOff>0</xdr:rowOff>
    </xdr:from>
    <xdr:to>
      <xdr:col>1</xdr:col>
      <xdr:colOff>2057400</xdr:colOff>
      <xdr:row>32</xdr:row>
      <xdr:rowOff>104775</xdr:rowOff>
    </xdr:to>
    <xdr:sp macro="" textlink="">
      <xdr:nvSpPr>
        <xdr:cNvPr id="17" name="Rectángulo: esquinas redondeadas 16">
          <a:hlinkClick xmlns:r="http://schemas.openxmlformats.org/officeDocument/2006/relationships" r:id="rId13"/>
          <a:extLst>
            <a:ext uri="{FF2B5EF4-FFF2-40B4-BE49-F238E27FC236}">
              <a16:creationId xmlns:a16="http://schemas.microsoft.com/office/drawing/2014/main" id="{6B4700C4-2E19-4D17-8107-8C80B586F749}"/>
            </a:ext>
            <a:ext uri="{147F2762-F138-4A5C-976F-8EAC2B608ADB}">
              <a16:predDERef xmlns:a16="http://schemas.microsoft.com/office/drawing/2014/main" pred="{E7DAF0AE-8CB5-4D34-8733-8C06A34ABE15}"/>
            </a:ext>
          </a:extLst>
        </xdr:cNvPr>
        <xdr:cNvSpPr/>
      </xdr:nvSpPr>
      <xdr:spPr>
        <a:xfrm>
          <a:off x="523875" y="5972175"/>
          <a:ext cx="3924300" cy="676275"/>
        </a:xfrm>
        <a:prstGeom prst="roundRect">
          <a:avLst/>
        </a:prstGeom>
        <a:solidFill>
          <a:schemeClr val="accent2">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1. EVIDENCIA NO CUMPLIMIENTO MODELO DE ATENCIÓN</a:t>
          </a:r>
        </a:p>
      </xdr:txBody>
    </xdr:sp>
    <xdr:clientData/>
  </xdr:twoCellAnchor>
  <xdr:twoCellAnchor>
    <xdr:from>
      <xdr:col>2</xdr:col>
      <xdr:colOff>314325</xdr:colOff>
      <xdr:row>28</xdr:row>
      <xdr:rowOff>171450</xdr:rowOff>
    </xdr:from>
    <xdr:to>
      <xdr:col>3</xdr:col>
      <xdr:colOff>1695450</xdr:colOff>
      <xdr:row>32</xdr:row>
      <xdr:rowOff>76200</xdr:rowOff>
    </xdr:to>
    <xdr:sp macro="" textlink="">
      <xdr:nvSpPr>
        <xdr:cNvPr id="18" name="Rectángulo: esquinas redondeadas 17">
          <a:hlinkClick xmlns:r="http://schemas.openxmlformats.org/officeDocument/2006/relationships" r:id="rId14"/>
          <a:extLst>
            <a:ext uri="{FF2B5EF4-FFF2-40B4-BE49-F238E27FC236}">
              <a16:creationId xmlns:a16="http://schemas.microsoft.com/office/drawing/2014/main" id="{BB264CF8-8387-4057-AA60-577ED50F3A44}"/>
            </a:ext>
            <a:ext uri="{147F2762-F138-4A5C-976F-8EAC2B608ADB}">
              <a16:predDERef xmlns:a16="http://schemas.microsoft.com/office/drawing/2014/main" pred="{6B4700C4-2E19-4D17-8107-8C80B586F749}"/>
            </a:ext>
          </a:extLst>
        </xdr:cNvPr>
        <xdr:cNvSpPr/>
      </xdr:nvSpPr>
      <xdr:spPr>
        <a:xfrm>
          <a:off x="5295900" y="5953125"/>
          <a:ext cx="3876675" cy="666750"/>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2. TALENTO HUMANO</a:t>
          </a:r>
        </a:p>
      </xdr:txBody>
    </xdr:sp>
    <xdr:clientData/>
  </xdr:twoCellAnchor>
  <xdr:twoCellAnchor>
    <xdr:from>
      <xdr:col>3</xdr:col>
      <xdr:colOff>2562225</xdr:colOff>
      <xdr:row>28</xdr:row>
      <xdr:rowOff>152400</xdr:rowOff>
    </xdr:from>
    <xdr:to>
      <xdr:col>4</xdr:col>
      <xdr:colOff>1485900</xdr:colOff>
      <xdr:row>32</xdr:row>
      <xdr:rowOff>66675</xdr:rowOff>
    </xdr:to>
    <xdr:sp macro="" textlink="">
      <xdr:nvSpPr>
        <xdr:cNvPr id="19" name="Rectángulo: esquinas redondeadas 18">
          <a:hlinkClick xmlns:r="http://schemas.openxmlformats.org/officeDocument/2006/relationships" r:id="rId15"/>
          <a:extLst>
            <a:ext uri="{FF2B5EF4-FFF2-40B4-BE49-F238E27FC236}">
              <a16:creationId xmlns:a16="http://schemas.microsoft.com/office/drawing/2014/main" id="{940BD7C3-A8BE-4EB4-A616-28E256E1D33F}"/>
            </a:ext>
            <a:ext uri="{147F2762-F138-4A5C-976F-8EAC2B608ADB}">
              <a16:predDERef xmlns:a16="http://schemas.microsoft.com/office/drawing/2014/main" pred="{BB264CF8-8387-4057-AA60-577ED50F3A44}"/>
            </a:ext>
          </a:extLst>
        </xdr:cNvPr>
        <xdr:cNvSpPr/>
      </xdr:nvSpPr>
      <xdr:spPr>
        <a:xfrm>
          <a:off x="10039350" y="5934075"/>
          <a:ext cx="3867150" cy="676275"/>
        </a:xfrm>
        <a:prstGeom prst="roundRect">
          <a:avLst/>
        </a:prstGeom>
        <a:solidFill>
          <a:schemeClr val="accent3">
            <a:lumMod val="40000"/>
            <a:lumOff val="60000"/>
          </a:schemeClr>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n-US" sz="1400" b="1">
              <a:solidFill>
                <a:sysClr val="windowText" lastClr="000000"/>
              </a:solidFill>
            </a:rPr>
            <a:t>TABLA 3. ÁREAS</a:t>
          </a:r>
          <a:r>
            <a:rPr lang="en-US" sz="1400" b="1" baseline="0">
              <a:solidFill>
                <a:sysClr val="windowText" lastClr="000000"/>
              </a:solidFill>
            </a:rPr>
            <a:t> AMBIENTES ADECUADOS Y SEGUROS</a:t>
          </a:r>
        </a:p>
      </xdr:txBody>
    </xdr:sp>
    <xdr:clientData/>
  </xdr:twoCellAnchor>
  <xdr:twoCellAnchor>
    <xdr:from>
      <xdr:col>0</xdr:col>
      <xdr:colOff>2379133</xdr:colOff>
      <xdr:row>33</xdr:row>
      <xdr:rowOff>16933</xdr:rowOff>
    </xdr:from>
    <xdr:to>
      <xdr:col>2</xdr:col>
      <xdr:colOff>1098550</xdr:colOff>
      <xdr:row>36</xdr:row>
      <xdr:rowOff>55033</xdr:rowOff>
    </xdr:to>
    <xdr:sp macro="" textlink="">
      <xdr:nvSpPr>
        <xdr:cNvPr id="20" name="Rectángulo: esquinas redondeadas 19">
          <a:hlinkClick xmlns:r="http://schemas.openxmlformats.org/officeDocument/2006/relationships" r:id="rId16"/>
          <a:extLst>
            <a:ext uri="{FF2B5EF4-FFF2-40B4-BE49-F238E27FC236}">
              <a16:creationId xmlns:a16="http://schemas.microsoft.com/office/drawing/2014/main" id="{3E24AF59-B423-41C1-9E5B-BA54B4BE0846}"/>
            </a:ext>
          </a:extLst>
        </xdr:cNvPr>
        <xdr:cNvSpPr/>
      </xdr:nvSpPr>
      <xdr:spPr>
        <a:xfrm>
          <a:off x="2379133" y="6758516"/>
          <a:ext cx="3704167" cy="673100"/>
        </a:xfrm>
        <a:prstGeom prst="roundRect">
          <a:avLst/>
        </a:prstGeom>
        <a:solidFill>
          <a:srgbClr val="FF0000"/>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400" b="1">
              <a:solidFill>
                <a:sysClr val="windowText" lastClr="000000"/>
              </a:solidFill>
            </a:rPr>
            <a:t>CONSOLIDADO</a:t>
          </a:r>
          <a:r>
            <a:rPr lang="en-US" sz="1400" b="1" baseline="0">
              <a:solidFill>
                <a:sysClr val="windowText" lastClr="000000"/>
              </a:solidFill>
            </a:rPr>
            <a:t> CONDICIONES CON </a:t>
          </a:r>
        </a:p>
        <a:p>
          <a:pPr algn="ctr"/>
          <a:r>
            <a:rPr lang="en-US" sz="1400" b="1" baseline="0">
              <a:solidFill>
                <a:sysClr val="windowText" lastClr="000000"/>
              </a:solidFill>
            </a:rPr>
            <a:t>NO CUMPLIMIENTO</a:t>
          </a:r>
          <a:endParaRPr lang="en-US" sz="1400" b="1">
            <a:solidFill>
              <a:sysClr val="windowText" lastClr="000000"/>
            </a:solidFill>
          </a:endParaRPr>
        </a:p>
      </xdr:txBody>
    </xdr:sp>
    <xdr:clientData/>
  </xdr:twoCellAnchor>
  <xdr:twoCellAnchor>
    <xdr:from>
      <xdr:col>2</xdr:col>
      <xdr:colOff>2165350</xdr:colOff>
      <xdr:row>33</xdr:row>
      <xdr:rowOff>10583</xdr:rowOff>
    </xdr:from>
    <xdr:to>
      <xdr:col>3</xdr:col>
      <xdr:colOff>3496733</xdr:colOff>
      <xdr:row>36</xdr:row>
      <xdr:rowOff>48683</xdr:rowOff>
    </xdr:to>
    <xdr:sp macro="" textlink="">
      <xdr:nvSpPr>
        <xdr:cNvPr id="21" name="Rectángulo: esquinas redondeadas 20">
          <a:hlinkClick xmlns:r="http://schemas.openxmlformats.org/officeDocument/2006/relationships" r:id="rId17"/>
          <a:extLst>
            <a:ext uri="{FF2B5EF4-FFF2-40B4-BE49-F238E27FC236}">
              <a16:creationId xmlns:a16="http://schemas.microsoft.com/office/drawing/2014/main" id="{3B3533D3-A48F-4CE0-ADF2-04FDA541531C}"/>
            </a:ext>
          </a:extLst>
        </xdr:cNvPr>
        <xdr:cNvSpPr/>
      </xdr:nvSpPr>
      <xdr:spPr>
        <a:xfrm>
          <a:off x="7150100" y="6752166"/>
          <a:ext cx="3829050" cy="673100"/>
        </a:xfrm>
        <a:prstGeom prst="roundRect">
          <a:avLst/>
        </a:prstGeom>
        <a:solidFill>
          <a:srgbClr val="019CE9"/>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ACTA DE CIERRE</a:t>
          </a:r>
        </a:p>
      </xdr:txBody>
    </xdr:sp>
    <xdr:clientData/>
  </xdr:twoCellAnchor>
  <xdr:twoCellAnchor editAs="oneCell">
    <xdr:from>
      <xdr:col>0</xdr:col>
      <xdr:colOff>582084</xdr:colOff>
      <xdr:row>0</xdr:row>
      <xdr:rowOff>148166</xdr:rowOff>
    </xdr:from>
    <xdr:to>
      <xdr:col>0</xdr:col>
      <xdr:colOff>1513417</xdr:colOff>
      <xdr:row>4</xdr:row>
      <xdr:rowOff>106441</xdr:rowOff>
    </xdr:to>
    <xdr:pic>
      <xdr:nvPicPr>
        <xdr:cNvPr id="2" name="Imagen 1">
          <a:extLst>
            <a:ext uri="{FF2B5EF4-FFF2-40B4-BE49-F238E27FC236}">
              <a16:creationId xmlns:a16="http://schemas.microsoft.com/office/drawing/2014/main" id="{810A41F0-6544-B4C3-464A-B4F8583D4A0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2084" y="148166"/>
          <a:ext cx="931333" cy="984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2514600</xdr:colOff>
      <xdr:row>14</xdr:row>
      <xdr:rowOff>171450</xdr:rowOff>
    </xdr:from>
    <xdr:to>
      <xdr:col>4</xdr:col>
      <xdr:colOff>1495425</xdr:colOff>
      <xdr:row>18</xdr:row>
      <xdr:rowOff>76200</xdr:rowOff>
    </xdr:to>
    <xdr:sp macro="" textlink="">
      <xdr:nvSpPr>
        <xdr:cNvPr id="4" name="Rectángulo: esquinas redondeadas 3">
          <a:hlinkClick xmlns:r="http://schemas.openxmlformats.org/officeDocument/2006/relationships" r:id="rId19"/>
          <a:extLst>
            <a:ext uri="{FF2B5EF4-FFF2-40B4-BE49-F238E27FC236}">
              <a16:creationId xmlns:a16="http://schemas.microsoft.com/office/drawing/2014/main" id="{3D1F9A69-1396-4C82-B40D-1123CC07286F}"/>
            </a:ext>
            <a:ext uri="{147F2762-F138-4A5C-976F-8EAC2B608ADB}">
              <a16:predDERef xmlns:a16="http://schemas.microsoft.com/office/drawing/2014/main" pred="{810A41F0-6544-B4C3-464A-B4F8583D4A0F}"/>
            </a:ext>
          </a:extLst>
        </xdr:cNvPr>
        <xdr:cNvSpPr/>
      </xdr:nvSpPr>
      <xdr:spPr>
        <a:xfrm>
          <a:off x="9991725" y="3286125"/>
          <a:ext cx="3924300" cy="666750"/>
        </a:xfrm>
        <a:prstGeom prst="roundRect">
          <a:avLst/>
        </a:prstGeom>
        <a:solidFill>
          <a:schemeClr val="accent2">
            <a:lumMod val="40000"/>
            <a:lumOff val="60000"/>
          </a:schemeClr>
        </a:solidFill>
        <a:ln/>
        <a:scene3d>
          <a:camera prst="orthographicFront"/>
          <a:lightRig rig="threePt" dir="t"/>
        </a:scene3d>
        <a:sp3d>
          <a:bevelT w="139700" h="139700" prst="divot"/>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1800" b="1">
              <a:solidFill>
                <a:sysClr val="windowText" lastClr="000000"/>
              </a:solidFill>
            </a:rPr>
            <a:t>6. CODIGO DE ETICA</a:t>
          </a:r>
        </a:p>
      </xdr:txBody>
    </xdr:sp>
    <xdr:clientData/>
  </xdr:twoCellAnchor>
  <xdr:twoCellAnchor>
    <xdr:from>
      <xdr:col>0</xdr:col>
      <xdr:colOff>504825</xdr:colOff>
      <xdr:row>10</xdr:row>
      <xdr:rowOff>47625</xdr:rowOff>
    </xdr:from>
    <xdr:to>
      <xdr:col>1</xdr:col>
      <xdr:colOff>2028825</xdr:colOff>
      <xdr:row>13</xdr:row>
      <xdr:rowOff>171450</xdr:rowOff>
    </xdr:to>
    <xdr:sp macro="" textlink="">
      <xdr:nvSpPr>
        <xdr:cNvPr id="12" name="Rectángulo redondeado 11">
          <a:hlinkClick xmlns:r="http://schemas.openxmlformats.org/officeDocument/2006/relationships" r:id="rId20"/>
          <a:extLst>
            <a:ext uri="{FF2B5EF4-FFF2-40B4-BE49-F238E27FC236}">
              <a16:creationId xmlns:a16="http://schemas.microsoft.com/office/drawing/2014/main" id="{63F569FA-F907-4AF0-AB16-8267B39D7685}"/>
            </a:ext>
            <a:ext uri="{147F2762-F138-4A5C-976F-8EAC2B608ADB}">
              <a16:predDERef xmlns:a16="http://schemas.microsoft.com/office/drawing/2014/main" pred="{3D1F9A69-1396-4C82-B40D-1123CC07286F}"/>
            </a:ext>
          </a:extLst>
        </xdr:cNvPr>
        <xdr:cNvSpPr/>
      </xdr:nvSpPr>
      <xdr:spPr>
        <a:xfrm>
          <a:off x="504825" y="2400300"/>
          <a:ext cx="3914775" cy="69532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US" sz="1600" b="1">
              <a:solidFill>
                <a:sysClr val="windowText" lastClr="000000"/>
              </a:solidFill>
            </a:rPr>
            <a:t>2.2 AMBIENTES ADECUADOS Y SEGUROS HOGAR DE PASO FAMILIA (UDS)</a:t>
          </a:r>
        </a:p>
      </xdr:txBody>
    </xdr:sp>
    <xdr:clientData/>
  </xdr:twoCellAnchor>
  <xdr:twoCellAnchor>
    <xdr:from>
      <xdr:col>2</xdr:col>
      <xdr:colOff>276225</xdr:colOff>
      <xdr:row>10</xdr:row>
      <xdr:rowOff>57150</xdr:rowOff>
    </xdr:from>
    <xdr:to>
      <xdr:col>3</xdr:col>
      <xdr:colOff>1695450</xdr:colOff>
      <xdr:row>13</xdr:row>
      <xdr:rowOff>180975</xdr:rowOff>
    </xdr:to>
    <xdr:sp macro="" textlink="">
      <xdr:nvSpPr>
        <xdr:cNvPr id="22" name="Rectángulo redondeado 21">
          <a:hlinkClick xmlns:r="http://schemas.openxmlformats.org/officeDocument/2006/relationships" r:id="rId21"/>
          <a:extLst>
            <a:ext uri="{FF2B5EF4-FFF2-40B4-BE49-F238E27FC236}">
              <a16:creationId xmlns:a16="http://schemas.microsoft.com/office/drawing/2014/main" id="{038BAA2B-00F0-4839-AF6A-D88629E5E191}"/>
            </a:ext>
            <a:ext uri="{147F2762-F138-4A5C-976F-8EAC2B608ADB}">
              <a16:predDERef xmlns:a16="http://schemas.microsoft.com/office/drawing/2014/main" pred="{63F569FA-F907-4AF0-AB16-8267B39D7685}"/>
            </a:ext>
          </a:extLst>
        </xdr:cNvPr>
        <xdr:cNvSpPr/>
      </xdr:nvSpPr>
      <xdr:spPr>
        <a:xfrm>
          <a:off x="5257800" y="2409825"/>
          <a:ext cx="3914775" cy="695325"/>
        </a:xfrm>
        <a:prstGeom prst="roundRect">
          <a:avLst/>
        </a:prstGeom>
        <a:solidFill>
          <a:srgbClr val="FFFF00"/>
        </a:solidFill>
        <a:ln>
          <a:noFill/>
        </a:ln>
        <a:scene3d>
          <a:camera prst="orthographicFront"/>
          <a:lightRig rig="threePt" dir="t"/>
        </a:scene3d>
        <a:sp3d>
          <a:bevelT w="139700" h="139700" prst="divot"/>
        </a:sp3d>
      </xdr:spPr>
      <xdr:style>
        <a:lnRef idx="0">
          <a:scrgbClr r="0" g="0" b="0"/>
        </a:lnRef>
        <a:fillRef idx="0">
          <a:scrgbClr r="0" g="0" b="0"/>
        </a:fillRef>
        <a:effectRef idx="0">
          <a:scrgbClr r="0" g="0" b="0"/>
        </a:effectRef>
        <a:fontRef idx="minor">
          <a:schemeClr val="lt1"/>
        </a:fontRef>
      </xdr:style>
      <xdr:txBody>
        <a:bodyPr rtlCol="0" anchor="ct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ctr"/>
          <a:r>
            <a:rPr lang="en-US" sz="1600" b="1">
              <a:solidFill>
                <a:sysClr val="windowText" lastClr="000000"/>
              </a:solidFill>
            </a:rPr>
            <a:t>2.3</a:t>
          </a:r>
          <a:r>
            <a:rPr lang="en-US" sz="1600" b="1" baseline="0">
              <a:solidFill>
                <a:sysClr val="windowText" lastClr="000000"/>
              </a:solidFill>
            </a:rPr>
            <a:t> AMBIENTES ADECUADOS Y SEGUROS HOGAR DE PASO CASA HOGAR</a:t>
          </a:r>
          <a:endParaRPr lang="en-US" sz="16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28222</xdr:colOff>
      <xdr:row>2</xdr:row>
      <xdr:rowOff>63500</xdr:rowOff>
    </xdr:from>
    <xdr:to>
      <xdr:col>0</xdr:col>
      <xdr:colOff>417160</xdr:colOff>
      <xdr:row>2</xdr:row>
      <xdr:rowOff>293687</xdr:rowOff>
    </xdr:to>
    <xdr:sp macro="" textlink="">
      <xdr:nvSpPr>
        <xdr:cNvPr id="2" name="Rectángulo 1">
          <a:hlinkClick xmlns:r="http://schemas.openxmlformats.org/officeDocument/2006/relationships" r:id="rId1"/>
          <a:extLst>
            <a:ext uri="{FF2B5EF4-FFF2-40B4-BE49-F238E27FC236}">
              <a16:creationId xmlns:a16="http://schemas.microsoft.com/office/drawing/2014/main" id="{836FAB17-1380-4D1B-B635-E2D009E14EFD}"/>
            </a:ext>
          </a:extLst>
        </xdr:cNvPr>
        <xdr:cNvSpPr/>
      </xdr:nvSpPr>
      <xdr:spPr>
        <a:xfrm>
          <a:off x="28222" y="1270000"/>
          <a:ext cx="388938" cy="230187"/>
        </a:xfrm>
        <a:prstGeom prst="rect">
          <a:avLst/>
        </a:prstGeom>
        <a:solidFill>
          <a:srgbClr val="FF9800"/>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3">
          <a:schemeClr val="lt1"/>
        </a:lnRef>
        <a:fillRef idx="1">
          <a:schemeClr val="accent1"/>
        </a:fillRef>
        <a:effectRef idx="1">
          <a:schemeClr val="accent1"/>
        </a:effectRef>
        <a:fontRef idx="minor">
          <a:schemeClr val="lt1"/>
        </a:fontRef>
      </xdr:style>
      <xdr:txBody>
        <a:bodyPr vertOverflow="clip" horzOverflow="clip" rtlCol="0" anchor="ctr"/>
        <a:lstStyle/>
        <a:p>
          <a:pPr algn="ctr"/>
          <a:r>
            <a:rPr lang="en-US" sz="800">
              <a:solidFill>
                <a:sysClr val="windowText" lastClr="000000"/>
              </a:solidFill>
            </a:rPr>
            <a:t>Click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DA8B7EFA/in21.ivc_instrumento_de_verificacion_rd_medio_dif._flia_internado_aplica_prog.esp_.gestantes_v6.xlsx" TargetMode="External"/><Relationship Id="rId1" Type="http://schemas.openxmlformats.org/officeDocument/2006/relationships/externalLinkPath" Target="/DA8B7EFA/in21.ivc_instrumento_de_verificacion_rd_medio_dif._flia_internado_aplica_prog.esp_.gestantes_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Información"/>
      <sheetName val="Verificables Comp. Legal"/>
      <sheetName val="Verificables Comp. Mod.Atención"/>
      <sheetName val="Verificables Comp.Salud-Nutrici"/>
      <sheetName val="Verificables Comp. Admtivo"/>
      <sheetName val="Verificables Comp. Financiero"/>
      <sheetName val="Anexo 2"/>
      <sheetName val="Anexo 3"/>
      <sheetName val="Anexo 4"/>
      <sheetName val="Anexo 5"/>
      <sheetName val="Anexo 6"/>
      <sheetName val="Anexo 7"/>
      <sheetName val="Anexo 8"/>
      <sheetName val="Anexo 9"/>
      <sheetName val="Anexo 10"/>
      <sheetName val="Anexo 11"/>
      <sheetName val="Anexo 13"/>
      <sheetName val="Anexo 15"/>
      <sheetName val="Anexo 16"/>
      <sheetName val="Anexo 17"/>
      <sheetName val="Anexo 18"/>
      <sheetName val="in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ERVICIOS" displayName="SERVICIOS" ref="B89:B91" totalsRowShown="0" headerRowDxfId="476" dataDxfId="475">
  <autoFilter ref="B89:B91" xr:uid="{00000000-0009-0000-0100-000001000000}"/>
  <tableColumns count="1">
    <tableColumn id="1" xr3:uid="{00000000-0010-0000-0000-000001000000}" name="SERVICIOS" dataDxfId="47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POB_RESTABLECIMIENTO_DE_DERECHOS" displayName="POB_RESTABLECIMIENTO_DE_DERECHOS" ref="F10:F13" totalsRowShown="0" headerRowDxfId="449" dataDxfId="448">
  <autoFilter ref="F10:F13" xr:uid="{00000000-0009-0000-0100-00000A000000}"/>
  <tableColumns count="1">
    <tableColumn id="1" xr3:uid="{00000000-0010-0000-0900-000001000000}" name="POB_RESTABLECIMIENTO_DE_DERECHOS" dataDxfId="447"/>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3000000}" name="QUINDÍO" displayName="QUINDÍO" ref="AB204:AB216" totalsRowShown="0" headerRowDxfId="194">
  <autoFilter ref="AB204:AB216" xr:uid="{00000000-0009-0000-0100-000064000000}"/>
  <tableColumns count="1">
    <tableColumn id="1" xr3:uid="{00000000-0010-0000-6300-000001000000}" name="QUINDÍO"/>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4000000}" name="RISARALDA" displayName="RISARALDA" ref="AC204:AC218" totalsRowShown="0" headerRowDxfId="193">
  <autoFilter ref="AC204:AC218" xr:uid="{00000000-0009-0000-0100-000065000000}"/>
  <tableColumns count="1">
    <tableColumn id="1" xr3:uid="{00000000-0010-0000-6400-000001000000}" name="RISARALDA"/>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5000000}" name="SAN_ANDRÉS_Y_PROVIDENCIA" displayName="SAN_ANDRÉS_Y_PROVIDENCIA" ref="AD204:AD206" totalsRowShown="0" headerRowDxfId="192">
  <autoFilter ref="AD204:AD206" xr:uid="{00000000-0009-0000-0100-000066000000}"/>
  <tableColumns count="1">
    <tableColumn id="1" xr3:uid="{00000000-0010-0000-6500-000001000000}" name="SAN_ANDRÉS_Y_PROVIDENCIA"/>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6000000}" name="SANTANDER" displayName="SANTANDER" ref="AE204:AE291" totalsRowShown="0" headerRowDxfId="191">
  <autoFilter ref="AE204:AE291" xr:uid="{00000000-0009-0000-0100-000067000000}"/>
  <tableColumns count="1">
    <tableColumn id="1" xr3:uid="{00000000-0010-0000-6600-000001000000}" name="SANTANDER"/>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7000000}" name="SUCRE" displayName="SUCRE" ref="AF204:AF230" totalsRowShown="0" headerRowDxfId="190">
  <autoFilter ref="AF204:AF230" xr:uid="{00000000-0009-0000-0100-000068000000}"/>
  <tableColumns count="1">
    <tableColumn id="1" xr3:uid="{00000000-0010-0000-6700-000001000000}" name="SUCR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8000000}" name="TOLIMA" displayName="TOLIMA" ref="AG204:AG251" totalsRowShown="0" headerRowDxfId="189">
  <autoFilter ref="AG204:AG251" xr:uid="{00000000-0009-0000-0100-000069000000}"/>
  <tableColumns count="1">
    <tableColumn id="1" xr3:uid="{00000000-0010-0000-6800-000001000000}" name="TOLIMA"/>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9000000}" name="VALLE_DEL_CAUCA" displayName="VALLE_DEL_CAUCA" ref="AH204:AH246" totalsRowShown="0" headerRowDxfId="188">
  <autoFilter ref="AH204:AH246" xr:uid="{00000000-0009-0000-0100-00006A000000}"/>
  <tableColumns count="1">
    <tableColumn id="1" xr3:uid="{00000000-0010-0000-6900-000001000000}" name="VALLE_DEL_CAUCA"/>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6A000000}" name="VAUPÉS" displayName="VAUPÉS" ref="AI204:AI210" totalsRowShown="0" headerRowDxfId="187">
  <autoFilter ref="AI204:AI210" xr:uid="{00000000-0009-0000-0100-00006B000000}"/>
  <tableColumns count="1">
    <tableColumn id="1" xr3:uid="{00000000-0010-0000-6A00-000001000000}" name="VAUPÉS"/>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6B000000}" name="VICHADA" displayName="VICHADA" ref="AJ204:AJ208" totalsRowShown="0" headerRowDxfId="186">
  <autoFilter ref="AJ204:AJ208" xr:uid="{00000000-0009-0000-0100-00006C000000}"/>
  <tableColumns count="1">
    <tableColumn id="1" xr3:uid="{00000000-0010-0000-6B00-000001000000}" name="VICHADA"/>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6C000000}" name="MOD_RESTABLECIMIENTO_DE_DERECHOS113" displayName="MOD_RESTABLECIMIENTO_DE_DERECHOS113" ref="H19:H23" totalsRowShown="0" headerRowDxfId="185" dataDxfId="184">
  <autoFilter ref="H19:H23" xr:uid="{00000000-0009-0000-0100-000070000000}"/>
  <tableColumns count="1">
    <tableColumn id="1" xr3:uid="{00000000-0010-0000-6C00-000001000000}" name="MOD_RESTABLECIMIENTO_DE_DERECHOS" dataDxfId="18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POB_SISTEMA_DE_RESPONSABILIDAD_PENAL_ADOLESCENTES" displayName="POB_SISTEMA_DE_RESPONSABILIDAD_PENAL_ADOLESCENTES" ref="F34:F35" totalsRowShown="0" headerRowDxfId="446" dataDxfId="445">
  <autoFilter ref="F34:F35" xr:uid="{00000000-0009-0000-0100-00000B000000}"/>
  <tableColumns count="1">
    <tableColumn id="1" xr3:uid="{00000000-0010-0000-0A00-000001000000}" name="POB_SISTEMA_DE_RESPONSABILIDAD_PENAL_ADOLESCENTES" dataDxfId="444"/>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6D000000}" name="SERV_ESTRATEGIA_UNIDADES_MOVILES114" displayName="SERV_ESTRATEGIA_UNIDADES_MOVILES114" ref="J64:J66" totalsRowShown="0" headerRowDxfId="182" dataDxfId="181">
  <autoFilter ref="J64:J66" xr:uid="{00000000-0009-0000-0100-000071000000}"/>
  <tableColumns count="1">
    <tableColumn id="1" xr3:uid="{00000000-0010-0000-6D00-000001000000}" name="SERV_UBICACION INICIAL" dataDxfId="180"/>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6E000000}" name="SERV_ESTRATEGIA_UNIDADES_MOVILES114115" displayName="SERV_ESTRATEGIA_UNIDADES_MOVILES114115" ref="J68:J72" totalsRowShown="0" headerRowDxfId="179" dataDxfId="178">
  <autoFilter ref="J68:J72" xr:uid="{00000000-0009-0000-0100-000072000000}"/>
  <tableColumns count="1">
    <tableColumn id="1" xr3:uid="{00000000-0010-0000-6E00-000001000000}" name="SERV_APOYO Y FORTALECIMIENTO A LA FAMILIA Y/O RED VINCULAR" dataDxfId="177"/>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6F000000}" name="SERV_ESTRATEGIA_UNIDADES_MOVILES116" displayName="SERV_ESTRATEGIA_UNIDADES_MOVILES116" ref="J74:J75" totalsRowShown="0" headerRowDxfId="176" dataDxfId="175">
  <autoFilter ref="J74:J75" xr:uid="{00000000-0009-0000-0100-000073000000}"/>
  <tableColumns count="1">
    <tableColumn id="1" xr3:uid="{00000000-0010-0000-6F00-000001000000}" name="SERV_ACOGIMIENTO FAMILIAR" dataDxfId="174"/>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0000000}" name="SERV_ESTRATEGIA_UNIDADES_MOVILES114115118" displayName="SERV_ESTRATEGIA_UNIDADES_MOVILES114115118" ref="J77:J81" totalsRowShown="0" headerRowDxfId="173" dataDxfId="172">
  <autoFilter ref="J77:J81" xr:uid="{00000000-0009-0000-0100-000075000000}"/>
  <tableColumns count="1">
    <tableColumn id="1" xr3:uid="{00000000-0010-0000-7000-000001000000}" name="SERV_ACOGIMIENTO RESIDENCIAL" dataDxfId="171"/>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8E6327D9-B8D1-4282-A0FE-F53A283CD45D}" name="Tabla_Dormitorios" displayName="Tabla_Dormitorios" ref="A3:I13" totalsRowShown="0" headerRowDxfId="170" dataDxfId="168" headerRowBorderDxfId="169" tableBorderDxfId="167" totalsRowBorderDxfId="166">
  <autoFilter ref="A3:I13" xr:uid="{00000000-000C-0000-FFFF-FFFF71000000}"/>
  <tableColumns count="9">
    <tableColumn id="1" xr3:uid="{C6C8F3EE-AB4A-419C-9601-1D10024D7937}" name="Ubicación" dataDxfId="165"/>
    <tableColumn id="7" xr3:uid="{A2CDEF9D-9D82-4EE0-B737-5DADD74932C3}" name="Denominación del Dormitorio o Alojamiento" dataDxfId="164"/>
    <tableColumn id="8" xr3:uid="{964DE690-96F3-4CCC-A183-A422ED0762F7}" name="Rango de edad _x000a_(años)" dataDxfId="163"/>
    <tableColumn id="2" xr3:uid="{CAAF61B1-5125-47A3-AD40-6FDC6750D65A}" name="Área (m²)" dataDxfId="162"/>
    <tableColumn id="3" xr3:uid="{90BB579B-76B4-465E-802F-0A362CDCEB95}" name="Índice  (m²/persona)" dataDxfId="161"/>
    <tableColumn id="4" xr3:uid="{FC7D6468-CC1F-43AC-B0F2-DC46CC28F258}" name="Capacidad máxima _x000a_(Área / Índice)_x000a_" dataDxfId="160">
      <calculatedColumnFormula>IFERROR(ROUNDDOWN((Tabla_Dormitorios[[#This Row],[Área (m²)]]/Tabla_Dormitorios[[#This Row],[Índice  (m²/persona)]]),0)," ")</calculatedColumnFormula>
    </tableColumn>
    <tableColumn id="5" xr3:uid="{57996B52-63A5-4DE2-A47E-F2D335AADB2A}" name="No. Personas ubicadas" dataDxfId="159"/>
    <tableColumn id="10" xr3:uid="{674DC606-3F92-4D7D-9D32-FD931F07074C}" name="Cumple - No cumple - No aplica" dataDxfId="158">
      <calculatedColumnFormula>IF(OR(ISBLANK(Tabla_Dormitorios[[#This Row],[Capacidad máxima 
(Área / Índice)
]]),ISBLANK(Tabla_Dormitorios[[#This Row],[No. Personas ubicadas]])),"No aplica",IF(Tabla_Dormitorios[[#This Row],[No. Personas ubicadas]]&lt;=Tabla_Dormitorios[[#This Row],[Capacidad máxima 
(Área / Índice)
]],"Cumple","No cumple"))</calculatedColumnFormula>
    </tableColumn>
    <tableColumn id="6" xr3:uid="{F6547B24-E0C2-49F1-A4BE-E34D276A15EC}" name="observaciones" dataDxfId="157"/>
  </tableColumns>
  <tableStyleInfo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C435D4B7-7DD7-4C83-A218-8B52CBA7452D}" name="Tabla_Aulas" displayName="Tabla_Aulas" ref="C17:I27" totalsRowShown="0" headerRowDxfId="156" dataDxfId="154" headerRowBorderDxfId="155" tableBorderDxfId="153" totalsRowBorderDxfId="152">
  <autoFilter ref="C17:I27" xr:uid="{00000000-0009-0000-0100-00006E000000}"/>
  <tableColumns count="7">
    <tableColumn id="1" xr3:uid="{88E4C3DB-173F-4835-BA01-80001F78ECD4}" name="Ubicación" dataDxfId="151"/>
    <tableColumn id="2" xr3:uid="{28E2537D-7A15-4483-934F-54F4A81C1F53}" name="Aula" dataDxfId="150"/>
    <tableColumn id="3" xr3:uid="{61A6F7A3-7B7F-45E8-AAE5-1EA2C8F044F3}" name="Área (m²)" dataDxfId="149"/>
    <tableColumn id="4" xr3:uid="{DDBF0FFF-63E2-4025-9512-C9EACB2E254A}" name="Índice_x000a_(m²/persona)" dataDxfId="148"/>
    <tableColumn id="5" xr3:uid="{BD2C4EF0-3C97-4508-8C4A-A54F0A1AB938}" name="Capacidad máxima _x000a_(Área / Índice)" dataDxfId="147">
      <calculatedColumnFormula>IFERROR(ROUNDDOWN((Tabla_Aulas[[#This Row],[Área (m²)]]/Tabla_Aulas[[#This Row],[Índice
(m²/persona)]]),0)," ")</calculatedColumnFormula>
    </tableColumn>
    <tableColumn id="6" xr3:uid="{3703A564-862A-4632-9B54-9A15EC8129F9}" name="Cumple - No cumple - No aplica" dataDxfId="146"/>
    <tableColumn id="7" xr3:uid="{FDC9B51E-13F1-4D8F-A930-9AD196A1103B}" name="observaciones" dataDxfId="14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POB_ADOPCIONES" displayName="POB_ADOPCIONES" ref="F84:F85" totalsRowShown="0" headerRowDxfId="443" dataDxfId="442">
  <autoFilter ref="F84:F85" xr:uid="{00000000-0009-0000-0100-00000C000000}"/>
  <tableColumns count="1">
    <tableColumn id="1" xr3:uid="{00000000-0010-0000-0B00-000001000000}" name="POB_ADOPCIONES" dataDxfId="441"/>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MOD_PRIMERA_INFANCIA" displayName="MOD_PRIMERA_INFANCIA" ref="H102:H106" totalsRowShown="0" headerRowDxfId="440" dataDxfId="439">
  <autoFilter ref="H102:H106" xr:uid="{00000000-0009-0000-0100-00000D000000}"/>
  <tableColumns count="1">
    <tableColumn id="1" xr3:uid="{00000000-0010-0000-0C00-000001000000}" name="MOD_PRIMERA_INFANCIA" dataDxfId="438"/>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SERV_INSTITUCIONAL" displayName="SERV_INSTITUCIONAL" ref="J95:J101" totalsRowShown="0" headerRowDxfId="437" dataDxfId="436">
  <autoFilter ref="J95:J101" xr:uid="{00000000-0009-0000-0100-00000E000000}"/>
  <tableColumns count="1">
    <tableColumn id="1" xr3:uid="{00000000-0010-0000-0D00-000001000000}" name="SERV_INSTITUCIONAL" dataDxfId="435"/>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SERV_COMUNITARIA" displayName="SERV_COMUNITARIA" ref="J103:J106" totalsRowShown="0" headerRowDxfId="434" dataDxfId="433">
  <autoFilter ref="J103:J106" xr:uid="{00000000-0009-0000-0100-00000F000000}"/>
  <tableColumns count="1">
    <tableColumn id="1" xr3:uid="{00000000-0010-0000-0E00-000001000000}" name="SERV_COMUNITARIA" dataDxfId="43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SERV_FAMILIAR" displayName="SERV_FAMILIAR" ref="J108:J111" totalsRowShown="0" headerRowDxfId="431" dataDxfId="430">
  <autoFilter ref="J108:J111" xr:uid="{00000000-0009-0000-0100-000010000000}"/>
  <tableColumns count="1">
    <tableColumn id="1" xr3:uid="{00000000-0010-0000-0F00-000001000000}" name="SERV_FAMILIAR" dataDxfId="429"/>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SERV_PROPIA_E_INTERCULTURAL" displayName="SERV_PROPIA_E_INTERCULTURAL" ref="J113:J114" totalsRowShown="0" headerRowDxfId="428" dataDxfId="427">
  <autoFilter ref="J113:J114" xr:uid="{00000000-0009-0000-0100-000011000000}"/>
  <tableColumns count="1">
    <tableColumn id="1" xr3:uid="{00000000-0010-0000-1000-000001000000}" name="SERV_PROPIA_E_INTERCULTURAL" dataDxfId="42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MOD_INFANCIA" displayName="MOD_INFANCIA" ref="H116:H117" totalsRowShown="0" headerRowDxfId="425" dataDxfId="424">
  <autoFilter ref="H116:H117" xr:uid="{00000000-0009-0000-0100-000012000000}"/>
  <tableColumns count="1">
    <tableColumn id="1" xr3:uid="{00000000-0010-0000-1100-000001000000}" name="MOD_INFANCIA" dataDxfId="42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SERV_ATRAPASUEÑOS" displayName="SERV_ATRAPASUEÑOS" ref="J117:J121" totalsRowShown="0" headerRowDxfId="422" dataDxfId="421">
  <autoFilter ref="J117:J121" xr:uid="{00000000-0009-0000-0100-000013000000}"/>
  <tableColumns count="1">
    <tableColumn id="1" xr3:uid="{00000000-0010-0000-1200-000001000000}" name="SERV_ATRAPASUEÑOS" dataDxfId="42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IR_PROMOCION_Y_PREVENCION" displayName="DIR_PROMOCION_Y_PREVENCION" ref="D117:D123" totalsRowShown="0" headerRowDxfId="473" dataDxfId="472">
  <autoFilter ref="D117:D123" xr:uid="{00000000-0009-0000-0100-000002000000}"/>
  <tableColumns count="1">
    <tableColumn id="1" xr3:uid="{00000000-0010-0000-0100-000001000000}" name="DIR_PROMOCIÓN_Y_PREVENCION" dataDxfId="471"/>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MOD_NUTRICION" displayName="MOD_NUTRICION" ref="H130:H133" totalsRowShown="0" headerRowDxfId="419" dataDxfId="418">
  <autoFilter ref="H130:H133" xr:uid="{00000000-0009-0000-0100-000014000000}"/>
  <tableColumns count="1">
    <tableColumn id="1" xr3:uid="{00000000-0010-0000-1300-000001000000}" name="MOD_NUTRICION" dataDxfId="417"/>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SERV_NUTRICION" displayName="SERV_NUTRICION" ref="J128:J129" totalsRowShown="0" headerRowDxfId="416" dataDxfId="415">
  <autoFilter ref="J128:J129" xr:uid="{00000000-0009-0000-0100-000015000000}"/>
  <tableColumns count="1">
    <tableColumn id="1" xr3:uid="{00000000-0010-0000-1400-000001000000}" name="SERV_CENTROS_DE_RECUPERACION_INSTITUCIONAL" dataDxfId="414"/>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MOD_FAMILIAS_Y_COMUNIDADES" displayName="MOD_FAMILIAS_Y_COMUNIDADES" ref="H144:H147" totalsRowShown="0" headerRowDxfId="413" dataDxfId="412">
  <autoFilter ref="H144:H147" xr:uid="{00000000-0009-0000-0100-000016000000}"/>
  <tableColumns count="1">
    <tableColumn id="1" xr3:uid="{00000000-0010-0000-1500-000001000000}" name="MOD_FAMILIAS_Y_COMUNIDADES" dataDxfId="41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MOD_RESTABLECIMIENTO_DE_DERECHOS" displayName="MOD_RESTABLECIMIENTO_DE_DERECHOS" ref="H10:H14" totalsRowShown="0" headerRowDxfId="410" dataDxfId="409">
  <autoFilter ref="H10:H14" xr:uid="{00000000-0009-0000-0100-000017000000}"/>
  <tableColumns count="1">
    <tableColumn id="1" xr3:uid="{00000000-0010-0000-1600-000001000000}" name="MOD_RESTABLECIMIENTO_DE_DERECHOS" dataDxfId="408"/>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SERV_PRIVATIVAS_DE_LA_LIBERTAD" displayName="SERV_PRIVATIVAS_DE_LA_LIBERTAD" ref="J2:J6" totalsRowShown="0" headerRowDxfId="407" dataDxfId="406">
  <autoFilter ref="J2:J6" xr:uid="{00000000-0009-0000-0100-000018000000}"/>
  <tableColumns count="1">
    <tableColumn id="1" xr3:uid="{00000000-0010-0000-1700-000001000000}" name="SERV_PRIVATIVAS_DE_LA_LIBERTAD" dataDxfId="405"/>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SERV_NO_PRIVATIVAS_DE_LA_LIBERTAD" displayName="SERV_NO_PRIVATIVAS_DE_LA_LIBERTAD" ref="J8:J11" totalsRowShown="0" headerRowDxfId="404" dataDxfId="403">
  <autoFilter ref="J8:J11" xr:uid="{00000000-0009-0000-0100-000019000000}"/>
  <tableColumns count="1">
    <tableColumn id="1" xr3:uid="{00000000-0010-0000-1800-000001000000}" name="SERV_NO_PRIVATIVAS_DE_LA_LIBERTAD" dataDxfId="402"/>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SERV_COMPLEMENTARIAS_Y_DE_RESTABLECIMIENTO_EN_ADMINISTRACION_DE_JUSTICIA" displayName="SERV_COMPLEMENTARIAS_Y_DE_RESTABLECIMIENTO_EN_ADMINISTRACION_DE_JUSTICIA" ref="J13:J18" totalsRowShown="0" headerRowDxfId="401" dataDxfId="400">
  <autoFilter ref="J13:J18" xr:uid="{00000000-0009-0000-0100-00001A000000}"/>
  <tableColumns count="1">
    <tableColumn id="1" xr3:uid="{00000000-0010-0000-1900-000001000000}" name="SERV_COMPLEMENTARIAS_Y_DE_RESTABLECIMIENTO_EN_ADMINISTRACION_DE_JUSTICIA" dataDxfId="399"/>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SERV_PROGRAMA_DE_INCLUSION_SOCIAL" displayName="SERV_PROGRAMA_DE_INCLUSION_SOCIAL" ref="J20:J22" totalsRowShown="0" headerRowDxfId="398" dataDxfId="397">
  <autoFilter ref="J20:J22" xr:uid="{00000000-0009-0000-0100-00001B000000}"/>
  <tableColumns count="1">
    <tableColumn id="1" xr3:uid="{00000000-0010-0000-1A00-000001000000}" name="SERV_PROGRAMA_DE_INCLUSION_SOCIAL" dataDxfId="396"/>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MOD_SISTEMA_DE_RESPONSABILIDAD_PENAL_ADOLESCENTES" displayName="MOD_SISTEMA_DE_RESPONSABILIDAD_PENAL_ADOLESCENTES" ref="H32:H37" totalsRowShown="0" headerRowDxfId="395" dataDxfId="394">
  <autoFilter ref="H32:H37" xr:uid="{00000000-0009-0000-0100-00001C000000}"/>
  <tableColumns count="1">
    <tableColumn id="1" xr3:uid="{00000000-0010-0000-1B00-000001000000}" name="MOD_SISTEMA_DE_RESPONSABILIDAD_PENAL_ADOLESCENTES" dataDxfId="39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SERV_CENTRO_DE_EMERGENCIA" displayName="SERV_CENTRO_DE_EMERGENCIA" ref="J25:J26" totalsRowShown="0" headerRowDxfId="392" dataDxfId="391">
  <autoFilter ref="J25:J26" xr:uid="{00000000-0009-0000-0100-00001D000000}"/>
  <tableColumns count="1">
    <tableColumn id="1" xr3:uid="{00000000-0010-0000-1C00-000001000000}" name="SERV_CENTRO_DE_EMERGENCIA" dataDxfId="39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IR_PROTECCION" displayName="DIR_PROTECCION" ref="D22:D25" totalsRowShown="0" headerRowDxfId="470" dataDxfId="469">
  <autoFilter ref="D22:D25" xr:uid="{00000000-0009-0000-0100-000003000000}"/>
  <tableColumns count="1">
    <tableColumn id="1" xr3:uid="{00000000-0010-0000-0200-000001000000}" name="DIR_PROTECCION" dataDxfId="46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SERV_SERVICIO_DE_APOYO_Y_FORTALECIMIENTO_A_LA_FAMILIA" displayName="SERV_SERVICIO_DE_APOYO_Y_FORTALECIMIENTO_A_LA_FAMILIA" ref="J28:J36" totalsRowShown="0" headerRowDxfId="389" dataDxfId="388">
  <autoFilter ref="J28:J36" xr:uid="{00000000-0009-0000-0100-00001E000000}"/>
  <tableColumns count="1">
    <tableColumn id="1" xr3:uid="{00000000-0010-0000-1D00-000001000000}" name="SERV_SERVICIO_DE_APOYO_Y_FORTALECIMIENTO_A_LA_FAMILIA" dataDxfId="387"/>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SERV_ACOGIMIENTO_FAMILIAR" displayName="SERV_ACOGIMIENTO_FAMILIAR" ref="J38:J43" totalsRowShown="0" headerRowDxfId="386" dataDxfId="385">
  <autoFilter ref="J38:J43" xr:uid="{00000000-0009-0000-0100-00001F000000}"/>
  <tableColumns count="1">
    <tableColumn id="1" xr3:uid="{00000000-0010-0000-1E00-000001000000}" name="SERV_ACOGIMIENTO_FAMILIAR" dataDxfId="384"/>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SERV_ACOGIMIENTO_RESIDENCIAL" displayName="SERV_ACOGIMIENTO_RESIDENCIAL" ref="J45:J58" totalsRowShown="0" headerRowDxfId="383" dataDxfId="382">
  <autoFilter ref="J45:J58" xr:uid="{00000000-0009-0000-0100-000020000000}"/>
  <tableColumns count="1">
    <tableColumn id="1" xr3:uid="{00000000-0010-0000-1F00-000001000000}" name="SERV_ACOGIMIENTO_RESIDENCIAL" dataDxfId="381"/>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SERV_ESTRATEGIA_UNIDADES_MOVILES" displayName="SERV_ESTRATEGIA_UNIDADES_MOVILES" ref="J60:J61" totalsRowShown="0" headerRowDxfId="380" dataDxfId="379">
  <autoFilter ref="J60:J61" xr:uid="{00000000-0009-0000-0100-000021000000}"/>
  <tableColumns count="1">
    <tableColumn id="1" xr3:uid="{00000000-0010-0000-2000-000001000000}" name="SERV_ESTRATEGIA_UNIDADES_MOVILES" dataDxfId="378"/>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1000000}" name="MOD_ADOLESCENCIA" displayName="MOD_ADOLESCENCIA" ref="H119:H120" totalsRowShown="0" headerRowDxfId="377" dataDxfId="376">
  <autoFilter ref="H119:H120" xr:uid="{00000000-0009-0000-0100-00002B000000}"/>
  <tableColumns count="1">
    <tableColumn id="1" xr3:uid="{00000000-0010-0000-2100-000001000000}" name="MOD_ADOLESCENCIA" dataDxfId="375"/>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2000000}" name="MOD_JUVENTUD" displayName="MOD_JUVENTUD" ref="H122:H123" totalsRowShown="0" headerRowDxfId="374" dataDxfId="373">
  <autoFilter ref="H122:H123" xr:uid="{00000000-0009-0000-0100-00002C000000}"/>
  <tableColumns count="1">
    <tableColumn id="1" xr3:uid="{00000000-0010-0000-2200-000001000000}" name="MOD_JUVENTUD" dataDxfId="372"/>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3000000}" name="SERV_SOMOS_FAMILIA_SOMOS_COMUNIDAD" displayName="SERV_SOMOS_FAMILIA_SOMOS_COMUNIDAD" ref="J142:J143" totalsRowShown="0" headerRowDxfId="371" dataDxfId="370">
  <autoFilter ref="J142:J143" xr:uid="{00000000-0009-0000-0100-00002D000000}"/>
  <tableColumns count="1">
    <tableColumn id="1" xr3:uid="{00000000-0010-0000-2300-000001000000}" name="SERV_SOMOS_FAMILIA_SOMOS_COMUNIDAD" dataDxfId="369"/>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4000000}" name="MOD_ADOPCIONES" displayName="MOD_ADOPCIONES" ref="H84:H85" totalsRowShown="0" headerRowDxfId="368" dataDxfId="367">
  <autoFilter ref="H84:H85" xr:uid="{00000000-0009-0000-0100-00002E000000}"/>
  <tableColumns count="1">
    <tableColumn id="1" xr3:uid="{00000000-0010-0000-2400-000001000000}" name="MOD_ADOPCIONES" dataDxfId="366"/>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5000000}" name="SERV_ADOPCIONES" displayName="SERV_ADOPCIONES" ref="J84:J85" totalsRowShown="0" headerRowDxfId="365" dataDxfId="364">
  <autoFilter ref="J84:J85" xr:uid="{00000000-0009-0000-0100-00002F000000}"/>
  <tableColumns count="1">
    <tableColumn id="1" xr3:uid="{00000000-0010-0000-2500-000001000000}" name="SERV_ADOPCIONES" dataDxfId="36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SERV_1000_DÍAS_PARA_CAMBIAR_EL_MUNDO" displayName="SERV_1000_DÍAS_PARA_CAMBIAR_EL_MUNDO" ref="J131:J132" totalsRowShown="0" headerRowDxfId="362" dataDxfId="361">
  <autoFilter ref="J131:J132" xr:uid="{00000000-0009-0000-0100-000022000000}"/>
  <tableColumns count="1">
    <tableColumn id="1" xr3:uid="{00000000-0010-0000-2600-000001000000}" name="SERV_1000_DÍAS_PARA_CAMBIAR_EL_MUNDO" dataDxfId="36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POB_PRIMERA_INFANCIA" displayName="POB_PRIMERA_INFANCIA" ref="F104:F105" totalsRowShown="0" headerRowDxfId="467" dataDxfId="466">
  <autoFilter ref="F104:F105" xr:uid="{00000000-0009-0000-0100-000004000000}"/>
  <tableColumns count="1">
    <tableColumn id="1" xr3:uid="{00000000-0010-0000-0300-000001000000}" name="POB_PRIMERA_INFANCIA" dataDxfId="465"/>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SERV_SERVICIOS_DE_UNIDADES_DE_BUSQUEDA_ACTIVA" displayName="SERV_SERVICIOS_DE_UNIDADES_DE_BUSQUEDA_ACTIVA" ref="J134:J135" totalsRowShown="0" headerRowDxfId="359" dataDxfId="358">
  <autoFilter ref="J134:J135" xr:uid="{00000000-0009-0000-0100-000023000000}"/>
  <tableColumns count="1">
    <tableColumn id="1" xr3:uid="{00000000-0010-0000-2700-000001000000}" name="SERV_SERVICIOS_DE_UNIDADES_DE_BUSQUEDA_ACTIVA" dataDxfId="357"/>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SERV_SOMOS_FAMILIA_CONECTADAS" displayName="SERV_SOMOS_FAMILIA_CONECTADAS" ref="J145:J146" totalsRowShown="0" headerRowDxfId="356" dataDxfId="355">
  <autoFilter ref="J145:J146" xr:uid="{00000000-0009-0000-0100-000024000000}"/>
  <tableColumns count="1">
    <tableColumn id="1" xr3:uid="{00000000-0010-0000-2800-000001000000}" name="SERV_SOMOS_FAMILIA_CONECTADAS" dataDxfId="354"/>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SERV_ACOMPAÑAMIENTO_INTERCULTURAL_ETNICA_Y_CAMPESINA_TEJIENDO_INTERCULTURALIDAD" displayName="SERV_ACOMPAÑAMIENTO_INTERCULTURAL_ETNICA_Y_CAMPESINA_TEJIENDO_INTERCULTURALIDAD" ref="J148:J149" totalsRowShown="0" headerRowDxfId="353" dataDxfId="352">
  <autoFilter ref="J148:J149" xr:uid="{00000000-0009-0000-0100-000025000000}"/>
  <tableColumns count="1">
    <tableColumn id="1" xr3:uid="{00000000-0010-0000-2900-000001000000}" name="SERV_ACOMPAÑAMIENTO_INTERCULTURAL_ETNICA_Y_CAMPESINA_TEJIENDO_INTERCULTURALIDAD" dataDxfId="351"/>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AMAZONAS." displayName="AMAZONAS." ref="D171:D172" totalsRowShown="0" headerRowDxfId="350" dataDxfId="349" tableBorderDxfId="348">
  <autoFilter ref="D171:D172" xr:uid="{00000000-0009-0000-0100-000026000000}"/>
  <tableColumns count="1">
    <tableColumn id="1" xr3:uid="{00000000-0010-0000-2A00-000001000000}" name="AMAZONAS." dataDxfId="347"/>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ANTIOQUIA." displayName="ANTIOQUIA." ref="E171:E189" totalsRowShown="0" headerRowDxfId="346" dataDxfId="345" tableBorderDxfId="344">
  <autoFilter ref="E171:E189" xr:uid="{00000000-0009-0000-0100-000027000000}"/>
  <tableColumns count="1">
    <tableColumn id="1" xr3:uid="{00000000-0010-0000-2B00-000001000000}" name="ANTIOQUIA." dataDxfId="34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ARAUCA." displayName="ARAUCA." ref="F171:F174" totalsRowShown="0" headerRowDxfId="342" dataDxfId="341" tableBorderDxfId="340">
  <autoFilter ref="F171:F174" xr:uid="{00000000-0009-0000-0100-000028000000}"/>
  <tableColumns count="1">
    <tableColumn id="1" xr3:uid="{00000000-0010-0000-2C00-000001000000}" name="ARAUCA." dataDxfId="339"/>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ATLANTICO." displayName="ATLANTICO." ref="G171:G178" totalsRowShown="0" headerRowDxfId="338" dataDxfId="337" tableBorderDxfId="336">
  <autoFilter ref="G171:G178" xr:uid="{00000000-0009-0000-0100-000029000000}"/>
  <tableColumns count="1">
    <tableColumn id="1" xr3:uid="{00000000-0010-0000-2D00-000001000000}" name="ATLANTICO." dataDxfId="335"/>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BOGOTA." displayName="BOGOTA." ref="H171:H189" totalsRowShown="0" headerRowDxfId="334" dataDxfId="333" tableBorderDxfId="332">
  <autoFilter ref="H171:H189" xr:uid="{00000000-0009-0000-0100-00002A000000}"/>
  <tableColumns count="1">
    <tableColumn id="1" xr3:uid="{00000000-0010-0000-2E00-000001000000}" name="BOGOTA." dataDxfId="331"/>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BOLIVAR." displayName="BOLIVAR." ref="I171:I179" totalsRowShown="0" headerRowDxfId="330" dataDxfId="329" tableBorderDxfId="328">
  <autoFilter ref="I171:I179" xr:uid="{00000000-0009-0000-0100-000030000000}"/>
  <tableColumns count="1">
    <tableColumn id="1" xr3:uid="{00000000-0010-0000-2F00-000001000000}" name="BOLIVAR." dataDxfId="327"/>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BOYACA." displayName="BOYACA." ref="J171:J183" totalsRowShown="0" headerRowDxfId="326" dataDxfId="325" tableBorderDxfId="324">
  <autoFilter ref="J171:J183" xr:uid="{00000000-0009-0000-0100-000031000000}"/>
  <tableColumns count="1">
    <tableColumn id="1" xr3:uid="{00000000-0010-0000-3000-000001000000}" name="BOYACA." dataDxfId="32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POB_INFANCIA" displayName="POB_INFANCIA" ref="F116:F117" totalsRowShown="0" headerRowDxfId="464" dataDxfId="463">
  <autoFilter ref="F116:F117" xr:uid="{00000000-0009-0000-0100-000005000000}"/>
  <tableColumns count="1">
    <tableColumn id="1" xr3:uid="{00000000-0010-0000-0400-000001000000}" name="POB_INFANCIA" dataDxfId="46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CALDAS." displayName="CALDAS." ref="K171:K178" totalsRowShown="0" headerRowDxfId="322" dataDxfId="321" tableBorderDxfId="320">
  <autoFilter ref="K171:K178" xr:uid="{00000000-0009-0000-0100-000032000000}"/>
  <tableColumns count="1">
    <tableColumn id="1" xr3:uid="{00000000-0010-0000-3100-000001000000}" name="CALDAS." dataDxfId="319"/>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CAQUETA." displayName="CAQUETA." ref="L171:L175" totalsRowShown="0" headerRowDxfId="318" dataDxfId="317" tableBorderDxfId="316">
  <autoFilter ref="L171:L175" xr:uid="{00000000-0009-0000-0100-000033000000}"/>
  <tableColumns count="1">
    <tableColumn id="1" xr3:uid="{00000000-0010-0000-3200-000001000000}" name="CAQUETA." dataDxfId="315"/>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CASANARE." displayName="CASANARE." ref="M171:M174" totalsRowShown="0" headerRowDxfId="314" dataDxfId="313" tableBorderDxfId="312">
  <autoFilter ref="M171:M174" xr:uid="{00000000-0009-0000-0100-000034000000}"/>
  <tableColumns count="1">
    <tableColumn id="1" xr3:uid="{00000000-0010-0000-3300-000001000000}" name="CASANARE." dataDxfId="311"/>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CAUCA." displayName="CAUCA." ref="N171:N178" totalsRowShown="0" headerRowDxfId="310" dataDxfId="309" tableBorderDxfId="308">
  <autoFilter ref="N171:N178" xr:uid="{00000000-0009-0000-0100-000035000000}"/>
  <tableColumns count="1">
    <tableColumn id="1" xr3:uid="{00000000-0010-0000-3400-000001000000}" name="CAUCA." dataDxfId="307"/>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CESAR." displayName="CESAR." ref="O171:O176" totalsRowShown="0" headerRowDxfId="306" dataDxfId="305" tableBorderDxfId="304">
  <autoFilter ref="O171:O176" xr:uid="{00000000-0009-0000-0100-000036000000}"/>
  <tableColumns count="1">
    <tableColumn id="1" xr3:uid="{00000000-0010-0000-3500-000001000000}" name="CESAR." dataDxfId="30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CHOCO." displayName="CHOCO." ref="P171:P177" totalsRowShown="0" headerRowDxfId="302" dataDxfId="301" tableBorderDxfId="300">
  <autoFilter ref="P171:P177" xr:uid="{00000000-0009-0000-0100-000037000000}"/>
  <tableColumns count="1">
    <tableColumn id="1" xr3:uid="{00000000-0010-0000-3600-000001000000}" name="CHOCO." dataDxfId="299"/>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CORDOBA." displayName="CORDOBA." ref="Q171:Q179" totalsRowShown="0" headerRowDxfId="298" dataDxfId="297" tableBorderDxfId="296">
  <autoFilter ref="Q171:Q179" xr:uid="{00000000-0009-0000-0100-000038000000}"/>
  <tableColumns count="1">
    <tableColumn id="1" xr3:uid="{00000000-0010-0000-3700-000001000000}" name="CORDOBA." dataDxfId="295"/>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CUNDINAMARCA." displayName="CUNDINAMARCA." ref="R171:R185" totalsRowShown="0" headerRowDxfId="294" dataDxfId="293" tableBorderDxfId="292">
  <autoFilter ref="R171:R185" xr:uid="{00000000-0009-0000-0100-000039000000}"/>
  <tableColumns count="1">
    <tableColumn id="1" xr3:uid="{00000000-0010-0000-3800-000001000000}" name="CUNDINAMARCA." dataDxfId="291"/>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GUAINIA." displayName="GUAINIA." ref="S171:S172" totalsRowShown="0" headerRowDxfId="290" dataDxfId="289" tableBorderDxfId="288">
  <autoFilter ref="S171:S172" xr:uid="{00000000-0009-0000-0100-00003A000000}"/>
  <tableColumns count="1">
    <tableColumn id="1" xr3:uid="{00000000-0010-0000-3900-000001000000}" name="GUAINIA." dataDxfId="28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LA_GUAJIRA." displayName="LA_GUAJIRA." ref="T171:T178" totalsRowShown="0" headerRowDxfId="286" dataDxfId="285" tableBorderDxfId="284">
  <autoFilter ref="T171:T178" xr:uid="{00000000-0009-0000-0100-00003B000000}"/>
  <tableColumns count="1">
    <tableColumn id="1" xr3:uid="{00000000-0010-0000-3A00-000001000000}" name="LA_GUAJIRA." dataDxfId="28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OB_ADOLESCENCIA" displayName="POB_ADOLESCENCIA" ref="F119:F120" totalsRowShown="0" headerRowDxfId="461" dataDxfId="460">
  <autoFilter ref="F119:F120" xr:uid="{00000000-0009-0000-0100-000006000000}"/>
  <tableColumns count="1">
    <tableColumn id="1" xr3:uid="{00000000-0010-0000-0500-000001000000}" name="POB_ADOLESCENCIA" dataDxfId="459"/>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GUAVIARE." displayName="GUAVIARE." ref="U171:U172" totalsRowShown="0" headerRowDxfId="282" dataDxfId="281" tableBorderDxfId="280">
  <autoFilter ref="U171:U172" xr:uid="{00000000-0009-0000-0100-00003C000000}"/>
  <tableColumns count="1">
    <tableColumn id="1" xr3:uid="{00000000-0010-0000-3B00-000001000000}" name="GUAVIARE." dataDxfId="279"/>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HUILA." displayName="HUILA." ref="V171:V176" totalsRowShown="0" headerRowDxfId="278" dataDxfId="277" tableBorderDxfId="276">
  <autoFilter ref="V171:V176" xr:uid="{00000000-0009-0000-0100-00003D000000}"/>
  <tableColumns count="1">
    <tableColumn id="1" xr3:uid="{00000000-0010-0000-3C00-000001000000}" name="HUILA." dataDxfId="275"/>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MAGDALENA." displayName="MAGDALENA." ref="W171:W179" totalsRowShown="0" headerRowDxfId="274" dataDxfId="273" tableBorderDxfId="272">
  <autoFilter ref="W171:W179" xr:uid="{00000000-0009-0000-0100-00003E000000}"/>
  <tableColumns count="1">
    <tableColumn id="1" xr3:uid="{00000000-0010-0000-3D00-000001000000}" name="MAGDALENA." dataDxfId="271"/>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META." displayName="META." ref="X171:X176" totalsRowShown="0" headerRowDxfId="270" dataDxfId="269" tableBorderDxfId="268">
  <autoFilter ref="X171:X176" xr:uid="{00000000-0009-0000-0100-00003F000000}"/>
  <tableColumns count="1">
    <tableColumn id="1" xr3:uid="{00000000-0010-0000-3E00-000001000000}" name="META." dataDxfId="267"/>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NARIÑO." displayName="NARIÑO." ref="Y171:Y179" totalsRowShown="0" headerRowDxfId="266" dataDxfId="265" tableBorderDxfId="264">
  <autoFilter ref="Y171:Y179" xr:uid="{00000000-0009-0000-0100-000040000000}"/>
  <tableColumns count="1">
    <tableColumn id="1" xr3:uid="{00000000-0010-0000-3F00-000001000000}" name="NARIÑO." dataDxfId="263"/>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NORTE_DE_SANTANDER." displayName="NORTE_DE_SANTANDER." ref="Z171:Z177" totalsRowShown="0" headerRowDxfId="262" dataDxfId="261" tableBorderDxfId="260">
  <autoFilter ref="Z171:Z177" xr:uid="{00000000-0009-0000-0100-000041000000}"/>
  <tableColumns count="1">
    <tableColumn id="1" xr3:uid="{00000000-0010-0000-4000-000001000000}" name="NORTE_DE_SANTANDER." dataDxfId="25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PUTUMAYO." displayName="PUTUMAYO." ref="AA171:AA175" totalsRowShown="0" headerRowDxfId="258" dataDxfId="257" tableBorderDxfId="256">
  <autoFilter ref="AA171:AA175" xr:uid="{00000000-0009-0000-0100-000042000000}"/>
  <tableColumns count="1">
    <tableColumn id="1" xr3:uid="{00000000-0010-0000-4100-000001000000}" name="PUTUMAYO." dataDxfId="255"/>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QUINDIO." displayName="QUINDIO." ref="AB171:AB174" totalsRowShown="0" headerRowDxfId="254" dataDxfId="253" tableBorderDxfId="252">
  <autoFilter ref="AB171:AB174" xr:uid="{00000000-0009-0000-0100-000043000000}"/>
  <tableColumns count="1">
    <tableColumn id="1" xr3:uid="{00000000-0010-0000-4200-000001000000}" name="QUINDIO." dataDxfId="251"/>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RISARALDA." displayName="RISARALDA." ref="AC171:AC176" totalsRowShown="0" headerRowDxfId="250" dataDxfId="249" tableBorderDxfId="248">
  <autoFilter ref="AC171:AC176" xr:uid="{00000000-0009-0000-0100-000044000000}"/>
  <tableColumns count="1">
    <tableColumn id="1" xr3:uid="{00000000-0010-0000-4300-000001000000}" name="RISARALDA." dataDxfId="247"/>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SAN_ANDRES." displayName="SAN_ANDRES." ref="AD171:AD173" totalsRowShown="0" headerRowDxfId="246" dataDxfId="245" tableBorderDxfId="244">
  <autoFilter ref="AD171:AD173" xr:uid="{00000000-0009-0000-0100-000045000000}"/>
  <tableColumns count="1">
    <tableColumn id="1" xr3:uid="{00000000-0010-0000-4400-000001000000}" name="SAN_ANDRES." dataDxfId="24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POB_JUVENTUD" displayName="POB_JUVENTUD" ref="F122:F123" totalsRowShown="0" headerRowDxfId="458" dataDxfId="457">
  <autoFilter ref="F122:F123" xr:uid="{00000000-0009-0000-0100-000007000000}"/>
  <tableColumns count="1">
    <tableColumn id="1" xr3:uid="{00000000-0010-0000-0600-000001000000}" name="POB_JUVENTUD" dataDxfId="456"/>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SANTANDER." displayName="SANTANDER." ref="AE171:AE182" totalsRowShown="0" headerRowDxfId="242" dataDxfId="241" tableBorderDxfId="240">
  <autoFilter ref="AE171:AE182" xr:uid="{00000000-0009-0000-0100-000046000000}"/>
  <tableColumns count="1">
    <tableColumn id="1" xr3:uid="{00000000-0010-0000-4500-000001000000}" name="SANTANDER." dataDxfId="239"/>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SUCRE." displayName="SUCRE." ref="AF171:AF175" totalsRowShown="0" headerRowDxfId="238" dataDxfId="237" tableBorderDxfId="236">
  <autoFilter ref="AF171:AF175" xr:uid="{00000000-0009-0000-0100-000047000000}"/>
  <tableColumns count="1">
    <tableColumn id="1" xr3:uid="{00000000-0010-0000-4600-000001000000}" name="SUCRE." dataDxfId="235"/>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OLIMA." displayName="TOLIMA." ref="AG171:AG181" totalsRowShown="0" headerRowDxfId="234" dataDxfId="233" tableBorderDxfId="232">
  <autoFilter ref="AG171:AG181" xr:uid="{00000000-0009-0000-0100-000048000000}"/>
  <tableColumns count="1">
    <tableColumn id="1" xr3:uid="{00000000-0010-0000-4700-000001000000}" name="TOLIMA." dataDxfId="231"/>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VALLE_DEL_CAUCA." displayName="VALLE_DEL_CAUCA." ref="AH171:AH186" totalsRowShown="0" headerRowDxfId="230" dataDxfId="229" tableBorderDxfId="228">
  <autoFilter ref="AH171:AH186" xr:uid="{00000000-0009-0000-0100-000049000000}"/>
  <tableColumns count="1">
    <tableColumn id="1" xr3:uid="{00000000-0010-0000-4800-000001000000}" name="VALLE_DEL_CAUCA." dataDxfId="227"/>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VAUPES." displayName="VAUPES." ref="AI171:AI172" totalsRowShown="0" headerRowDxfId="226" dataDxfId="225" tableBorderDxfId="224">
  <autoFilter ref="AI171:AI172" xr:uid="{00000000-0009-0000-0100-00004A000000}"/>
  <tableColumns count="1">
    <tableColumn id="1" xr3:uid="{00000000-0010-0000-4900-000001000000}" name="VAUPES." dataDxfId="223"/>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VICHADA." displayName="VICHADA." ref="AJ171:AJ172" totalsRowShown="0" headerRowDxfId="222" dataDxfId="221" tableBorderDxfId="220">
  <autoFilter ref="AJ171:AJ172" xr:uid="{00000000-0009-0000-0100-00004B000000}"/>
  <tableColumns count="1">
    <tableColumn id="1" xr3:uid="{00000000-0010-0000-4A00-000001000000}" name="VICHADA." dataDxfId="219"/>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AMAZONAS" displayName="AMAZONAS" ref="D204:D215" totalsRowShown="0" headerRowDxfId="218">
  <autoFilter ref="D204:D215" xr:uid="{00000000-0009-0000-0100-00004C000000}"/>
  <tableColumns count="1">
    <tableColumn id="1" xr3:uid="{00000000-0010-0000-4B00-000001000000}" name="AMAZONAS"/>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ANTIOQUIA" displayName="ANTIOQUIA" ref="E204:E329" totalsRowShown="0" headerRowDxfId="217">
  <autoFilter ref="E204:E329" xr:uid="{00000000-0009-0000-0100-00004D000000}"/>
  <tableColumns count="1">
    <tableColumn id="1" xr3:uid="{00000000-0010-0000-4C00-000001000000}" name="ANTIOQUIA"/>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ARAUCA" displayName="ARAUCA" ref="F204:F211" totalsRowShown="0" headerRowDxfId="216">
  <autoFilter ref="F204:F211" xr:uid="{00000000-0009-0000-0100-00004E000000}"/>
  <tableColumns count="1">
    <tableColumn id="1" xr3:uid="{00000000-0010-0000-4D00-000001000000}" name="ARAUCA"/>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ATLÁNTICO" displayName="ATLÁNTICO" ref="G204:G227" totalsRowShown="0" headerRowDxfId="215">
  <autoFilter ref="G204:G227" xr:uid="{00000000-0009-0000-0100-00004F000000}"/>
  <tableColumns count="1">
    <tableColumn id="1" xr3:uid="{00000000-0010-0000-4E00-000001000000}" name="ATLÁNTICO"/>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POB_NUTRICION" displayName="POB_NUTRICION" ref="F130:F131" totalsRowShown="0" headerRowDxfId="455" dataDxfId="454">
  <autoFilter ref="F130:F131" xr:uid="{00000000-0009-0000-0100-000008000000}"/>
  <tableColumns count="1">
    <tableColumn id="1" xr3:uid="{00000000-0010-0000-0700-000001000000}" name="POB_NUTRICION" dataDxfId="45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BOGOTÁ.D.C." displayName="BOGOTÁ.D.C." ref="H204:H205" totalsRowShown="0" headerRowDxfId="214">
  <autoFilter ref="H204:H205" xr:uid="{00000000-0009-0000-0100-000050000000}"/>
  <tableColumns count="1">
    <tableColumn id="1" xr3:uid="{00000000-0010-0000-4F00-000001000000}" name="BOGOTÁ.D.C."/>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BOLÍVAR" displayName="BOLÍVAR" ref="I204:I250" totalsRowShown="0" headerRowDxfId="213">
  <autoFilter ref="I204:I250" xr:uid="{00000000-0009-0000-0100-000051000000}"/>
  <tableColumns count="1">
    <tableColumn id="1" xr3:uid="{00000000-0010-0000-5000-000001000000}" name="BOLÍVAR"/>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BOYACÁ" displayName="BOYACÁ" ref="J204:J327" totalsRowShown="0" headerRowDxfId="212">
  <autoFilter ref="J204:J327" xr:uid="{00000000-0009-0000-0100-000052000000}"/>
  <tableColumns count="1">
    <tableColumn id="1" xr3:uid="{00000000-0010-0000-5100-000001000000}" name="BOYACÁ"/>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CALDAS" displayName="CALDAS" ref="K204:K231" totalsRowShown="0" headerRowDxfId="211">
  <autoFilter ref="K204:K231" xr:uid="{00000000-0009-0000-0100-000053000000}"/>
  <tableColumns count="1">
    <tableColumn id="1" xr3:uid="{00000000-0010-0000-5200-000001000000}" name="CALDAS"/>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CAQUETÁ" displayName="CAQUETÁ" ref="L204:L220" totalsRowShown="0" headerRowDxfId="210">
  <autoFilter ref="L204:L220" xr:uid="{00000000-0009-0000-0100-000054000000}"/>
  <tableColumns count="1">
    <tableColumn id="1" xr3:uid="{00000000-0010-0000-5300-000001000000}" name="CAQUETÁ"/>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CASANARE" displayName="CASANARE" ref="M204:M223" totalsRowShown="0" headerRowDxfId="209">
  <autoFilter ref="M204:M223" xr:uid="{00000000-0009-0000-0100-000055000000}"/>
  <tableColumns count="1">
    <tableColumn id="1" xr3:uid="{00000000-0010-0000-5400-000001000000}" name="CASANAR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CAUCA" displayName="CAUCA" ref="N204:N246" totalsRowShown="0" headerRowDxfId="208">
  <autoFilter ref="N204:N246" xr:uid="{00000000-0009-0000-0100-000056000000}"/>
  <tableColumns count="1">
    <tableColumn id="1" xr3:uid="{00000000-0010-0000-5500-000001000000}" name="CAUCA"/>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CHOCÓ" displayName="CHOCÓ" ref="P204:P234" totalsRowShown="0" headerRowDxfId="207">
  <autoFilter ref="P204:P234" xr:uid="{00000000-0009-0000-0100-000057000000}"/>
  <tableColumns count="1">
    <tableColumn id="1" xr3:uid="{00000000-0010-0000-5600-000001000000}" name="CHOCÓ"/>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7000000}" name="CESAR" displayName="CESAR" ref="O204:O229" totalsRowShown="0" headerRowDxfId="206">
  <autoFilter ref="O204:O229" xr:uid="{00000000-0009-0000-0100-000058000000}"/>
  <tableColumns count="1">
    <tableColumn id="1" xr3:uid="{00000000-0010-0000-5700-000001000000}" name="CESAR"/>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8000000}" name="CÓRDOBA" displayName="CÓRDOBA" ref="Q204:Q234" totalsRowShown="0" headerRowDxfId="205">
  <autoFilter ref="Q204:Q234" xr:uid="{00000000-0009-0000-0100-000059000000}"/>
  <tableColumns count="1">
    <tableColumn id="1" xr3:uid="{00000000-0010-0000-5800-000001000000}" name="CÓRDOBA"/>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OB_FAMILIAS_Y_COMUNIDADES" displayName="POB_FAMILIAS_Y_COMUNIDADES" ref="F145:F146" totalsRowShown="0" headerRowDxfId="452" dataDxfId="451">
  <autoFilter ref="F145:F146" xr:uid="{00000000-0009-0000-0100-000009000000}"/>
  <tableColumns count="1">
    <tableColumn id="1" xr3:uid="{00000000-0010-0000-0800-000001000000}" name="POB_FAMILIAS_Y_COMUNIDADES" dataDxfId="450"/>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9000000}" name="CUNDINAMARCA" displayName="CUNDINAMARCA" ref="R204:R320" totalsRowShown="0" headerRowDxfId="204">
  <autoFilter ref="R204:R320" xr:uid="{00000000-0009-0000-0100-00005A000000}"/>
  <tableColumns count="1">
    <tableColumn id="1" xr3:uid="{00000000-0010-0000-5900-000001000000}" name="CUNDINAMARCA"/>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5A000000}" name="GUAINÍA" displayName="GUAINÍA" ref="S204:S212" totalsRowShown="0" headerRowDxfId="203">
  <autoFilter ref="S204:S212" xr:uid="{00000000-0009-0000-0100-00005B000000}"/>
  <tableColumns count="1">
    <tableColumn id="1" xr3:uid="{00000000-0010-0000-5A00-000001000000}" name="GUAINÍA"/>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B000000}" name="GUAVIARE" displayName="GUAVIARE" ref="T204:T208" totalsRowShown="0" headerRowDxfId="202">
  <autoFilter ref="T204:T208" xr:uid="{00000000-0009-0000-0100-00005C000000}"/>
  <tableColumns count="1">
    <tableColumn id="1" xr3:uid="{00000000-0010-0000-5B00-000001000000}" name="GUAVIAR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5C000000}" name="HUILA" displayName="HUILA" ref="U204:U241" totalsRowShown="0" headerRowDxfId="201">
  <autoFilter ref="U204:U241" xr:uid="{00000000-0009-0000-0100-00005D000000}"/>
  <tableColumns count="1">
    <tableColumn id="1" xr3:uid="{00000000-0010-0000-5C00-000001000000}" name="HUILA"/>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5D000000}" name="LA_GUAJIRA" displayName="LA_GUAJIRA" ref="V204:V219" totalsRowShown="0" headerRowDxfId="200">
  <autoFilter ref="V204:V219" xr:uid="{00000000-0009-0000-0100-00005E000000}"/>
  <tableColumns count="1">
    <tableColumn id="1" xr3:uid="{00000000-0010-0000-5D00-000001000000}" name="LA_GUAJIRA"/>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5E000000}" name="MAGDALENA" displayName="MAGDALENA" ref="W204:W234" totalsRowShown="0" headerRowDxfId="199">
  <autoFilter ref="W204:W234" xr:uid="{00000000-0009-0000-0100-00005F000000}"/>
  <tableColumns count="1">
    <tableColumn id="1" xr3:uid="{00000000-0010-0000-5E00-000001000000}" name="MAGDALENA"/>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5F000000}" name="META" displayName="META" ref="X204:X233" totalsRowShown="0" headerRowDxfId="198">
  <autoFilter ref="X204:X233" xr:uid="{00000000-0009-0000-0100-000060000000}"/>
  <tableColumns count="1">
    <tableColumn id="1" xr3:uid="{00000000-0010-0000-5F00-000001000000}" name="META"/>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0000000}" name="NARIÑO" displayName="NARIÑO" ref="Y204:Y268" totalsRowShown="0" headerRowDxfId="197">
  <autoFilter ref="Y204:Y268" xr:uid="{00000000-0009-0000-0100-000061000000}"/>
  <tableColumns count="1">
    <tableColumn id="1" xr3:uid="{00000000-0010-0000-6000-000001000000}" name="NARIÑO"/>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1000000}" name="NORTE_DE_SANTANDER" displayName="NORTE_DE_SANTANDER" ref="Z204:Z244" totalsRowShown="0" headerRowDxfId="196">
  <autoFilter ref="Z204:Z244" xr:uid="{00000000-0009-0000-0100-000062000000}"/>
  <tableColumns count="1">
    <tableColumn id="1" xr3:uid="{00000000-0010-0000-6100-000001000000}" name="NORTE_DE_SANTANDER"/>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2000000}" name="PUTUMAYO" displayName="PUTUMAYO" ref="AA204:AA217" totalsRowShown="0" headerRowDxfId="195">
  <autoFilter ref="AA204:AA217" xr:uid="{00000000-0009-0000-0100-000063000000}"/>
  <tableColumns count="1">
    <tableColumn id="1" xr3:uid="{00000000-0010-0000-6200-000001000000}" name="PUTUMAYO"/>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table" Target="../tables/table26.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80" Type="http://schemas.openxmlformats.org/officeDocument/2006/relationships/table" Target="../tables/table80.xml"/><Relationship Id="rId85" Type="http://schemas.openxmlformats.org/officeDocument/2006/relationships/table" Target="../tables/table8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61" Type="http://schemas.openxmlformats.org/officeDocument/2006/relationships/table" Target="../tables/table61.xml"/><Relationship Id="rId82" Type="http://schemas.openxmlformats.org/officeDocument/2006/relationships/table" Target="../tables/table8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14.xml"/><Relationship Id="rId2" Type="http://schemas.openxmlformats.org/officeDocument/2006/relationships/vmlDrawing" Target="../drawings/vmlDrawing18.vml"/><Relationship Id="rId1" Type="http://schemas.openxmlformats.org/officeDocument/2006/relationships/printerSettings" Target="../printerSettings/printerSettings19.bin"/><Relationship Id="rId4" Type="http://schemas.openxmlformats.org/officeDocument/2006/relationships/table" Target="../tables/table115.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J460"/>
  <sheetViews>
    <sheetView topLeftCell="A119" zoomScale="85" zoomScaleNormal="85" workbookViewId="0">
      <selection activeCell="E157" sqref="E157"/>
    </sheetView>
  </sheetViews>
  <sheetFormatPr baseColWidth="10" defaultColWidth="11.42578125" defaultRowHeight="11.25" x14ac:dyDescent="0.2"/>
  <cols>
    <col min="1" max="1" width="4.140625" style="2" customWidth="1"/>
    <col min="2" max="2" width="29.42578125" style="2" customWidth="1"/>
    <col min="3" max="3" width="4.140625" style="2" customWidth="1"/>
    <col min="4" max="4" width="60.85546875" style="2" bestFit="1" customWidth="1"/>
    <col min="5" max="5" width="22.85546875" style="2" bestFit="1" customWidth="1"/>
    <col min="6" max="6" width="78" style="2" bestFit="1" customWidth="1"/>
    <col min="7" max="7" width="28.7109375" style="2" bestFit="1" customWidth="1"/>
    <col min="8" max="8" width="78.140625" style="2" bestFit="1" customWidth="1"/>
    <col min="9" max="9" width="33.140625" style="2" bestFit="1" customWidth="1"/>
    <col min="10" max="10" width="81.140625" style="2" customWidth="1"/>
    <col min="11" max="11" width="53.140625" style="2" customWidth="1"/>
    <col min="12" max="12" width="16.85546875" style="2" bestFit="1" customWidth="1"/>
    <col min="13" max="13" width="62.85546875" style="2" customWidth="1"/>
    <col min="14" max="14" width="27.85546875" style="2" customWidth="1"/>
    <col min="15" max="15" width="57.42578125" style="2" customWidth="1"/>
    <col min="16" max="16" width="24.42578125" style="2" customWidth="1"/>
    <col min="17" max="17" width="58.85546875" style="2" customWidth="1"/>
    <col min="18" max="18" width="23.85546875" style="2" customWidth="1"/>
    <col min="19" max="19" width="58.85546875" style="2" customWidth="1"/>
    <col min="20" max="20" width="27" style="2" bestFit="1" customWidth="1"/>
    <col min="21" max="21" width="20" style="2" customWidth="1"/>
    <col min="22" max="22" width="15.42578125" style="2" bestFit="1" customWidth="1"/>
    <col min="23" max="23" width="24.140625" style="2" bestFit="1" customWidth="1"/>
    <col min="24" max="24" width="22.140625" style="2" customWidth="1"/>
    <col min="25" max="25" width="21.140625" style="2" customWidth="1"/>
    <col min="26" max="26" width="23.85546875" style="2" customWidth="1"/>
    <col min="27" max="27" width="35.140625" style="2" customWidth="1"/>
    <col min="28" max="28" width="34.85546875" style="2" customWidth="1"/>
    <col min="29" max="29" width="31.140625" style="2" customWidth="1"/>
    <col min="30" max="30" width="27.140625" style="2" customWidth="1"/>
    <col min="31" max="31" width="36.140625" style="2" customWidth="1"/>
    <col min="32" max="32" width="28.140625" style="2" customWidth="1"/>
    <col min="33" max="33" width="25.85546875" style="2" customWidth="1"/>
    <col min="34" max="34" width="31.42578125" style="2" customWidth="1"/>
    <col min="35" max="35" width="11.42578125" style="2"/>
    <col min="36" max="36" width="32.140625" style="2" customWidth="1"/>
    <col min="37" max="16384" width="11.42578125" style="2"/>
  </cols>
  <sheetData>
    <row r="2" spans="6:13" x14ac:dyDescent="0.2">
      <c r="J2" s="3" t="s">
        <v>0</v>
      </c>
    </row>
    <row r="3" spans="6:13" x14ac:dyDescent="0.2">
      <c r="J3" s="4" t="s">
        <v>1</v>
      </c>
    </row>
    <row r="4" spans="6:13" x14ac:dyDescent="0.2">
      <c r="J4" s="4" t="s">
        <v>2</v>
      </c>
    </row>
    <row r="5" spans="6:13" x14ac:dyDescent="0.2">
      <c r="J5" s="4" t="s">
        <v>3</v>
      </c>
    </row>
    <row r="6" spans="6:13" x14ac:dyDescent="0.2">
      <c r="J6" s="4" t="s">
        <v>4</v>
      </c>
    </row>
    <row r="7" spans="6:13" x14ac:dyDescent="0.2">
      <c r="J7" s="4"/>
    </row>
    <row r="8" spans="6:13" x14ac:dyDescent="0.2">
      <c r="J8" s="3" t="s">
        <v>5</v>
      </c>
      <c r="M8" s="4"/>
    </row>
    <row r="9" spans="6:13" x14ac:dyDescent="0.2">
      <c r="J9" s="4" t="s">
        <v>6</v>
      </c>
    </row>
    <row r="10" spans="6:13" x14ac:dyDescent="0.2">
      <c r="F10" s="3" t="s">
        <v>7</v>
      </c>
      <c r="H10" s="3" t="s">
        <v>8</v>
      </c>
      <c r="J10" s="4" t="s">
        <v>9</v>
      </c>
    </row>
    <row r="11" spans="6:13" x14ac:dyDescent="0.2">
      <c r="F11" s="5" t="s">
        <v>10</v>
      </c>
      <c r="H11" s="4" t="s">
        <v>11</v>
      </c>
      <c r="J11" s="4" t="s">
        <v>12</v>
      </c>
      <c r="M11" s="4"/>
    </row>
    <row r="12" spans="6:13" x14ac:dyDescent="0.2">
      <c r="F12" s="5" t="s">
        <v>13</v>
      </c>
      <c r="H12" s="4" t="s">
        <v>14</v>
      </c>
    </row>
    <row r="13" spans="6:13" x14ac:dyDescent="0.2">
      <c r="F13" s="5" t="s">
        <v>15</v>
      </c>
      <c r="H13" s="5" t="s">
        <v>16</v>
      </c>
      <c r="J13" s="3" t="s">
        <v>17</v>
      </c>
    </row>
    <row r="14" spans="6:13" x14ac:dyDescent="0.2">
      <c r="H14" s="4" t="s">
        <v>18</v>
      </c>
      <c r="J14" s="5" t="s">
        <v>19</v>
      </c>
    </row>
    <row r="15" spans="6:13" x14ac:dyDescent="0.2">
      <c r="J15" s="5" t="s">
        <v>20</v>
      </c>
    </row>
    <row r="16" spans="6:13" x14ac:dyDescent="0.2">
      <c r="J16" s="5" t="s">
        <v>21</v>
      </c>
    </row>
    <row r="17" spans="2:20" x14ac:dyDescent="0.2">
      <c r="J17" s="5" t="s">
        <v>22</v>
      </c>
    </row>
    <row r="18" spans="2:20" x14ac:dyDescent="0.2">
      <c r="C18" s="4"/>
      <c r="E18" s="4"/>
      <c r="G18" s="3"/>
      <c r="H18" s="4"/>
      <c r="J18" s="5" t="s">
        <v>23</v>
      </c>
      <c r="T18" s="4"/>
    </row>
    <row r="19" spans="2:20" x14ac:dyDescent="0.2">
      <c r="C19" s="4"/>
      <c r="E19" s="4"/>
      <c r="G19" s="4"/>
      <c r="H19" s="3" t="s">
        <v>8</v>
      </c>
      <c r="J19" s="4"/>
      <c r="T19" s="4"/>
    </row>
    <row r="20" spans="2:20" x14ac:dyDescent="0.2">
      <c r="C20" s="4"/>
      <c r="E20" s="4"/>
      <c r="G20" s="4"/>
      <c r="H20" s="4" t="s">
        <v>24</v>
      </c>
      <c r="J20" s="3" t="s">
        <v>25</v>
      </c>
      <c r="T20" s="4"/>
    </row>
    <row r="21" spans="2:20" x14ac:dyDescent="0.2">
      <c r="B21" s="4"/>
      <c r="C21" s="4"/>
      <c r="E21" s="4"/>
      <c r="G21" s="4"/>
      <c r="H21" s="4" t="s">
        <v>26</v>
      </c>
      <c r="J21" s="4" t="s">
        <v>27</v>
      </c>
      <c r="T21" s="4"/>
    </row>
    <row r="22" spans="2:20" x14ac:dyDescent="0.2">
      <c r="B22" s="4"/>
      <c r="C22" s="4"/>
      <c r="D22" s="3" t="s">
        <v>28</v>
      </c>
      <c r="E22" s="4"/>
      <c r="G22" s="4"/>
      <c r="H22" s="5" t="s">
        <v>29</v>
      </c>
      <c r="J22" s="4" t="s">
        <v>30</v>
      </c>
      <c r="T22" s="4"/>
    </row>
    <row r="23" spans="2:20" x14ac:dyDescent="0.2">
      <c r="B23" s="4"/>
      <c r="C23" s="4"/>
      <c r="D23" s="4" t="s">
        <v>31</v>
      </c>
      <c r="E23" s="4"/>
      <c r="G23" s="4"/>
      <c r="H23" s="4" t="s">
        <v>32</v>
      </c>
      <c r="T23" s="4"/>
    </row>
    <row r="24" spans="2:20" x14ac:dyDescent="0.2">
      <c r="B24" s="4"/>
      <c r="C24" s="4"/>
      <c r="D24" s="4" t="s">
        <v>33</v>
      </c>
      <c r="E24" s="4"/>
      <c r="G24" s="4"/>
      <c r="H24" s="4"/>
      <c r="T24" s="4"/>
    </row>
    <row r="25" spans="2:20" x14ac:dyDescent="0.2">
      <c r="B25" s="4"/>
      <c r="C25" s="4"/>
      <c r="D25" s="4" t="s">
        <v>34</v>
      </c>
      <c r="E25" s="4"/>
      <c r="G25" s="4"/>
      <c r="J25" s="3" t="s">
        <v>35</v>
      </c>
      <c r="T25" s="4"/>
    </row>
    <row r="26" spans="2:20" x14ac:dyDescent="0.2">
      <c r="B26" s="4"/>
      <c r="C26" s="4"/>
      <c r="D26" s="4"/>
      <c r="E26" s="4"/>
      <c r="G26" s="3"/>
      <c r="J26" s="4" t="s">
        <v>36</v>
      </c>
      <c r="T26" s="4"/>
    </row>
    <row r="27" spans="2:20" x14ac:dyDescent="0.2">
      <c r="B27" s="4"/>
      <c r="C27" s="4"/>
      <c r="D27" s="4"/>
      <c r="E27" s="4"/>
      <c r="G27" s="3"/>
      <c r="T27" s="4"/>
    </row>
    <row r="28" spans="2:20" x14ac:dyDescent="0.2">
      <c r="B28" s="4"/>
      <c r="C28" s="4"/>
      <c r="D28" s="4"/>
      <c r="E28" s="4"/>
      <c r="G28" s="3"/>
      <c r="J28" s="3" t="s">
        <v>37</v>
      </c>
      <c r="M28" s="4"/>
      <c r="T28" s="4"/>
    </row>
    <row r="29" spans="2:20" x14ac:dyDescent="0.2">
      <c r="B29" s="4"/>
      <c r="C29" s="4"/>
      <c r="D29" s="4"/>
      <c r="E29" s="4"/>
      <c r="G29" s="3"/>
      <c r="J29" s="4" t="s">
        <v>38</v>
      </c>
      <c r="M29" s="4"/>
      <c r="T29" s="4"/>
    </row>
    <row r="30" spans="2:20" x14ac:dyDescent="0.2">
      <c r="B30" s="4"/>
      <c r="C30" s="4"/>
      <c r="D30" s="4"/>
      <c r="E30" s="4"/>
      <c r="G30" s="3"/>
      <c r="J30" s="4" t="s">
        <v>39</v>
      </c>
      <c r="M30" s="4"/>
      <c r="T30" s="4"/>
    </row>
    <row r="31" spans="2:20" x14ac:dyDescent="0.2">
      <c r="B31" s="4"/>
      <c r="C31" s="4"/>
      <c r="D31" s="4"/>
      <c r="E31" s="4"/>
      <c r="G31" s="3"/>
      <c r="J31" s="4" t="s">
        <v>40</v>
      </c>
      <c r="M31" s="4"/>
      <c r="T31" s="4"/>
    </row>
    <row r="32" spans="2:20" x14ac:dyDescent="0.2">
      <c r="B32" s="4"/>
      <c r="C32" s="4"/>
      <c r="D32" s="4"/>
      <c r="E32" s="4"/>
      <c r="G32" s="3"/>
      <c r="H32" s="3" t="s">
        <v>41</v>
      </c>
      <c r="J32" s="4" t="s">
        <v>42</v>
      </c>
      <c r="M32" s="4"/>
      <c r="T32" s="4"/>
    </row>
    <row r="33" spans="2:20" x14ac:dyDescent="0.2">
      <c r="B33" s="4"/>
      <c r="C33" s="4"/>
      <c r="D33" s="4"/>
      <c r="E33" s="4"/>
      <c r="G33" s="3"/>
      <c r="H33" s="4" t="s">
        <v>43</v>
      </c>
      <c r="J33" s="4" t="s">
        <v>44</v>
      </c>
      <c r="M33" s="4"/>
      <c r="T33" s="4"/>
    </row>
    <row r="34" spans="2:20" ht="22.5" x14ac:dyDescent="0.2">
      <c r="B34" s="4"/>
      <c r="C34" s="4"/>
      <c r="D34" s="4"/>
      <c r="E34" s="4"/>
      <c r="F34" s="3" t="s">
        <v>45</v>
      </c>
      <c r="G34" s="3"/>
      <c r="H34" s="4" t="s">
        <v>46</v>
      </c>
      <c r="J34" s="5" t="s">
        <v>47</v>
      </c>
      <c r="M34" s="4"/>
      <c r="T34" s="4"/>
    </row>
    <row r="35" spans="2:20" ht="22.5" x14ac:dyDescent="0.2">
      <c r="B35" s="4"/>
      <c r="C35" s="4"/>
      <c r="D35" s="4"/>
      <c r="E35" s="4"/>
      <c r="F35" s="5" t="s">
        <v>48</v>
      </c>
      <c r="G35" s="3"/>
      <c r="H35" s="4" t="s">
        <v>49</v>
      </c>
      <c r="J35" s="5" t="s">
        <v>50</v>
      </c>
      <c r="M35" s="4"/>
      <c r="T35" s="4"/>
    </row>
    <row r="36" spans="2:20" ht="22.5" x14ac:dyDescent="0.2">
      <c r="B36" s="4"/>
      <c r="C36" s="4"/>
      <c r="D36" s="4"/>
      <c r="E36" s="4"/>
      <c r="G36" s="3"/>
      <c r="H36" s="4" t="s">
        <v>51</v>
      </c>
      <c r="J36" s="5" t="s">
        <v>52</v>
      </c>
      <c r="M36" s="4"/>
      <c r="T36" s="4"/>
    </row>
    <row r="37" spans="2:20" x14ac:dyDescent="0.2">
      <c r="B37" s="4"/>
      <c r="C37" s="4"/>
      <c r="D37" s="4"/>
      <c r="E37" s="4"/>
      <c r="G37" s="3"/>
      <c r="H37" s="4" t="s">
        <v>53</v>
      </c>
      <c r="M37" s="4"/>
      <c r="T37" s="4"/>
    </row>
    <row r="38" spans="2:20" x14ac:dyDescent="0.2">
      <c r="B38" s="4"/>
      <c r="C38" s="4"/>
      <c r="D38" s="4"/>
      <c r="E38" s="4"/>
      <c r="G38" s="3"/>
      <c r="J38" s="3" t="s">
        <v>54</v>
      </c>
      <c r="M38" s="4"/>
      <c r="T38" s="4"/>
    </row>
    <row r="39" spans="2:20" x14ac:dyDescent="0.2">
      <c r="B39" s="4"/>
      <c r="C39" s="4"/>
      <c r="D39" s="4"/>
      <c r="E39" s="4"/>
      <c r="G39" s="3"/>
      <c r="J39" s="4" t="s">
        <v>55</v>
      </c>
      <c r="M39" s="4"/>
      <c r="T39" s="4"/>
    </row>
    <row r="40" spans="2:20" x14ac:dyDescent="0.2">
      <c r="B40" s="4"/>
      <c r="C40" s="4"/>
      <c r="D40" s="4"/>
      <c r="E40" s="4"/>
      <c r="G40" s="3"/>
      <c r="J40" s="4" t="s">
        <v>56</v>
      </c>
      <c r="M40" s="4"/>
      <c r="T40" s="4"/>
    </row>
    <row r="41" spans="2:20" x14ac:dyDescent="0.2">
      <c r="B41" s="4"/>
      <c r="C41" s="4"/>
      <c r="D41" s="4"/>
      <c r="E41" s="4"/>
      <c r="G41" s="3"/>
      <c r="J41" s="4" t="s">
        <v>57</v>
      </c>
      <c r="M41" s="4"/>
      <c r="T41" s="4"/>
    </row>
    <row r="42" spans="2:20" x14ac:dyDescent="0.2">
      <c r="B42" s="4"/>
      <c r="C42" s="4"/>
      <c r="D42" s="4"/>
      <c r="E42" s="4"/>
      <c r="G42" s="3"/>
      <c r="J42" s="4" t="s">
        <v>58</v>
      </c>
      <c r="M42" s="4"/>
      <c r="T42" s="4"/>
    </row>
    <row r="43" spans="2:20" x14ac:dyDescent="0.2">
      <c r="B43" s="4"/>
      <c r="C43" s="4"/>
      <c r="D43" s="4"/>
      <c r="E43" s="4"/>
      <c r="G43" s="3"/>
      <c r="J43" s="4" t="s">
        <v>59</v>
      </c>
      <c r="M43" s="4"/>
      <c r="T43" s="4"/>
    </row>
    <row r="44" spans="2:20" x14ac:dyDescent="0.2">
      <c r="B44" s="4"/>
      <c r="C44" s="4"/>
      <c r="D44" s="4"/>
      <c r="E44" s="4"/>
      <c r="G44" s="3"/>
      <c r="M44" s="4"/>
      <c r="T44" s="4"/>
    </row>
    <row r="45" spans="2:20" x14ac:dyDescent="0.2">
      <c r="B45" s="4"/>
      <c r="C45" s="4"/>
      <c r="D45" s="4"/>
      <c r="E45" s="4"/>
      <c r="G45" s="3"/>
      <c r="J45" s="3" t="s">
        <v>60</v>
      </c>
      <c r="M45" s="4"/>
      <c r="T45" s="4"/>
    </row>
    <row r="46" spans="2:20" x14ac:dyDescent="0.2">
      <c r="B46" s="4"/>
      <c r="C46" s="4"/>
      <c r="D46" s="4"/>
      <c r="E46" s="4"/>
      <c r="G46" s="3"/>
      <c r="J46" s="4" t="s">
        <v>61</v>
      </c>
      <c r="M46" s="4"/>
      <c r="T46" s="4"/>
    </row>
    <row r="47" spans="2:20" x14ac:dyDescent="0.2">
      <c r="B47" s="4"/>
      <c r="C47" s="4"/>
      <c r="D47" s="4"/>
      <c r="E47" s="4"/>
      <c r="G47" s="3"/>
      <c r="J47" s="4" t="s">
        <v>62</v>
      </c>
      <c r="M47" s="4"/>
      <c r="T47" s="4"/>
    </row>
    <row r="48" spans="2:20" x14ac:dyDescent="0.2">
      <c r="B48" s="4"/>
      <c r="C48" s="4"/>
      <c r="D48" s="163" t="s">
        <v>63</v>
      </c>
      <c r="E48" s="4"/>
      <c r="G48" s="3"/>
      <c r="J48" s="4" t="s">
        <v>64</v>
      </c>
      <c r="T48" s="4"/>
    </row>
    <row r="49" spans="2:20" x14ac:dyDescent="0.2">
      <c r="B49" s="4"/>
      <c r="C49" s="4"/>
      <c r="D49" s="164" t="s">
        <v>65</v>
      </c>
      <c r="E49" s="4"/>
      <c r="F49" s="5"/>
      <c r="G49" s="3"/>
      <c r="J49" s="4" t="s">
        <v>66</v>
      </c>
      <c r="T49" s="4"/>
    </row>
    <row r="50" spans="2:20" x14ac:dyDescent="0.2">
      <c r="B50" s="4"/>
      <c r="C50" s="4"/>
      <c r="D50" s="165" t="s">
        <v>67</v>
      </c>
      <c r="E50" s="4"/>
      <c r="F50" s="5"/>
      <c r="G50" s="3"/>
      <c r="J50" s="4" t="s">
        <v>68</v>
      </c>
      <c r="T50" s="4"/>
    </row>
    <row r="51" spans="2:20" x14ac:dyDescent="0.2">
      <c r="B51" s="4"/>
      <c r="C51" s="4"/>
      <c r="D51" s="164" t="s">
        <v>69</v>
      </c>
      <c r="E51" s="4"/>
      <c r="F51" s="5"/>
      <c r="G51" s="3"/>
      <c r="J51" s="4" t="s">
        <v>70</v>
      </c>
      <c r="T51" s="4"/>
    </row>
    <row r="52" spans="2:20" x14ac:dyDescent="0.2">
      <c r="B52" s="4"/>
      <c r="C52" s="4"/>
      <c r="D52" s="4"/>
      <c r="E52" s="4"/>
      <c r="F52" s="5"/>
      <c r="G52" s="3"/>
      <c r="J52" s="4" t="s">
        <v>71</v>
      </c>
      <c r="T52" s="4"/>
    </row>
    <row r="53" spans="2:20" x14ac:dyDescent="0.2">
      <c r="B53" s="4"/>
      <c r="C53" s="4"/>
      <c r="D53" s="4"/>
      <c r="E53" s="4"/>
      <c r="F53" s="5"/>
      <c r="G53" s="3"/>
      <c r="J53" s="4" t="s">
        <v>72</v>
      </c>
      <c r="T53" s="4"/>
    </row>
    <row r="54" spans="2:20" x14ac:dyDescent="0.2">
      <c r="B54" s="4"/>
      <c r="C54" s="4"/>
      <c r="D54" s="4"/>
      <c r="E54" s="4"/>
      <c r="F54" s="5"/>
      <c r="G54" s="3"/>
      <c r="J54" s="4" t="s">
        <v>73</v>
      </c>
      <c r="T54" s="4"/>
    </row>
    <row r="55" spans="2:20" x14ac:dyDescent="0.2">
      <c r="B55" s="4"/>
      <c r="C55" s="4"/>
      <c r="D55" s="4"/>
      <c r="E55" s="4"/>
      <c r="F55" s="5"/>
      <c r="G55" s="3"/>
      <c r="H55" s="4"/>
      <c r="J55" s="4" t="s">
        <v>74</v>
      </c>
      <c r="T55" s="4"/>
    </row>
    <row r="56" spans="2:20" x14ac:dyDescent="0.2">
      <c r="B56" s="4"/>
      <c r="C56" s="4"/>
      <c r="D56" s="4"/>
      <c r="E56" s="4"/>
      <c r="F56" s="5"/>
      <c r="G56" s="3"/>
      <c r="H56" s="4"/>
      <c r="J56" s="4" t="s">
        <v>75</v>
      </c>
      <c r="T56" s="4"/>
    </row>
    <row r="57" spans="2:20" x14ac:dyDescent="0.2">
      <c r="B57" s="4"/>
      <c r="C57" s="4"/>
      <c r="D57" s="163" t="s">
        <v>76</v>
      </c>
      <c r="E57" s="4"/>
      <c r="F57" s="5"/>
      <c r="G57" s="3"/>
      <c r="H57" s="4"/>
      <c r="J57" s="4" t="s">
        <v>77</v>
      </c>
      <c r="T57" s="4"/>
    </row>
    <row r="58" spans="2:20" x14ac:dyDescent="0.2">
      <c r="B58" s="4"/>
      <c r="C58" s="4"/>
      <c r="E58" s="4"/>
      <c r="G58" s="3"/>
      <c r="H58" s="4"/>
      <c r="J58" s="4" t="s">
        <v>78</v>
      </c>
      <c r="T58" s="4"/>
    </row>
    <row r="59" spans="2:20" x14ac:dyDescent="0.2">
      <c r="B59" s="4"/>
      <c r="C59" s="4"/>
      <c r="D59" s="4" t="s">
        <v>79</v>
      </c>
      <c r="E59" s="4"/>
      <c r="G59" s="3"/>
      <c r="H59" s="4"/>
      <c r="J59" s="4"/>
      <c r="T59" s="4"/>
    </row>
    <row r="60" spans="2:20" x14ac:dyDescent="0.2">
      <c r="B60" s="4"/>
      <c r="C60" s="4"/>
      <c r="E60" s="4"/>
      <c r="F60" s="5"/>
      <c r="G60" s="3"/>
      <c r="H60" s="4"/>
      <c r="J60" s="3" t="s">
        <v>80</v>
      </c>
      <c r="T60" s="4"/>
    </row>
    <row r="61" spans="2:20" x14ac:dyDescent="0.2">
      <c r="B61" s="4"/>
      <c r="C61" s="4"/>
      <c r="E61" s="4"/>
      <c r="F61" s="5"/>
      <c r="G61" s="3"/>
      <c r="H61" s="4"/>
      <c r="J61" s="4" t="s">
        <v>81</v>
      </c>
      <c r="T61" s="4"/>
    </row>
    <row r="62" spans="2:20" x14ac:dyDescent="0.2">
      <c r="B62" s="4"/>
      <c r="C62" s="4"/>
      <c r="D62" s="4"/>
      <c r="E62" s="4"/>
      <c r="F62" s="5"/>
      <c r="G62" s="3"/>
      <c r="H62" s="4"/>
      <c r="J62" s="4"/>
      <c r="T62" s="4"/>
    </row>
    <row r="63" spans="2:20" x14ac:dyDescent="0.2">
      <c r="B63" s="4"/>
      <c r="C63" s="4"/>
      <c r="D63" s="4"/>
      <c r="E63" s="4"/>
      <c r="F63" s="5"/>
      <c r="G63" s="3"/>
      <c r="H63" s="4"/>
      <c r="J63" s="4"/>
      <c r="T63" s="4"/>
    </row>
    <row r="64" spans="2:20" x14ac:dyDescent="0.2">
      <c r="B64" s="4"/>
      <c r="C64" s="4"/>
      <c r="D64" s="4"/>
      <c r="E64" s="4"/>
      <c r="F64" s="5"/>
      <c r="G64" s="3"/>
      <c r="H64" s="4"/>
      <c r="J64" s="3" t="s">
        <v>82</v>
      </c>
      <c r="T64" s="4"/>
    </row>
    <row r="65" spans="2:20" x14ac:dyDescent="0.2">
      <c r="B65" s="4"/>
      <c r="C65" s="4"/>
      <c r="D65" s="4"/>
      <c r="E65" s="4"/>
      <c r="F65" s="5"/>
      <c r="G65" s="3"/>
      <c r="H65" s="4"/>
      <c r="J65" s="4" t="s">
        <v>36</v>
      </c>
      <c r="T65" s="4"/>
    </row>
    <row r="66" spans="2:20" x14ac:dyDescent="0.2">
      <c r="B66" s="4"/>
      <c r="C66" s="4"/>
      <c r="D66" s="4"/>
      <c r="E66" s="4"/>
      <c r="F66" s="5"/>
      <c r="G66" s="3"/>
      <c r="H66" s="4"/>
      <c r="J66" s="4" t="s">
        <v>83</v>
      </c>
      <c r="T66" s="4"/>
    </row>
    <row r="67" spans="2:20" x14ac:dyDescent="0.2">
      <c r="B67" s="4"/>
      <c r="C67" s="4"/>
      <c r="D67" s="4"/>
      <c r="E67" s="4"/>
      <c r="F67" s="5"/>
      <c r="G67" s="3"/>
      <c r="H67" s="4"/>
      <c r="J67" s="4"/>
      <c r="T67" s="4"/>
    </row>
    <row r="68" spans="2:20" x14ac:dyDescent="0.2">
      <c r="B68" s="4"/>
      <c r="C68" s="4"/>
      <c r="D68" s="4"/>
      <c r="E68" s="4"/>
      <c r="F68" s="5"/>
      <c r="G68" s="3"/>
      <c r="H68" s="4"/>
      <c r="J68" s="3" t="s">
        <v>84</v>
      </c>
      <c r="T68" s="4"/>
    </row>
    <row r="69" spans="2:20" x14ac:dyDescent="0.2">
      <c r="B69" s="4"/>
      <c r="C69" s="4"/>
      <c r="D69" s="4"/>
      <c r="E69" s="4"/>
      <c r="F69" s="5"/>
      <c r="G69" s="3"/>
      <c r="H69" s="4"/>
      <c r="J69" s="4" t="s">
        <v>85</v>
      </c>
      <c r="T69" s="4"/>
    </row>
    <row r="70" spans="2:20" x14ac:dyDescent="0.2">
      <c r="B70" s="4"/>
      <c r="C70" s="4"/>
      <c r="D70" s="4"/>
      <c r="E70" s="4"/>
      <c r="F70" s="5"/>
      <c r="G70" s="3"/>
      <c r="H70" s="4"/>
      <c r="J70" s="4" t="s">
        <v>86</v>
      </c>
      <c r="T70" s="4"/>
    </row>
    <row r="71" spans="2:20" x14ac:dyDescent="0.2">
      <c r="B71" s="4"/>
      <c r="C71" s="4"/>
      <c r="D71" s="4"/>
      <c r="E71" s="4"/>
      <c r="F71" s="5"/>
      <c r="G71" s="3"/>
      <c r="H71" s="4"/>
      <c r="J71" s="4" t="s">
        <v>42</v>
      </c>
      <c r="T71" s="4"/>
    </row>
    <row r="72" spans="2:20" x14ac:dyDescent="0.2">
      <c r="B72" s="4"/>
      <c r="C72" s="4"/>
      <c r="D72" s="4"/>
      <c r="E72" s="4"/>
      <c r="F72" s="5"/>
      <c r="G72" s="3"/>
      <c r="H72" s="4"/>
      <c r="J72" s="4" t="s">
        <v>44</v>
      </c>
      <c r="T72" s="4"/>
    </row>
    <row r="73" spans="2:20" x14ac:dyDescent="0.2">
      <c r="B73" s="4"/>
      <c r="C73" s="4"/>
      <c r="D73" s="4"/>
      <c r="E73" s="4"/>
      <c r="F73" s="5"/>
      <c r="G73" s="3"/>
      <c r="H73" s="4"/>
      <c r="J73" s="4"/>
      <c r="T73" s="4"/>
    </row>
    <row r="74" spans="2:20" x14ac:dyDescent="0.2">
      <c r="B74" s="4"/>
      <c r="C74" s="4"/>
      <c r="D74" s="4"/>
      <c r="E74" s="4"/>
      <c r="F74" s="5"/>
      <c r="G74" s="3"/>
      <c r="H74" s="4"/>
      <c r="J74" s="3" t="s">
        <v>87</v>
      </c>
      <c r="T74" s="4"/>
    </row>
    <row r="75" spans="2:20" x14ac:dyDescent="0.2">
      <c r="B75" s="4"/>
      <c r="C75" s="4"/>
      <c r="D75" s="4"/>
      <c r="E75" s="4"/>
      <c r="F75" s="5"/>
      <c r="G75" s="3"/>
      <c r="H75" s="4"/>
      <c r="J75" s="4" t="s">
        <v>88</v>
      </c>
      <c r="T75" s="4"/>
    </row>
    <row r="76" spans="2:20" x14ac:dyDescent="0.2">
      <c r="B76" s="4"/>
      <c r="C76" s="4"/>
      <c r="D76" s="4"/>
      <c r="E76" s="4"/>
      <c r="F76" s="5"/>
      <c r="G76" s="3"/>
      <c r="H76" s="4"/>
      <c r="J76" s="4"/>
      <c r="T76" s="4"/>
    </row>
    <row r="77" spans="2:20" x14ac:dyDescent="0.2">
      <c r="B77" s="4"/>
      <c r="C77" s="4"/>
      <c r="D77" s="4"/>
      <c r="E77" s="4"/>
      <c r="F77" s="5"/>
      <c r="G77" s="3"/>
      <c r="H77" s="4"/>
      <c r="J77" s="3" t="s">
        <v>89</v>
      </c>
      <c r="T77" s="4"/>
    </row>
    <row r="78" spans="2:20" x14ac:dyDescent="0.2">
      <c r="B78" s="4"/>
      <c r="C78" s="4"/>
      <c r="D78" s="4"/>
      <c r="E78" s="4"/>
      <c r="F78" s="5"/>
      <c r="G78" s="3"/>
      <c r="H78" s="4"/>
      <c r="J78" s="4" t="s">
        <v>61</v>
      </c>
      <c r="T78" s="4"/>
    </row>
    <row r="79" spans="2:20" x14ac:dyDescent="0.2">
      <c r="B79" s="4"/>
      <c r="C79" s="4"/>
      <c r="D79" s="4"/>
      <c r="E79" s="4"/>
      <c r="F79" s="5"/>
      <c r="G79" s="3"/>
      <c r="H79" s="4"/>
      <c r="J79" s="4" t="s">
        <v>90</v>
      </c>
      <c r="T79" s="4"/>
    </row>
    <row r="80" spans="2:20" x14ac:dyDescent="0.2">
      <c r="B80" s="4"/>
      <c r="C80" s="4"/>
      <c r="D80" s="4"/>
      <c r="E80" s="4"/>
      <c r="F80" s="5"/>
      <c r="G80" s="3"/>
      <c r="H80" s="4"/>
      <c r="J80" s="4" t="s">
        <v>91</v>
      </c>
      <c r="T80" s="4"/>
    </row>
    <row r="81" spans="2:20" x14ac:dyDescent="0.2">
      <c r="B81" s="4"/>
      <c r="C81" s="4"/>
      <c r="D81" s="4"/>
      <c r="E81" s="4"/>
      <c r="F81" s="5"/>
      <c r="G81" s="3"/>
      <c r="H81" s="4"/>
      <c r="J81" s="4" t="s">
        <v>92</v>
      </c>
      <c r="T81" s="4"/>
    </row>
    <row r="82" spans="2:20" x14ac:dyDescent="0.2">
      <c r="B82" s="4"/>
      <c r="C82" s="4"/>
      <c r="D82" s="4"/>
      <c r="E82" s="4"/>
      <c r="F82" s="5"/>
      <c r="G82" s="3"/>
      <c r="H82" s="4"/>
      <c r="J82" s="4"/>
      <c r="T82" s="4"/>
    </row>
    <row r="83" spans="2:20" x14ac:dyDescent="0.2">
      <c r="B83" s="4"/>
      <c r="C83" s="4"/>
      <c r="D83" s="4"/>
      <c r="E83" s="4"/>
      <c r="F83" s="5"/>
      <c r="G83" s="3"/>
      <c r="H83" s="4"/>
      <c r="T83" s="4"/>
    </row>
    <row r="84" spans="2:20" x14ac:dyDescent="0.2">
      <c r="B84" s="4"/>
      <c r="C84" s="4"/>
      <c r="D84" s="4"/>
      <c r="E84" s="4"/>
      <c r="F84" s="3" t="s">
        <v>93</v>
      </c>
      <c r="G84" s="3"/>
      <c r="H84" s="3" t="s">
        <v>94</v>
      </c>
      <c r="J84" s="3" t="s">
        <v>95</v>
      </c>
      <c r="T84" s="4"/>
    </row>
    <row r="85" spans="2:20" ht="33.75" x14ac:dyDescent="0.2">
      <c r="B85" s="4"/>
      <c r="C85" s="4"/>
      <c r="D85" s="4"/>
      <c r="E85" s="4"/>
      <c r="F85" s="5" t="s">
        <v>96</v>
      </c>
      <c r="G85" s="3"/>
      <c r="H85" s="4" t="s">
        <v>34</v>
      </c>
      <c r="J85" s="4" t="s">
        <v>34</v>
      </c>
      <c r="T85" s="4"/>
    </row>
    <row r="86" spans="2:20" x14ac:dyDescent="0.2">
      <c r="B86" s="4"/>
      <c r="C86" s="4"/>
      <c r="D86" s="4"/>
      <c r="E86" s="4"/>
      <c r="F86" s="5"/>
      <c r="G86" s="3"/>
      <c r="H86" s="4"/>
      <c r="T86" s="4"/>
    </row>
    <row r="87" spans="2:20" x14ac:dyDescent="0.2">
      <c r="B87" s="4"/>
      <c r="C87" s="4"/>
      <c r="D87" s="4"/>
      <c r="E87" s="4"/>
      <c r="F87" s="5"/>
      <c r="G87" s="3"/>
      <c r="H87" s="4"/>
      <c r="T87" s="4"/>
    </row>
    <row r="88" spans="2:20" x14ac:dyDescent="0.2">
      <c r="B88" s="4"/>
      <c r="C88" s="4"/>
      <c r="D88" s="4"/>
      <c r="E88" s="4"/>
      <c r="F88" s="5"/>
      <c r="G88" s="3"/>
      <c r="H88" s="4"/>
      <c r="T88" s="4"/>
    </row>
    <row r="89" spans="2:20" s="9" customFormat="1" x14ac:dyDescent="0.2">
      <c r="B89" s="3" t="s">
        <v>97</v>
      </c>
      <c r="C89" s="6"/>
      <c r="D89" s="6"/>
      <c r="E89" s="6"/>
      <c r="F89" s="7"/>
      <c r="G89" s="8"/>
      <c r="H89" s="6"/>
      <c r="T89" s="6"/>
    </row>
    <row r="90" spans="2:20" s="9" customFormat="1" x14ac:dyDescent="0.2">
      <c r="B90" s="4" t="s">
        <v>98</v>
      </c>
      <c r="C90" s="6"/>
      <c r="D90" s="6"/>
      <c r="E90" s="6"/>
      <c r="F90" s="7"/>
      <c r="G90" s="8"/>
      <c r="H90" s="6"/>
      <c r="T90" s="6"/>
    </row>
    <row r="91" spans="2:20" s="9" customFormat="1" x14ac:dyDescent="0.2">
      <c r="B91" s="4" t="s">
        <v>99</v>
      </c>
      <c r="C91" s="6"/>
      <c r="D91" s="6"/>
      <c r="E91" s="6"/>
      <c r="F91" s="7"/>
      <c r="G91" s="8"/>
      <c r="H91" s="6"/>
      <c r="T91" s="6"/>
    </row>
    <row r="92" spans="2:20" x14ac:dyDescent="0.2">
      <c r="B92" s="4"/>
      <c r="C92" s="4"/>
      <c r="D92" s="4"/>
      <c r="E92" s="4"/>
      <c r="F92" s="5"/>
      <c r="G92" s="3"/>
      <c r="H92" s="4"/>
      <c r="T92" s="4"/>
    </row>
    <row r="93" spans="2:20" x14ac:dyDescent="0.2">
      <c r="B93" s="4"/>
      <c r="C93" s="4"/>
      <c r="D93" s="4"/>
      <c r="E93" s="4"/>
      <c r="F93" s="5"/>
      <c r="G93" s="3"/>
      <c r="H93" s="4"/>
      <c r="T93" s="4"/>
    </row>
    <row r="94" spans="2:20" x14ac:dyDescent="0.2">
      <c r="B94" s="4"/>
      <c r="C94" s="4"/>
      <c r="D94" s="4"/>
      <c r="E94" s="4"/>
      <c r="F94" s="5"/>
      <c r="G94" s="3"/>
      <c r="H94" s="4"/>
      <c r="T94" s="4"/>
    </row>
    <row r="95" spans="2:20" x14ac:dyDescent="0.2">
      <c r="B95" s="4"/>
      <c r="C95" s="4"/>
      <c r="D95" s="4"/>
      <c r="E95" s="4"/>
      <c r="F95" s="5"/>
      <c r="G95" s="3"/>
      <c r="H95" s="4"/>
      <c r="J95" s="3" t="s">
        <v>100</v>
      </c>
      <c r="T95" s="4"/>
    </row>
    <row r="96" spans="2:20" x14ac:dyDescent="0.2">
      <c r="B96" s="4"/>
      <c r="C96" s="4"/>
      <c r="D96" s="4"/>
      <c r="E96" s="4"/>
      <c r="G96" s="3"/>
      <c r="H96" s="4"/>
      <c r="J96" s="4" t="s">
        <v>101</v>
      </c>
      <c r="T96" s="4"/>
    </row>
    <row r="97" spans="2:20" x14ac:dyDescent="0.2">
      <c r="B97" s="4"/>
      <c r="C97" s="4"/>
      <c r="D97" s="4"/>
      <c r="E97" s="4"/>
      <c r="G97" s="3"/>
      <c r="H97" s="4"/>
      <c r="J97" s="4" t="s">
        <v>102</v>
      </c>
      <c r="T97" s="4"/>
    </row>
    <row r="98" spans="2:20" x14ac:dyDescent="0.2">
      <c r="B98" s="4"/>
      <c r="C98" s="4"/>
      <c r="D98" s="4"/>
      <c r="E98" s="4"/>
      <c r="G98" s="3"/>
      <c r="H98" s="4"/>
      <c r="J98" s="4" t="s">
        <v>103</v>
      </c>
      <c r="T98" s="4"/>
    </row>
    <row r="99" spans="2:20" x14ac:dyDescent="0.2">
      <c r="B99" s="4"/>
      <c r="C99" s="4"/>
      <c r="D99" s="4"/>
      <c r="E99" s="4"/>
      <c r="G99" s="3"/>
      <c r="H99" s="4"/>
      <c r="J99" s="4" t="s">
        <v>104</v>
      </c>
      <c r="T99" s="4"/>
    </row>
    <row r="100" spans="2:20" x14ac:dyDescent="0.2">
      <c r="B100" s="4"/>
      <c r="C100" s="4"/>
      <c r="D100" s="4"/>
      <c r="E100" s="4"/>
      <c r="G100" s="10"/>
      <c r="H100" s="4"/>
      <c r="J100" s="4" t="s">
        <v>105</v>
      </c>
      <c r="T100" s="4"/>
    </row>
    <row r="101" spans="2:20" x14ac:dyDescent="0.2">
      <c r="B101" s="4"/>
      <c r="C101" s="4"/>
      <c r="D101" s="4"/>
      <c r="E101" s="4"/>
      <c r="G101" s="4"/>
      <c r="H101" s="4"/>
      <c r="J101" s="4" t="s">
        <v>106</v>
      </c>
      <c r="T101" s="4"/>
    </row>
    <row r="102" spans="2:20" x14ac:dyDescent="0.2">
      <c r="B102" s="4"/>
      <c r="C102" s="4"/>
      <c r="D102" s="4"/>
      <c r="E102" s="4"/>
      <c r="G102" s="3"/>
      <c r="H102" s="3" t="s">
        <v>107</v>
      </c>
      <c r="T102" s="4"/>
    </row>
    <row r="103" spans="2:20" x14ac:dyDescent="0.2">
      <c r="B103" s="4"/>
      <c r="C103" s="4"/>
      <c r="D103" s="4"/>
      <c r="E103" s="4"/>
      <c r="G103" s="10"/>
      <c r="H103" s="2" t="s">
        <v>108</v>
      </c>
      <c r="J103" s="3" t="s">
        <v>109</v>
      </c>
      <c r="T103" s="4"/>
    </row>
    <row r="104" spans="2:20" x14ac:dyDescent="0.2">
      <c r="B104" s="4"/>
      <c r="C104" s="4"/>
      <c r="D104" s="4"/>
      <c r="E104" s="4"/>
      <c r="F104" s="3" t="s">
        <v>110</v>
      </c>
      <c r="G104" s="4"/>
      <c r="H104" s="2" t="s">
        <v>111</v>
      </c>
      <c r="J104" s="4" t="s">
        <v>112</v>
      </c>
      <c r="T104" s="4"/>
    </row>
    <row r="105" spans="2:20" x14ac:dyDescent="0.2">
      <c r="F105" s="10" t="s">
        <v>113</v>
      </c>
      <c r="G105" s="3"/>
      <c r="H105" s="11" t="s">
        <v>114</v>
      </c>
      <c r="J105" s="4" t="s">
        <v>115</v>
      </c>
      <c r="T105" s="4"/>
    </row>
    <row r="106" spans="2:20" x14ac:dyDescent="0.2">
      <c r="G106" s="10"/>
      <c r="H106" s="2" t="s">
        <v>116</v>
      </c>
      <c r="J106" s="4" t="s">
        <v>117</v>
      </c>
      <c r="T106" s="4"/>
    </row>
    <row r="107" spans="2:20" x14ac:dyDescent="0.2">
      <c r="T107" s="4"/>
    </row>
    <row r="108" spans="2:20" x14ac:dyDescent="0.2">
      <c r="G108" s="3"/>
      <c r="J108" s="3" t="s">
        <v>118</v>
      </c>
      <c r="T108" s="4"/>
    </row>
    <row r="109" spans="2:20" x14ac:dyDescent="0.2">
      <c r="G109" s="3"/>
      <c r="J109" s="4" t="s">
        <v>119</v>
      </c>
      <c r="T109" s="4"/>
    </row>
    <row r="110" spans="2:20" x14ac:dyDescent="0.2">
      <c r="B110" s="4"/>
      <c r="G110" s="3"/>
      <c r="J110" s="4" t="s">
        <v>120</v>
      </c>
      <c r="T110" s="4"/>
    </row>
    <row r="111" spans="2:20" x14ac:dyDescent="0.2">
      <c r="B111" s="4"/>
      <c r="G111" s="3"/>
      <c r="J111" s="4" t="s">
        <v>121</v>
      </c>
      <c r="T111" s="4"/>
    </row>
    <row r="112" spans="2:20" x14ac:dyDescent="0.2">
      <c r="B112" s="4"/>
      <c r="G112" s="3"/>
      <c r="T112" s="4"/>
    </row>
    <row r="113" spans="2:20" x14ac:dyDescent="0.2">
      <c r="B113" s="4"/>
      <c r="G113" s="10"/>
      <c r="J113" s="3" t="s">
        <v>122</v>
      </c>
      <c r="T113" s="4"/>
    </row>
    <row r="114" spans="2:20" x14ac:dyDescent="0.2">
      <c r="B114" s="4"/>
      <c r="G114" s="10"/>
      <c r="J114" s="4" t="s">
        <v>123</v>
      </c>
      <c r="T114" s="4"/>
    </row>
    <row r="115" spans="2:20" x14ac:dyDescent="0.2">
      <c r="G115" s="10"/>
      <c r="T115" s="4"/>
    </row>
    <row r="116" spans="2:20" x14ac:dyDescent="0.2">
      <c r="F116" s="3" t="s">
        <v>124</v>
      </c>
      <c r="G116" s="10"/>
      <c r="H116" s="3" t="s">
        <v>125</v>
      </c>
      <c r="T116" s="4"/>
    </row>
    <row r="117" spans="2:20" x14ac:dyDescent="0.2">
      <c r="D117" s="3" t="s">
        <v>126</v>
      </c>
      <c r="F117" s="10" t="s">
        <v>127</v>
      </c>
      <c r="H117" s="4" t="s">
        <v>128</v>
      </c>
      <c r="J117" s="3" t="s">
        <v>129</v>
      </c>
      <c r="T117" s="4"/>
    </row>
    <row r="118" spans="2:20" x14ac:dyDescent="0.2">
      <c r="D118" s="4" t="s">
        <v>130</v>
      </c>
      <c r="F118" s="4"/>
      <c r="G118" s="3"/>
      <c r="J118" s="4" t="s">
        <v>131</v>
      </c>
      <c r="T118" s="4"/>
    </row>
    <row r="119" spans="2:20" x14ac:dyDescent="0.2">
      <c r="D119" s="4" t="s">
        <v>132</v>
      </c>
      <c r="F119" s="3" t="s">
        <v>133</v>
      </c>
      <c r="G119" s="5"/>
      <c r="H119" s="3" t="s">
        <v>134</v>
      </c>
      <c r="J119" s="4" t="s">
        <v>135</v>
      </c>
      <c r="T119" s="4"/>
    </row>
    <row r="120" spans="2:20" ht="22.5" x14ac:dyDescent="0.2">
      <c r="D120" s="4" t="s">
        <v>136</v>
      </c>
      <c r="F120" s="10" t="s">
        <v>137</v>
      </c>
      <c r="G120" s="5"/>
      <c r="H120" s="4" t="s">
        <v>128</v>
      </c>
      <c r="J120" s="4" t="s">
        <v>138</v>
      </c>
      <c r="T120" s="4"/>
    </row>
    <row r="121" spans="2:20" x14ac:dyDescent="0.2">
      <c r="D121" s="4" t="s">
        <v>139</v>
      </c>
      <c r="G121" s="5"/>
      <c r="J121" s="4" t="s">
        <v>140</v>
      </c>
      <c r="T121" s="4"/>
    </row>
    <row r="122" spans="2:20" x14ac:dyDescent="0.2">
      <c r="D122" s="4" t="s">
        <v>141</v>
      </c>
      <c r="F122" s="3" t="s">
        <v>142</v>
      </c>
      <c r="H122" s="3" t="s">
        <v>143</v>
      </c>
      <c r="T122" s="4"/>
    </row>
    <row r="123" spans="2:20" x14ac:dyDescent="0.2">
      <c r="D123" s="4" t="s">
        <v>144</v>
      </c>
      <c r="F123" s="10" t="s">
        <v>145</v>
      </c>
      <c r="G123" s="3"/>
      <c r="H123" s="4" t="s">
        <v>128</v>
      </c>
      <c r="T123" s="4"/>
    </row>
    <row r="124" spans="2:20" x14ac:dyDescent="0.2">
      <c r="D124" s="4"/>
      <c r="F124" s="10"/>
      <c r="G124" s="3"/>
      <c r="H124" s="4"/>
      <c r="T124" s="4"/>
    </row>
    <row r="125" spans="2:20" x14ac:dyDescent="0.2">
      <c r="G125" s="5"/>
      <c r="T125" s="4"/>
    </row>
    <row r="126" spans="2:20" x14ac:dyDescent="0.2">
      <c r="T126" s="4"/>
    </row>
    <row r="127" spans="2:20" x14ac:dyDescent="0.2">
      <c r="G127" s="3"/>
      <c r="T127" s="4"/>
    </row>
    <row r="128" spans="2:20" x14ac:dyDescent="0.2">
      <c r="F128" s="10"/>
      <c r="G128" s="3"/>
      <c r="J128" s="3" t="s">
        <v>146</v>
      </c>
      <c r="T128" s="4"/>
    </row>
    <row r="129" spans="4:20" x14ac:dyDescent="0.2">
      <c r="F129" s="10"/>
      <c r="G129" s="3"/>
      <c r="J129" s="4" t="s">
        <v>147</v>
      </c>
      <c r="T129" s="4"/>
    </row>
    <row r="130" spans="4:20" x14ac:dyDescent="0.2">
      <c r="F130" s="3" t="s">
        <v>148</v>
      </c>
      <c r="G130" s="3"/>
      <c r="H130" s="3" t="s">
        <v>149</v>
      </c>
      <c r="T130" s="4"/>
    </row>
    <row r="131" spans="4:20" ht="22.5" x14ac:dyDescent="0.2">
      <c r="F131" s="10" t="s">
        <v>150</v>
      </c>
      <c r="G131" s="3"/>
      <c r="H131" s="4" t="s">
        <v>147</v>
      </c>
      <c r="J131" s="3" t="s">
        <v>151</v>
      </c>
      <c r="T131" s="4"/>
    </row>
    <row r="132" spans="4:20" x14ac:dyDescent="0.2">
      <c r="G132" s="5"/>
      <c r="H132" s="4" t="s">
        <v>152</v>
      </c>
      <c r="J132" s="4" t="s">
        <v>152</v>
      </c>
      <c r="T132" s="4"/>
    </row>
    <row r="133" spans="4:20" x14ac:dyDescent="0.2">
      <c r="H133" s="4" t="s">
        <v>153</v>
      </c>
      <c r="T133" s="4"/>
    </row>
    <row r="134" spans="4:20" x14ac:dyDescent="0.2">
      <c r="J134" s="3" t="s">
        <v>154</v>
      </c>
      <c r="T134" s="4"/>
    </row>
    <row r="135" spans="4:20" ht="15" x14ac:dyDescent="0.25">
      <c r="D135" t="s">
        <v>155</v>
      </c>
      <c r="J135" s="4" t="s">
        <v>156</v>
      </c>
      <c r="T135" s="4"/>
    </row>
    <row r="136" spans="4:20" ht="15" x14ac:dyDescent="0.25">
      <c r="D136" t="s">
        <v>157</v>
      </c>
      <c r="J136" s="4"/>
      <c r="T136" s="4"/>
    </row>
    <row r="137" spans="4:20" ht="15" x14ac:dyDescent="0.25">
      <c r="D137" t="s">
        <v>158</v>
      </c>
      <c r="J137" s="4"/>
      <c r="T137" s="4"/>
    </row>
    <row r="138" spans="4:20" ht="15" x14ac:dyDescent="0.25">
      <c r="D138" t="s">
        <v>159</v>
      </c>
      <c r="J138" s="4"/>
      <c r="T138" s="4"/>
    </row>
    <row r="139" spans="4:20" ht="15" x14ac:dyDescent="0.25">
      <c r="D139" t="s">
        <v>160</v>
      </c>
      <c r="T139" s="4"/>
    </row>
    <row r="140" spans="4:20" ht="15" x14ac:dyDescent="0.25">
      <c r="D140" t="s">
        <v>161</v>
      </c>
      <c r="L140" s="4"/>
      <c r="N140" s="4"/>
      <c r="P140" s="4"/>
      <c r="R140" s="4"/>
      <c r="T140" s="4"/>
    </row>
    <row r="141" spans="4:20" ht="15" x14ac:dyDescent="0.25">
      <c r="D141" t="s">
        <v>162</v>
      </c>
      <c r="L141" s="4"/>
      <c r="N141" s="4"/>
      <c r="P141" s="4"/>
      <c r="R141" s="4"/>
      <c r="T141" s="4"/>
    </row>
    <row r="142" spans="4:20" ht="15" x14ac:dyDescent="0.25">
      <c r="D142" t="s">
        <v>163</v>
      </c>
      <c r="J142" s="3" t="s">
        <v>164</v>
      </c>
      <c r="K142" s="4"/>
      <c r="L142" s="4"/>
      <c r="N142" s="4"/>
      <c r="P142" s="4"/>
      <c r="R142" s="4"/>
      <c r="T142" s="4"/>
    </row>
    <row r="143" spans="4:20" ht="15" x14ac:dyDescent="0.25">
      <c r="D143" t="s">
        <v>165</v>
      </c>
      <c r="J143" s="4" t="s">
        <v>166</v>
      </c>
      <c r="L143" s="4"/>
      <c r="M143" s="4"/>
      <c r="N143" s="4"/>
      <c r="P143" s="4"/>
      <c r="R143" s="4"/>
      <c r="T143" s="4"/>
    </row>
    <row r="144" spans="4:20" ht="15" x14ac:dyDescent="0.25">
      <c r="D144" t="s">
        <v>167</v>
      </c>
      <c r="H144" s="3" t="s">
        <v>168</v>
      </c>
      <c r="J144" s="4"/>
      <c r="L144" s="4"/>
      <c r="N144" s="4"/>
      <c r="O144" s="4"/>
      <c r="P144" s="4"/>
      <c r="R144" s="4"/>
      <c r="T144" s="4"/>
    </row>
    <row r="145" spans="4:20" x14ac:dyDescent="0.2">
      <c r="F145" s="3" t="s">
        <v>169</v>
      </c>
      <c r="H145" s="4" t="s">
        <v>166</v>
      </c>
      <c r="J145" s="3" t="s">
        <v>170</v>
      </c>
      <c r="L145" s="4"/>
      <c r="N145" s="4"/>
      <c r="O145" s="4"/>
      <c r="P145" s="4"/>
      <c r="R145" s="4"/>
      <c r="T145" s="4"/>
    </row>
    <row r="146" spans="4:20" ht="22.5" x14ac:dyDescent="0.2">
      <c r="F146" s="10" t="s">
        <v>171</v>
      </c>
      <c r="H146" s="4" t="s">
        <v>172</v>
      </c>
      <c r="I146" s="5"/>
      <c r="J146" s="4" t="s">
        <v>172</v>
      </c>
      <c r="L146" s="4"/>
      <c r="M146" s="4"/>
      <c r="N146" s="4"/>
      <c r="O146" s="4"/>
      <c r="P146" s="4"/>
      <c r="R146" s="4"/>
      <c r="T146" s="4"/>
    </row>
    <row r="147" spans="4:20" x14ac:dyDescent="0.2">
      <c r="H147" s="5" t="s">
        <v>173</v>
      </c>
      <c r="L147" s="4"/>
      <c r="M147" s="4"/>
      <c r="N147" s="4"/>
      <c r="O147" s="4"/>
      <c r="P147" s="4"/>
      <c r="R147" s="4"/>
      <c r="T147" s="4"/>
    </row>
    <row r="148" spans="4:20" x14ac:dyDescent="0.2">
      <c r="J148" s="3" t="s">
        <v>174</v>
      </c>
      <c r="K148" s="4"/>
      <c r="L148" s="4"/>
      <c r="M148" s="4"/>
      <c r="N148" s="4"/>
      <c r="O148" s="4"/>
      <c r="P148" s="4"/>
      <c r="R148" s="4"/>
      <c r="T148" s="4"/>
    </row>
    <row r="149" spans="4:20" x14ac:dyDescent="0.2">
      <c r="J149" s="5" t="s">
        <v>173</v>
      </c>
      <c r="K149" s="4"/>
      <c r="L149" s="4"/>
      <c r="M149" s="4"/>
      <c r="N149" s="4"/>
      <c r="O149" s="4"/>
      <c r="P149" s="4"/>
      <c r="R149" s="4"/>
      <c r="T149" s="4"/>
    </row>
    <row r="150" spans="4:20" x14ac:dyDescent="0.2">
      <c r="K150" s="4"/>
      <c r="L150" s="4"/>
      <c r="M150" s="4"/>
      <c r="N150" s="4"/>
      <c r="O150" s="4"/>
      <c r="P150" s="4"/>
      <c r="R150" s="4"/>
      <c r="T150" s="4"/>
    </row>
    <row r="151" spans="4:20" x14ac:dyDescent="0.2">
      <c r="D151" s="2" t="s">
        <v>175</v>
      </c>
      <c r="K151" s="4"/>
      <c r="L151" s="4"/>
      <c r="M151" s="4"/>
      <c r="N151" s="4"/>
      <c r="O151" s="4"/>
      <c r="P151" s="4"/>
      <c r="R151" s="4"/>
      <c r="T151" s="4"/>
    </row>
    <row r="152" spans="4:20" x14ac:dyDescent="0.2">
      <c r="D152" s="267">
        <v>1.5</v>
      </c>
      <c r="K152" s="4"/>
      <c r="L152" s="4"/>
      <c r="M152" s="4"/>
      <c r="N152" s="4"/>
      <c r="O152" s="4"/>
      <c r="P152" s="4"/>
      <c r="R152" s="4"/>
      <c r="T152" s="4"/>
    </row>
    <row r="153" spans="4:20" x14ac:dyDescent="0.2">
      <c r="D153" s="267">
        <v>1.8</v>
      </c>
      <c r="K153" s="4"/>
      <c r="L153" s="4"/>
      <c r="M153" s="4"/>
      <c r="N153" s="4"/>
      <c r="O153" s="4"/>
      <c r="P153" s="4"/>
      <c r="R153" s="4"/>
      <c r="T153" s="4"/>
    </row>
    <row r="154" spans="4:20" x14ac:dyDescent="0.2">
      <c r="O154" s="4"/>
      <c r="P154" s="4"/>
      <c r="R154" s="4"/>
      <c r="T154" s="4"/>
    </row>
    <row r="155" spans="4:20" x14ac:dyDescent="0.2">
      <c r="O155" s="4"/>
      <c r="P155" s="4"/>
      <c r="R155" s="4"/>
      <c r="T155" s="4"/>
    </row>
    <row r="156" spans="4:20" x14ac:dyDescent="0.2">
      <c r="D156" s="2" t="s">
        <v>176</v>
      </c>
      <c r="O156" s="4"/>
      <c r="P156" s="4"/>
      <c r="Q156" s="4"/>
      <c r="R156" s="4"/>
      <c r="T156" s="4"/>
    </row>
    <row r="157" spans="4:20" x14ac:dyDescent="0.2">
      <c r="D157" s="267">
        <v>2.2999999999999998</v>
      </c>
      <c r="O157" s="4"/>
      <c r="P157" s="4"/>
      <c r="R157" s="4"/>
      <c r="T157" s="4"/>
    </row>
    <row r="158" spans="4:20" x14ac:dyDescent="0.2">
      <c r="D158" s="267">
        <v>2.5</v>
      </c>
      <c r="O158" s="4"/>
      <c r="P158" s="4"/>
      <c r="R158" s="4"/>
      <c r="T158" s="4"/>
    </row>
    <row r="159" spans="4:20" x14ac:dyDescent="0.2">
      <c r="O159" s="4"/>
      <c r="P159" s="4"/>
      <c r="R159" s="4"/>
      <c r="T159" s="4"/>
    </row>
    <row r="160" spans="4:20" x14ac:dyDescent="0.2">
      <c r="O160" s="4"/>
      <c r="P160" s="4"/>
      <c r="R160" s="4"/>
      <c r="T160" s="4"/>
    </row>
    <row r="161" spans="4:36" x14ac:dyDescent="0.2">
      <c r="O161" s="4"/>
      <c r="P161" s="4"/>
      <c r="R161" s="4"/>
      <c r="T161" s="4"/>
    </row>
    <row r="162" spans="4:36" x14ac:dyDescent="0.2">
      <c r="O162" s="4"/>
      <c r="P162" s="4"/>
      <c r="R162" s="4"/>
      <c r="T162" s="4"/>
    </row>
    <row r="163" spans="4:36" x14ac:dyDescent="0.2">
      <c r="O163" s="4"/>
      <c r="P163" s="4"/>
      <c r="R163" s="4"/>
      <c r="T163" s="4"/>
    </row>
    <row r="164" spans="4:36" x14ac:dyDescent="0.2">
      <c r="O164" s="4"/>
      <c r="P164" s="4"/>
      <c r="R164" s="4"/>
      <c r="T164" s="4"/>
    </row>
    <row r="165" spans="4:36" x14ac:dyDescent="0.2">
      <c r="O165" s="4"/>
      <c r="P165" s="4"/>
      <c r="R165" s="4"/>
      <c r="T165" s="4"/>
    </row>
    <row r="166" spans="4:36" x14ac:dyDescent="0.2">
      <c r="O166" s="4"/>
      <c r="P166" s="4"/>
      <c r="R166" s="4"/>
      <c r="T166" s="4"/>
    </row>
    <row r="167" spans="4:36" x14ac:dyDescent="0.2">
      <c r="D167" s="2" t="str">
        <f t="array" ref="D167:E167">MID(D171:E171,4,LEN(D171:E171))</f>
        <v>ZONAS.</v>
      </c>
      <c r="E167" s="2" t="str">
        <v>IOQUIA.</v>
      </c>
      <c r="O167" s="4"/>
      <c r="P167" s="4"/>
      <c r="Q167" s="4"/>
      <c r="R167" s="4"/>
      <c r="T167" s="4"/>
    </row>
    <row r="168" spans="4:36" x14ac:dyDescent="0.2">
      <c r="O168" s="4"/>
      <c r="P168" s="4"/>
      <c r="Q168" s="4"/>
      <c r="R168" s="4"/>
      <c r="T168" s="4"/>
    </row>
    <row r="169" spans="4:36" x14ac:dyDescent="0.2">
      <c r="O169" s="4"/>
      <c r="P169" s="4"/>
      <c r="Q169" s="4"/>
      <c r="R169" s="4"/>
      <c r="T169" s="4"/>
    </row>
    <row r="170" spans="4:36" x14ac:dyDescent="0.2">
      <c r="O170" s="4"/>
      <c r="P170" s="4"/>
      <c r="Q170" s="4"/>
      <c r="R170" s="4"/>
      <c r="T170" s="4"/>
    </row>
    <row r="171" spans="4:36" ht="15" x14ac:dyDescent="0.2">
      <c r="D171" s="14" t="s">
        <v>177</v>
      </c>
      <c r="E171" s="14" t="s">
        <v>178</v>
      </c>
      <c r="F171" s="14" t="s">
        <v>179</v>
      </c>
      <c r="G171" s="14" t="s">
        <v>180</v>
      </c>
      <c r="H171" s="14" t="s">
        <v>181</v>
      </c>
      <c r="I171" s="14" t="s">
        <v>182</v>
      </c>
      <c r="J171" s="14" t="s">
        <v>183</v>
      </c>
      <c r="K171" s="14" t="s">
        <v>184</v>
      </c>
      <c r="L171" s="14" t="s">
        <v>185</v>
      </c>
      <c r="M171" s="14" t="s">
        <v>186</v>
      </c>
      <c r="N171" s="14" t="s">
        <v>187</v>
      </c>
      <c r="O171" s="14" t="s">
        <v>188</v>
      </c>
      <c r="P171" s="14" t="s">
        <v>189</v>
      </c>
      <c r="Q171" s="14" t="s">
        <v>190</v>
      </c>
      <c r="R171" s="14" t="s">
        <v>191</v>
      </c>
      <c r="S171" s="14" t="s">
        <v>192</v>
      </c>
      <c r="T171" s="14" t="s">
        <v>193</v>
      </c>
      <c r="U171" s="14" t="s">
        <v>194</v>
      </c>
      <c r="V171" s="14" t="s">
        <v>195</v>
      </c>
      <c r="W171" s="14" t="s">
        <v>196</v>
      </c>
      <c r="X171" s="14" t="s">
        <v>197</v>
      </c>
      <c r="Y171" s="14" t="s">
        <v>198</v>
      </c>
      <c r="Z171" s="14" t="s">
        <v>199</v>
      </c>
      <c r="AA171" s="14" t="s">
        <v>200</v>
      </c>
      <c r="AB171" s="14" t="s">
        <v>201</v>
      </c>
      <c r="AC171" s="14" t="s">
        <v>202</v>
      </c>
      <c r="AD171" s="14" t="s">
        <v>203</v>
      </c>
      <c r="AE171" s="14" t="s">
        <v>204</v>
      </c>
      <c r="AF171" s="14" t="s">
        <v>205</v>
      </c>
      <c r="AG171" s="14" t="s">
        <v>206</v>
      </c>
      <c r="AH171" s="14" t="s">
        <v>207</v>
      </c>
      <c r="AI171" s="14" t="s">
        <v>208</v>
      </c>
      <c r="AJ171" s="14" t="s">
        <v>209</v>
      </c>
    </row>
    <row r="172" spans="4:36" ht="30" x14ac:dyDescent="0.2">
      <c r="D172" s="22" t="s">
        <v>210</v>
      </c>
      <c r="E172" s="20" t="s">
        <v>211</v>
      </c>
      <c r="F172" s="16" t="s">
        <v>212</v>
      </c>
      <c r="G172" s="19" t="s">
        <v>213</v>
      </c>
      <c r="H172" s="15" t="s">
        <v>214</v>
      </c>
      <c r="I172" s="19" t="s">
        <v>215</v>
      </c>
      <c r="J172" s="17" t="s">
        <v>216</v>
      </c>
      <c r="K172" s="18" t="s">
        <v>217</v>
      </c>
      <c r="L172" s="15" t="s">
        <v>218</v>
      </c>
      <c r="M172" s="16" t="s">
        <v>219</v>
      </c>
      <c r="N172" s="15" t="s">
        <v>220</v>
      </c>
      <c r="O172" s="15" t="s">
        <v>221</v>
      </c>
      <c r="P172" s="16" t="s">
        <v>222</v>
      </c>
      <c r="Q172" s="16" t="s">
        <v>223</v>
      </c>
      <c r="R172" s="15" t="s">
        <v>224</v>
      </c>
      <c r="S172" s="22" t="s">
        <v>225</v>
      </c>
      <c r="T172" s="18" t="s">
        <v>226</v>
      </c>
      <c r="U172" s="22" t="s">
        <v>227</v>
      </c>
      <c r="V172" s="19" t="s">
        <v>228</v>
      </c>
      <c r="W172" s="18" t="s">
        <v>229</v>
      </c>
      <c r="X172" s="16" t="s">
        <v>230</v>
      </c>
      <c r="Y172" s="15" t="s">
        <v>231</v>
      </c>
      <c r="Z172" s="15" t="s">
        <v>232</v>
      </c>
      <c r="AA172" s="15" t="s">
        <v>233</v>
      </c>
      <c r="AB172" s="16" t="s">
        <v>234</v>
      </c>
      <c r="AC172" s="15" t="s">
        <v>235</v>
      </c>
      <c r="AD172" s="16" t="s">
        <v>236</v>
      </c>
      <c r="AE172" s="15" t="s">
        <v>237</v>
      </c>
      <c r="AF172" s="16" t="s">
        <v>238</v>
      </c>
      <c r="AG172" s="16" t="s">
        <v>239</v>
      </c>
      <c r="AH172" s="15" t="s">
        <v>240</v>
      </c>
      <c r="AI172" s="25" t="s">
        <v>241</v>
      </c>
      <c r="AJ172" s="25" t="s">
        <v>242</v>
      </c>
    </row>
    <row r="173" spans="4:36" ht="15" x14ac:dyDescent="0.2">
      <c r="D173" s="4"/>
      <c r="E173" s="20" t="s">
        <v>243</v>
      </c>
      <c r="F173" s="16" t="s">
        <v>244</v>
      </c>
      <c r="G173" s="19" t="s">
        <v>245</v>
      </c>
      <c r="H173" s="18" t="s">
        <v>246</v>
      </c>
      <c r="I173" s="19" t="s">
        <v>247</v>
      </c>
      <c r="J173" s="17" t="s">
        <v>248</v>
      </c>
      <c r="K173" s="18" t="s">
        <v>249</v>
      </c>
      <c r="L173" s="15" t="s">
        <v>250</v>
      </c>
      <c r="M173" s="16" t="s">
        <v>251</v>
      </c>
      <c r="N173" s="15" t="s">
        <v>252</v>
      </c>
      <c r="O173" s="15" t="s">
        <v>253</v>
      </c>
      <c r="P173" s="16" t="s">
        <v>254</v>
      </c>
      <c r="Q173" s="16" t="s">
        <v>255</v>
      </c>
      <c r="R173" s="15" t="s">
        <v>256</v>
      </c>
      <c r="S173" s="4"/>
      <c r="T173" s="18" t="s">
        <v>257</v>
      </c>
      <c r="U173" s="4"/>
      <c r="V173" s="19" t="s">
        <v>258</v>
      </c>
      <c r="W173" s="18" t="s">
        <v>259</v>
      </c>
      <c r="X173" s="16" t="s">
        <v>260</v>
      </c>
      <c r="Y173" s="15" t="s">
        <v>261</v>
      </c>
      <c r="Z173" s="15" t="s">
        <v>262</v>
      </c>
      <c r="AA173" s="15" t="s">
        <v>263</v>
      </c>
      <c r="AB173" s="16" t="s">
        <v>264</v>
      </c>
      <c r="AC173" s="15" t="s">
        <v>265</v>
      </c>
      <c r="AD173" s="22" t="s">
        <v>266</v>
      </c>
      <c r="AE173" s="15" t="s">
        <v>267</v>
      </c>
      <c r="AF173" s="16" t="s">
        <v>268</v>
      </c>
      <c r="AG173" s="16" t="s">
        <v>269</v>
      </c>
      <c r="AH173" s="15" t="s">
        <v>211</v>
      </c>
      <c r="AI173" s="4"/>
      <c r="AJ173" s="4"/>
    </row>
    <row r="174" spans="4:36" ht="15" x14ac:dyDescent="0.2">
      <c r="D174" s="4"/>
      <c r="E174" s="20" t="s">
        <v>270</v>
      </c>
      <c r="F174" s="22" t="s">
        <v>271</v>
      </c>
      <c r="G174" s="19" t="s">
        <v>272</v>
      </c>
      <c r="H174" s="15" t="s">
        <v>273</v>
      </c>
      <c r="I174" s="19" t="s">
        <v>274</v>
      </c>
      <c r="J174" s="17" t="s">
        <v>275</v>
      </c>
      <c r="K174" s="18" t="s">
        <v>276</v>
      </c>
      <c r="L174" s="15" t="s">
        <v>277</v>
      </c>
      <c r="M174" s="22" t="s">
        <v>278</v>
      </c>
      <c r="N174" s="15" t="s">
        <v>279</v>
      </c>
      <c r="O174" s="15" t="s">
        <v>280</v>
      </c>
      <c r="P174" s="16" t="s">
        <v>281</v>
      </c>
      <c r="Q174" s="16" t="s">
        <v>282</v>
      </c>
      <c r="R174" s="15" t="s">
        <v>283</v>
      </c>
      <c r="S174" s="4"/>
      <c r="T174" s="18" t="s">
        <v>284</v>
      </c>
      <c r="U174" s="4"/>
      <c r="V174" s="19" t="s">
        <v>285</v>
      </c>
      <c r="W174" s="18" t="s">
        <v>286</v>
      </c>
      <c r="X174" s="16" t="s">
        <v>287</v>
      </c>
      <c r="Y174" s="15" t="s">
        <v>288</v>
      </c>
      <c r="Z174" s="15" t="s">
        <v>289</v>
      </c>
      <c r="AA174" s="15" t="s">
        <v>290</v>
      </c>
      <c r="AB174" s="22" t="s">
        <v>291</v>
      </c>
      <c r="AC174" s="15" t="s">
        <v>292</v>
      </c>
      <c r="AD174" s="4"/>
      <c r="AE174" s="15" t="s">
        <v>293</v>
      </c>
      <c r="AF174" s="16" t="s">
        <v>294</v>
      </c>
      <c r="AG174" s="16" t="s">
        <v>295</v>
      </c>
      <c r="AH174" s="15" t="s">
        <v>296</v>
      </c>
      <c r="AI174" s="4"/>
      <c r="AJ174" s="4"/>
    </row>
    <row r="175" spans="4:36" ht="30" x14ac:dyDescent="0.2">
      <c r="D175" s="4"/>
      <c r="E175" s="20" t="s">
        <v>297</v>
      </c>
      <c r="F175" s="4"/>
      <c r="G175" s="19" t="s">
        <v>298</v>
      </c>
      <c r="H175" s="18" t="s">
        <v>299</v>
      </c>
      <c r="I175" s="19" t="s">
        <v>300</v>
      </c>
      <c r="J175" s="17" t="s">
        <v>301</v>
      </c>
      <c r="K175" s="18" t="s">
        <v>302</v>
      </c>
      <c r="L175" s="25" t="s">
        <v>303</v>
      </c>
      <c r="M175" s="4"/>
      <c r="N175" s="15" t="s">
        <v>304</v>
      </c>
      <c r="O175" s="15" t="s">
        <v>305</v>
      </c>
      <c r="P175" s="16" t="s">
        <v>306</v>
      </c>
      <c r="Q175" s="16" t="s">
        <v>307</v>
      </c>
      <c r="R175" s="15" t="s">
        <v>308</v>
      </c>
      <c r="S175" s="4"/>
      <c r="T175" s="18" t="s">
        <v>309</v>
      </c>
      <c r="U175" s="4"/>
      <c r="V175" s="19" t="s">
        <v>310</v>
      </c>
      <c r="W175" s="18" t="s">
        <v>311</v>
      </c>
      <c r="X175" s="16" t="s">
        <v>312</v>
      </c>
      <c r="Y175" s="15" t="s">
        <v>313</v>
      </c>
      <c r="Z175" s="15" t="s">
        <v>314</v>
      </c>
      <c r="AA175" s="25" t="s">
        <v>315</v>
      </c>
      <c r="AB175" s="4"/>
      <c r="AC175" s="15" t="s">
        <v>316</v>
      </c>
      <c r="AD175" s="4"/>
      <c r="AE175" s="15" t="s">
        <v>317</v>
      </c>
      <c r="AF175" s="22" t="s">
        <v>318</v>
      </c>
      <c r="AG175" s="16" t="s">
        <v>319</v>
      </c>
      <c r="AH175" s="15" t="s">
        <v>252</v>
      </c>
      <c r="AI175" s="4"/>
      <c r="AJ175" s="4"/>
    </row>
    <row r="176" spans="4:36" ht="15" x14ac:dyDescent="0.2">
      <c r="D176" s="4"/>
      <c r="E176" s="20" t="s">
        <v>320</v>
      </c>
      <c r="F176" s="4"/>
      <c r="G176" s="19" t="s">
        <v>321</v>
      </c>
      <c r="H176" s="15" t="s">
        <v>322</v>
      </c>
      <c r="I176" s="19" t="s">
        <v>323</v>
      </c>
      <c r="J176" s="17" t="s">
        <v>324</v>
      </c>
      <c r="K176" s="18" t="s">
        <v>268</v>
      </c>
      <c r="L176" s="4"/>
      <c r="M176" s="4"/>
      <c r="N176" s="15" t="s">
        <v>268</v>
      </c>
      <c r="O176" s="25" t="s">
        <v>325</v>
      </c>
      <c r="P176" s="16" t="s">
        <v>326</v>
      </c>
      <c r="Q176" s="16" t="s">
        <v>327</v>
      </c>
      <c r="R176" s="15" t="s">
        <v>328</v>
      </c>
      <c r="S176" s="4"/>
      <c r="T176" s="18" t="s">
        <v>329</v>
      </c>
      <c r="U176" s="4"/>
      <c r="V176" s="24" t="s">
        <v>330</v>
      </c>
      <c r="W176" s="18" t="s">
        <v>331</v>
      </c>
      <c r="X176" s="22" t="s">
        <v>332</v>
      </c>
      <c r="Y176" s="15" t="s">
        <v>333</v>
      </c>
      <c r="Z176" s="15" t="s">
        <v>334</v>
      </c>
      <c r="AA176" s="4"/>
      <c r="AB176" s="4"/>
      <c r="AC176" s="25" t="s">
        <v>335</v>
      </c>
      <c r="AD176" s="4"/>
      <c r="AE176" s="15" t="s">
        <v>336</v>
      </c>
      <c r="AF176" s="4"/>
      <c r="AG176" s="16" t="s">
        <v>337</v>
      </c>
      <c r="AH176" s="15" t="s">
        <v>304</v>
      </c>
      <c r="AI176" s="4"/>
      <c r="AJ176" s="4"/>
    </row>
    <row r="177" spans="4:36" ht="15" x14ac:dyDescent="0.2">
      <c r="D177" s="4"/>
      <c r="E177" s="20" t="s">
        <v>338</v>
      </c>
      <c r="F177" s="4"/>
      <c r="G177" s="19" t="s">
        <v>339</v>
      </c>
      <c r="H177" s="15" t="s">
        <v>340</v>
      </c>
      <c r="I177" s="19" t="s">
        <v>341</v>
      </c>
      <c r="J177" s="17" t="s">
        <v>342</v>
      </c>
      <c r="K177" s="18" t="s">
        <v>343</v>
      </c>
      <c r="L177" s="4"/>
      <c r="M177" s="4"/>
      <c r="N177" s="15" t="s">
        <v>344</v>
      </c>
      <c r="O177" s="4"/>
      <c r="P177" s="22" t="s">
        <v>345</v>
      </c>
      <c r="Q177" s="16" t="s">
        <v>346</v>
      </c>
      <c r="R177" s="15" t="s">
        <v>347</v>
      </c>
      <c r="S177" s="4"/>
      <c r="T177" s="18" t="s">
        <v>348</v>
      </c>
      <c r="U177" s="4"/>
      <c r="V177" s="4"/>
      <c r="W177" s="18" t="s">
        <v>349</v>
      </c>
      <c r="X177" s="4"/>
      <c r="Y177" s="15" t="s">
        <v>350</v>
      </c>
      <c r="Z177" s="25" t="s">
        <v>351</v>
      </c>
      <c r="AA177" s="4"/>
      <c r="AB177" s="4"/>
      <c r="AC177" s="4"/>
      <c r="AD177" s="4"/>
      <c r="AE177" s="15" t="s">
        <v>352</v>
      </c>
      <c r="AF177" s="4"/>
      <c r="AG177" s="16" t="s">
        <v>353</v>
      </c>
      <c r="AH177" s="15" t="s">
        <v>354</v>
      </c>
      <c r="AI177" s="4"/>
      <c r="AJ177" s="4"/>
    </row>
    <row r="178" spans="4:36" ht="15" x14ac:dyDescent="0.2">
      <c r="D178" s="4"/>
      <c r="E178" s="20" t="s">
        <v>355</v>
      </c>
      <c r="F178" s="4"/>
      <c r="G178" s="24" t="s">
        <v>270</v>
      </c>
      <c r="H178" s="15" t="s">
        <v>356</v>
      </c>
      <c r="I178" s="19" t="s">
        <v>357</v>
      </c>
      <c r="J178" s="17" t="s">
        <v>358</v>
      </c>
      <c r="K178" s="27" t="s">
        <v>359</v>
      </c>
      <c r="L178" s="4"/>
      <c r="M178" s="4"/>
      <c r="N178" s="25" t="s">
        <v>360</v>
      </c>
      <c r="O178" s="4"/>
      <c r="P178" s="4"/>
      <c r="Q178" s="16" t="s">
        <v>361</v>
      </c>
      <c r="R178" s="15" t="s">
        <v>362</v>
      </c>
      <c r="S178" s="4"/>
      <c r="T178" s="27" t="s">
        <v>363</v>
      </c>
      <c r="U178" s="4"/>
      <c r="V178" s="4"/>
      <c r="W178" s="18" t="s">
        <v>364</v>
      </c>
      <c r="X178" s="4"/>
      <c r="Y178" s="15" t="s">
        <v>365</v>
      </c>
      <c r="Z178" s="4"/>
      <c r="AA178" s="4"/>
      <c r="AB178" s="4"/>
      <c r="AC178" s="4"/>
      <c r="AD178" s="4"/>
      <c r="AE178" s="15" t="s">
        <v>366</v>
      </c>
      <c r="AF178" s="4"/>
      <c r="AG178" s="16" t="s">
        <v>367</v>
      </c>
      <c r="AH178" s="15" t="s">
        <v>368</v>
      </c>
      <c r="AI178" s="4"/>
      <c r="AJ178" s="4"/>
    </row>
    <row r="179" spans="4:36" ht="15" x14ac:dyDescent="0.2">
      <c r="D179" s="4"/>
      <c r="E179" s="20" t="s">
        <v>369</v>
      </c>
      <c r="F179" s="4"/>
      <c r="G179" s="4"/>
      <c r="H179" s="15" t="s">
        <v>370</v>
      </c>
      <c r="I179" s="24" t="s">
        <v>371</v>
      </c>
      <c r="J179" s="17" t="s">
        <v>372</v>
      </c>
      <c r="K179" s="4"/>
      <c r="L179" s="4"/>
      <c r="M179" s="4"/>
      <c r="N179" s="4"/>
      <c r="O179" s="4"/>
      <c r="P179" s="4"/>
      <c r="Q179" s="22" t="s">
        <v>373</v>
      </c>
      <c r="R179" s="15" t="s">
        <v>374</v>
      </c>
      <c r="S179" s="4"/>
      <c r="T179" s="4"/>
      <c r="U179" s="4"/>
      <c r="V179" s="4"/>
      <c r="W179" s="27" t="s">
        <v>375</v>
      </c>
      <c r="X179" s="4"/>
      <c r="Y179" s="25" t="s">
        <v>376</v>
      </c>
      <c r="Z179" s="4"/>
      <c r="AA179" s="4"/>
      <c r="AB179" s="4"/>
      <c r="AC179" s="4"/>
      <c r="AD179" s="4"/>
      <c r="AE179" s="15" t="s">
        <v>377</v>
      </c>
      <c r="AF179" s="4"/>
      <c r="AG179" s="16" t="s">
        <v>378</v>
      </c>
      <c r="AH179" s="15" t="s">
        <v>379</v>
      </c>
      <c r="AI179" s="4"/>
      <c r="AJ179" s="4"/>
    </row>
    <row r="180" spans="4:36" ht="15" x14ac:dyDescent="0.2">
      <c r="D180" s="4"/>
      <c r="E180" s="20" t="s">
        <v>276</v>
      </c>
      <c r="F180" s="4"/>
      <c r="G180" s="4"/>
      <c r="H180" s="18" t="s">
        <v>380</v>
      </c>
      <c r="I180" s="4"/>
      <c r="J180" s="17" t="s">
        <v>381</v>
      </c>
      <c r="K180" s="4"/>
      <c r="L180" s="4"/>
      <c r="M180" s="4"/>
      <c r="N180" s="4"/>
      <c r="O180" s="4"/>
      <c r="P180" s="4"/>
      <c r="Q180" s="4"/>
      <c r="R180" s="15" t="s">
        <v>382</v>
      </c>
      <c r="S180" s="4"/>
      <c r="T180" s="4"/>
      <c r="U180" s="4"/>
      <c r="V180" s="4"/>
      <c r="W180" s="4"/>
      <c r="X180" s="4"/>
      <c r="Y180" s="4"/>
      <c r="Z180" s="4"/>
      <c r="AA180" s="4"/>
      <c r="AB180" s="4"/>
      <c r="AC180" s="4"/>
      <c r="AD180" s="4"/>
      <c r="AE180" s="15" t="s">
        <v>383</v>
      </c>
      <c r="AF180" s="4"/>
      <c r="AG180" s="16" t="s">
        <v>384</v>
      </c>
      <c r="AH180" s="15" t="s">
        <v>385</v>
      </c>
      <c r="AI180" s="4"/>
      <c r="AJ180" s="4"/>
    </row>
    <row r="181" spans="4:36" ht="15" x14ac:dyDescent="0.2">
      <c r="D181" s="4"/>
      <c r="E181" s="20" t="s">
        <v>386</v>
      </c>
      <c r="F181" s="4"/>
      <c r="G181" s="4"/>
      <c r="H181" s="15" t="s">
        <v>387</v>
      </c>
      <c r="I181" s="4"/>
      <c r="J181" s="17" t="s">
        <v>388</v>
      </c>
      <c r="K181" s="4"/>
      <c r="L181" s="4"/>
      <c r="M181" s="4"/>
      <c r="N181" s="4"/>
      <c r="O181" s="4"/>
      <c r="P181" s="4"/>
      <c r="Q181" s="4"/>
      <c r="R181" s="15" t="s">
        <v>389</v>
      </c>
      <c r="S181" s="4"/>
      <c r="T181" s="4"/>
      <c r="U181" s="4"/>
      <c r="V181" s="4"/>
      <c r="W181" s="4"/>
      <c r="X181" s="4"/>
      <c r="Y181" s="4"/>
      <c r="Z181" s="4"/>
      <c r="AA181" s="4"/>
      <c r="AB181" s="4"/>
      <c r="AC181" s="4"/>
      <c r="AD181" s="4"/>
      <c r="AE181" s="15" t="s">
        <v>390</v>
      </c>
      <c r="AF181" s="4"/>
      <c r="AG181" s="22" t="s">
        <v>391</v>
      </c>
      <c r="AH181" s="15" t="s">
        <v>392</v>
      </c>
      <c r="AI181" s="4"/>
      <c r="AJ181" s="4"/>
    </row>
    <row r="182" spans="4:36" ht="15" x14ac:dyDescent="0.2">
      <c r="D182" s="4"/>
      <c r="E182" s="20" t="s">
        <v>302</v>
      </c>
      <c r="F182" s="4"/>
      <c r="G182" s="4"/>
      <c r="H182" s="18" t="s">
        <v>393</v>
      </c>
      <c r="I182" s="4"/>
      <c r="J182" s="17" t="s">
        <v>394</v>
      </c>
      <c r="K182" s="4"/>
      <c r="L182" s="4"/>
      <c r="M182" s="4"/>
      <c r="N182" s="4"/>
      <c r="O182" s="4"/>
      <c r="P182" s="4"/>
      <c r="Q182" s="4"/>
      <c r="R182" s="15" t="s">
        <v>395</v>
      </c>
      <c r="S182" s="4"/>
      <c r="T182" s="4"/>
      <c r="U182" s="4"/>
      <c r="V182" s="4"/>
      <c r="W182" s="4"/>
      <c r="X182" s="4"/>
      <c r="Y182" s="4"/>
      <c r="Z182" s="4"/>
      <c r="AA182" s="4"/>
      <c r="AB182" s="4"/>
      <c r="AC182" s="4"/>
      <c r="AD182" s="4"/>
      <c r="AE182" s="25" t="s">
        <v>396</v>
      </c>
      <c r="AF182" s="4"/>
      <c r="AG182" s="4"/>
      <c r="AH182" s="15" t="s">
        <v>397</v>
      </c>
      <c r="AI182" s="4"/>
      <c r="AJ182" s="4"/>
    </row>
    <row r="183" spans="4:36" ht="15" x14ac:dyDescent="0.2">
      <c r="D183" s="4"/>
      <c r="E183" s="20" t="s">
        <v>398</v>
      </c>
      <c r="F183" s="4"/>
      <c r="G183" s="4"/>
      <c r="H183" s="18" t="s">
        <v>399</v>
      </c>
      <c r="I183" s="4"/>
      <c r="J183" s="26" t="s">
        <v>400</v>
      </c>
      <c r="K183" s="4"/>
      <c r="L183" s="4"/>
      <c r="M183" s="4"/>
      <c r="N183" s="4"/>
      <c r="O183" s="4"/>
      <c r="P183" s="4"/>
      <c r="Q183" s="4"/>
      <c r="R183" s="15" t="s">
        <v>401</v>
      </c>
      <c r="S183" s="4"/>
      <c r="T183" s="4"/>
      <c r="U183" s="4"/>
      <c r="V183" s="4"/>
      <c r="W183" s="4"/>
      <c r="X183" s="4"/>
      <c r="Y183" s="4"/>
      <c r="Z183" s="4"/>
      <c r="AA183" s="4"/>
      <c r="AB183" s="4"/>
      <c r="AC183" s="4"/>
      <c r="AD183" s="4"/>
      <c r="AE183" s="4"/>
      <c r="AF183" s="4"/>
      <c r="AG183" s="4"/>
      <c r="AH183" s="15" t="s">
        <v>402</v>
      </c>
      <c r="AI183" s="4"/>
      <c r="AJ183" s="4"/>
    </row>
    <row r="184" spans="4:36" ht="30" x14ac:dyDescent="0.2">
      <c r="D184" s="4"/>
      <c r="E184" s="20" t="s">
        <v>403</v>
      </c>
      <c r="F184" s="4"/>
      <c r="G184" s="4"/>
      <c r="H184" s="15" t="s">
        <v>404</v>
      </c>
      <c r="I184" s="4"/>
      <c r="J184" s="4"/>
      <c r="K184" s="4"/>
      <c r="L184" s="4"/>
      <c r="M184" s="4"/>
      <c r="N184" s="4"/>
      <c r="O184" s="4"/>
      <c r="P184" s="4"/>
      <c r="Q184" s="4"/>
      <c r="R184" s="15" t="s">
        <v>405</v>
      </c>
      <c r="S184" s="4"/>
      <c r="T184" s="4"/>
      <c r="U184" s="4"/>
      <c r="V184" s="4"/>
      <c r="W184" s="4"/>
      <c r="X184" s="4"/>
      <c r="Y184" s="4"/>
      <c r="Z184" s="4"/>
      <c r="AA184" s="4"/>
      <c r="AB184" s="4"/>
      <c r="AC184" s="4"/>
      <c r="AD184" s="4"/>
      <c r="AE184" s="4"/>
      <c r="AF184" s="4"/>
      <c r="AG184" s="4"/>
      <c r="AH184" s="15" t="s">
        <v>406</v>
      </c>
      <c r="AI184" s="4"/>
      <c r="AJ184" s="4"/>
    </row>
    <row r="185" spans="4:36" ht="15" x14ac:dyDescent="0.2">
      <c r="D185" s="4"/>
      <c r="E185" s="20" t="s">
        <v>407</v>
      </c>
      <c r="F185" s="4"/>
      <c r="G185" s="4"/>
      <c r="H185" s="15" t="s">
        <v>408</v>
      </c>
      <c r="I185" s="4"/>
      <c r="J185" s="4"/>
      <c r="K185" s="4"/>
      <c r="L185" s="4"/>
      <c r="M185" s="4"/>
      <c r="N185" s="4"/>
      <c r="O185" s="4"/>
      <c r="P185" s="4"/>
      <c r="Q185" s="4"/>
      <c r="R185" s="25" t="s">
        <v>409</v>
      </c>
      <c r="S185" s="4"/>
      <c r="T185" s="4"/>
      <c r="U185" s="4"/>
      <c r="V185" s="4"/>
      <c r="W185" s="4"/>
      <c r="X185" s="4"/>
      <c r="Y185" s="4"/>
      <c r="Z185" s="4"/>
      <c r="AA185" s="4"/>
      <c r="AB185" s="4"/>
      <c r="AC185" s="4"/>
      <c r="AD185" s="4"/>
      <c r="AE185" s="4"/>
      <c r="AF185" s="4"/>
      <c r="AG185" s="4"/>
      <c r="AH185" s="15" t="s">
        <v>410</v>
      </c>
      <c r="AI185" s="4"/>
      <c r="AJ185" s="4"/>
    </row>
    <row r="186" spans="4:36" ht="15" x14ac:dyDescent="0.2">
      <c r="D186" s="4"/>
      <c r="E186" s="20" t="s">
        <v>411</v>
      </c>
      <c r="F186" s="4"/>
      <c r="G186" s="4"/>
      <c r="H186" s="15" t="s">
        <v>412</v>
      </c>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25" t="s">
        <v>413</v>
      </c>
      <c r="AI186" s="4"/>
      <c r="AJ186" s="4"/>
    </row>
    <row r="187" spans="4:36" ht="15" x14ac:dyDescent="0.2">
      <c r="D187" s="4"/>
      <c r="E187" s="20" t="s">
        <v>414</v>
      </c>
      <c r="F187" s="4"/>
      <c r="G187" s="4"/>
      <c r="H187" s="15" t="s">
        <v>415</v>
      </c>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row>
    <row r="188" spans="4:36" ht="15" x14ac:dyDescent="0.2">
      <c r="D188" s="4"/>
      <c r="E188" s="20" t="s">
        <v>352</v>
      </c>
      <c r="F188" s="4"/>
      <c r="G188" s="4"/>
      <c r="H188" s="15" t="s">
        <v>416</v>
      </c>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row>
    <row r="189" spans="4:36" ht="15" x14ac:dyDescent="0.2">
      <c r="D189" s="4"/>
      <c r="E189" s="23" t="s">
        <v>417</v>
      </c>
      <c r="F189" s="4"/>
      <c r="G189" s="4"/>
      <c r="H189" s="25" t="s">
        <v>418</v>
      </c>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row>
    <row r="190" spans="4:36" x14ac:dyDescent="0.2">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row>
    <row r="191" spans="4:36" x14ac:dyDescent="0.2">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row>
    <row r="192" spans="4:36" x14ac:dyDescent="0.2">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4:36" x14ac:dyDescent="0.2">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row>
    <row r="194" spans="4:36" x14ac:dyDescent="0.2">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row>
    <row r="195" spans="4:36" x14ac:dyDescent="0.2">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row>
    <row r="196" spans="4:36" x14ac:dyDescent="0.2">
      <c r="O196" s="4"/>
      <c r="P196" s="4"/>
      <c r="Q196" s="4"/>
      <c r="R196" s="4"/>
      <c r="S196" s="4"/>
      <c r="T196" s="4"/>
    </row>
    <row r="197" spans="4:36" x14ac:dyDescent="0.2">
      <c r="O197" s="4"/>
      <c r="P197" s="4"/>
      <c r="Q197" s="4"/>
      <c r="R197" s="4"/>
      <c r="S197" s="4"/>
      <c r="T197" s="4"/>
    </row>
    <row r="198" spans="4:36" x14ac:dyDescent="0.2">
      <c r="O198" s="4"/>
      <c r="P198" s="4"/>
      <c r="Q198" s="4"/>
      <c r="R198" s="4"/>
      <c r="S198" s="4"/>
      <c r="T198" s="4"/>
    </row>
    <row r="199" spans="4:36" x14ac:dyDescent="0.2">
      <c r="O199" s="4"/>
      <c r="P199" s="4"/>
      <c r="Q199" s="4"/>
      <c r="R199" s="4"/>
      <c r="S199" s="4"/>
      <c r="T199" s="4"/>
    </row>
    <row r="200" spans="4:36" x14ac:dyDescent="0.2">
      <c r="O200" s="4"/>
      <c r="P200" s="4"/>
      <c r="Q200" s="4"/>
      <c r="R200" s="4"/>
      <c r="S200" s="4"/>
      <c r="T200" s="4"/>
    </row>
    <row r="201" spans="4:36" x14ac:dyDescent="0.2">
      <c r="O201" s="4"/>
      <c r="P201" s="4"/>
      <c r="Q201" s="4"/>
      <c r="R201" s="4"/>
      <c r="S201" s="4"/>
      <c r="T201" s="4"/>
    </row>
    <row r="202" spans="4:36" x14ac:dyDescent="0.2">
      <c r="O202" s="4"/>
      <c r="P202" s="4"/>
      <c r="Q202" s="4"/>
      <c r="R202" s="4"/>
      <c r="S202" s="4"/>
      <c r="T202" s="4"/>
    </row>
    <row r="203" spans="4:36" x14ac:dyDescent="0.2">
      <c r="O203" s="4"/>
      <c r="P203" s="4"/>
      <c r="Q203" s="4"/>
      <c r="R203" s="4"/>
      <c r="S203" s="4"/>
      <c r="T203" s="4"/>
    </row>
    <row r="204" spans="4:36" ht="15" x14ac:dyDescent="0.25">
      <c r="D204" s="14" t="s">
        <v>419</v>
      </c>
      <c r="E204" s="14" t="s">
        <v>420</v>
      </c>
      <c r="F204" s="14" t="s">
        <v>421</v>
      </c>
      <c r="G204" s="28" t="s">
        <v>422</v>
      </c>
      <c r="H204" s="28" t="s">
        <v>423</v>
      </c>
      <c r="I204" s="14" t="s">
        <v>424</v>
      </c>
      <c r="J204" s="14" t="s">
        <v>425</v>
      </c>
      <c r="K204" s="28" t="s">
        <v>426</v>
      </c>
      <c r="L204" s="14" t="s">
        <v>427</v>
      </c>
      <c r="M204" s="14" t="s">
        <v>428</v>
      </c>
      <c r="N204" s="14" t="s">
        <v>429</v>
      </c>
      <c r="O204" s="14" t="s">
        <v>430</v>
      </c>
      <c r="P204" s="28" t="s">
        <v>431</v>
      </c>
      <c r="Q204" s="14" t="s">
        <v>432</v>
      </c>
      <c r="R204" s="14" t="s">
        <v>433</v>
      </c>
      <c r="S204" s="14" t="s">
        <v>434</v>
      </c>
      <c r="T204" s="14" t="s">
        <v>435</v>
      </c>
      <c r="U204" s="14" t="s">
        <v>436</v>
      </c>
      <c r="V204" s="14" t="s">
        <v>437</v>
      </c>
      <c r="W204" s="14" t="s">
        <v>438</v>
      </c>
      <c r="X204" s="14" t="s">
        <v>439</v>
      </c>
      <c r="Y204" s="14" t="s">
        <v>440</v>
      </c>
      <c r="Z204" s="14" t="s">
        <v>441</v>
      </c>
      <c r="AA204" s="14" t="s">
        <v>442</v>
      </c>
      <c r="AB204" s="14" t="s">
        <v>443</v>
      </c>
      <c r="AC204" s="14" t="s">
        <v>444</v>
      </c>
      <c r="AD204" s="14" t="s">
        <v>445</v>
      </c>
      <c r="AE204" s="14" t="s">
        <v>446</v>
      </c>
      <c r="AF204" s="14" t="s">
        <v>447</v>
      </c>
      <c r="AG204" s="14" t="s">
        <v>448</v>
      </c>
      <c r="AH204" s="14" t="s">
        <v>449</v>
      </c>
      <c r="AI204" s="14" t="s">
        <v>450</v>
      </c>
      <c r="AJ204" s="14" t="s">
        <v>451</v>
      </c>
    </row>
    <row r="205" spans="4:36" ht="15" x14ac:dyDescent="0.25">
      <c r="D205" t="s">
        <v>452</v>
      </c>
      <c r="E205" t="s">
        <v>453</v>
      </c>
      <c r="F205" t="s">
        <v>421</v>
      </c>
      <c r="G205" t="s">
        <v>454</v>
      </c>
      <c r="H205" t="s">
        <v>455</v>
      </c>
      <c r="I205" t="s">
        <v>456</v>
      </c>
      <c r="J205" t="s">
        <v>457</v>
      </c>
      <c r="K205" t="s">
        <v>458</v>
      </c>
      <c r="L205" t="s">
        <v>459</v>
      </c>
      <c r="M205" t="s">
        <v>460</v>
      </c>
      <c r="N205" t="s">
        <v>461</v>
      </c>
      <c r="O205" t="s">
        <v>462</v>
      </c>
      <c r="P205" t="s">
        <v>463</v>
      </c>
      <c r="Q205" t="s">
        <v>464</v>
      </c>
      <c r="R205" t="s">
        <v>465</v>
      </c>
      <c r="S205" t="s">
        <v>466</v>
      </c>
      <c r="T205" t="s">
        <v>467</v>
      </c>
      <c r="U205" t="s">
        <v>468</v>
      </c>
      <c r="V205" t="s">
        <v>469</v>
      </c>
      <c r="W205" t="s">
        <v>470</v>
      </c>
      <c r="X205" t="s">
        <v>471</v>
      </c>
      <c r="Y205" t="s">
        <v>472</v>
      </c>
      <c r="Z205" t="s">
        <v>473</v>
      </c>
      <c r="AA205" t="s">
        <v>474</v>
      </c>
      <c r="AB205" t="s">
        <v>475</v>
      </c>
      <c r="AC205" t="s">
        <v>476</v>
      </c>
      <c r="AD205" t="s">
        <v>477</v>
      </c>
      <c r="AE205" t="s">
        <v>478</v>
      </c>
      <c r="AF205" t="s">
        <v>479</v>
      </c>
      <c r="AG205" t="s">
        <v>480</v>
      </c>
      <c r="AH205" t="s">
        <v>481</v>
      </c>
      <c r="AI205" t="s">
        <v>482</v>
      </c>
      <c r="AJ205" t="s">
        <v>483</v>
      </c>
    </row>
    <row r="206" spans="4:36" ht="15" x14ac:dyDescent="0.25">
      <c r="D206" t="s">
        <v>484</v>
      </c>
      <c r="E206" t="s">
        <v>485</v>
      </c>
      <c r="F206" t="s">
        <v>486</v>
      </c>
      <c r="G206" t="s">
        <v>487</v>
      </c>
      <c r="H206"/>
      <c r="I206" t="s">
        <v>488</v>
      </c>
      <c r="J206" t="s">
        <v>489</v>
      </c>
      <c r="K206" t="s">
        <v>490</v>
      </c>
      <c r="L206" t="s">
        <v>491</v>
      </c>
      <c r="M206" t="s">
        <v>492</v>
      </c>
      <c r="N206" t="s">
        <v>493</v>
      </c>
      <c r="O206" t="s">
        <v>494</v>
      </c>
      <c r="P206" t="s">
        <v>495</v>
      </c>
      <c r="Q206" t="s">
        <v>496</v>
      </c>
      <c r="R206" t="s">
        <v>497</v>
      </c>
      <c r="S206" t="s">
        <v>498</v>
      </c>
      <c r="T206" t="s">
        <v>499</v>
      </c>
      <c r="U206" t="s">
        <v>500</v>
      </c>
      <c r="V206" t="s">
        <v>491</v>
      </c>
      <c r="W206" t="s">
        <v>501</v>
      </c>
      <c r="X206" t="s">
        <v>502</v>
      </c>
      <c r="Y206" t="s">
        <v>497</v>
      </c>
      <c r="Z206" t="s">
        <v>503</v>
      </c>
      <c r="AA206" t="s">
        <v>504</v>
      </c>
      <c r="AB206" t="s">
        <v>505</v>
      </c>
      <c r="AC206" t="s">
        <v>506</v>
      </c>
      <c r="AD206" t="s">
        <v>507</v>
      </c>
      <c r="AE206" t="s">
        <v>508</v>
      </c>
      <c r="AF206" t="s">
        <v>505</v>
      </c>
      <c r="AG206" t="s">
        <v>509</v>
      </c>
      <c r="AH206" t="s">
        <v>510</v>
      </c>
      <c r="AI206" t="s">
        <v>511</v>
      </c>
      <c r="AJ206" t="s">
        <v>512</v>
      </c>
    </row>
    <row r="207" spans="4:36" ht="15" x14ac:dyDescent="0.25">
      <c r="D207" t="s">
        <v>513</v>
      </c>
      <c r="E207" t="s">
        <v>514</v>
      </c>
      <c r="F207" t="s">
        <v>515</v>
      </c>
      <c r="G207" t="s">
        <v>516</v>
      </c>
      <c r="H207"/>
      <c r="I207" t="s">
        <v>517</v>
      </c>
      <c r="J207" t="s">
        <v>518</v>
      </c>
      <c r="K207" t="s">
        <v>519</v>
      </c>
      <c r="L207" t="s">
        <v>520</v>
      </c>
      <c r="M207" t="s">
        <v>521</v>
      </c>
      <c r="N207" t="s">
        <v>522</v>
      </c>
      <c r="O207" t="s">
        <v>523</v>
      </c>
      <c r="P207" t="s">
        <v>524</v>
      </c>
      <c r="Q207" t="s">
        <v>505</v>
      </c>
      <c r="R207" t="s">
        <v>525</v>
      </c>
      <c r="S207" t="s">
        <v>526</v>
      </c>
      <c r="T207" t="s">
        <v>527</v>
      </c>
      <c r="U207" t="s">
        <v>528</v>
      </c>
      <c r="V207" t="s">
        <v>529</v>
      </c>
      <c r="W207" t="s">
        <v>530</v>
      </c>
      <c r="X207" t="s">
        <v>531</v>
      </c>
      <c r="Y207" t="s">
        <v>532</v>
      </c>
      <c r="Z207" t="s">
        <v>533</v>
      </c>
      <c r="AA207" t="s">
        <v>534</v>
      </c>
      <c r="AB207" t="s">
        <v>535</v>
      </c>
      <c r="AC207" t="s">
        <v>536</v>
      </c>
      <c r="AD207"/>
      <c r="AE207" t="s">
        <v>491</v>
      </c>
      <c r="AF207" t="s">
        <v>537</v>
      </c>
      <c r="AG207" t="s">
        <v>538</v>
      </c>
      <c r="AH207" t="s">
        <v>539</v>
      </c>
      <c r="AI207" t="s">
        <v>540</v>
      </c>
      <c r="AJ207" t="s">
        <v>541</v>
      </c>
    </row>
    <row r="208" spans="4:36" ht="15" x14ac:dyDescent="0.25">
      <c r="D208" t="s">
        <v>542</v>
      </c>
      <c r="E208" t="s">
        <v>543</v>
      </c>
      <c r="F208" t="s">
        <v>544</v>
      </c>
      <c r="G208" t="s">
        <v>545</v>
      </c>
      <c r="H208"/>
      <c r="I208" t="s">
        <v>546</v>
      </c>
      <c r="J208" t="s">
        <v>547</v>
      </c>
      <c r="K208" t="s">
        <v>548</v>
      </c>
      <c r="L208" t="s">
        <v>549</v>
      </c>
      <c r="M208" t="s">
        <v>550</v>
      </c>
      <c r="N208" t="s">
        <v>536</v>
      </c>
      <c r="O208" t="s">
        <v>551</v>
      </c>
      <c r="P208" t="s">
        <v>552</v>
      </c>
      <c r="Q208" t="s">
        <v>553</v>
      </c>
      <c r="R208" t="s">
        <v>554</v>
      </c>
      <c r="S208" t="s">
        <v>555</v>
      </c>
      <c r="T208" t="s">
        <v>556</v>
      </c>
      <c r="U208" t="s">
        <v>557</v>
      </c>
      <c r="V208" t="s">
        <v>558</v>
      </c>
      <c r="W208" t="s">
        <v>559</v>
      </c>
      <c r="X208" t="s">
        <v>560</v>
      </c>
      <c r="Y208" t="s">
        <v>561</v>
      </c>
      <c r="Z208" t="s">
        <v>562</v>
      </c>
      <c r="AA208" t="s">
        <v>563</v>
      </c>
      <c r="AB208" t="s">
        <v>564</v>
      </c>
      <c r="AC208" t="s">
        <v>565</v>
      </c>
      <c r="AD208"/>
      <c r="AE208" t="s">
        <v>566</v>
      </c>
      <c r="AF208" t="s">
        <v>567</v>
      </c>
      <c r="AG208" t="s">
        <v>568</v>
      </c>
      <c r="AH208" t="s">
        <v>569</v>
      </c>
      <c r="AI208" t="s">
        <v>570</v>
      </c>
      <c r="AJ208" t="s">
        <v>571</v>
      </c>
    </row>
    <row r="209" spans="4:36" ht="15" x14ac:dyDescent="0.25">
      <c r="D209" t="s">
        <v>572</v>
      </c>
      <c r="E209" t="s">
        <v>573</v>
      </c>
      <c r="F209" t="s">
        <v>574</v>
      </c>
      <c r="G209" t="s">
        <v>575</v>
      </c>
      <c r="H209"/>
      <c r="I209" t="s">
        <v>576</v>
      </c>
      <c r="J209" t="s">
        <v>577</v>
      </c>
      <c r="K209" t="s">
        <v>578</v>
      </c>
      <c r="L209" t="s">
        <v>579</v>
      </c>
      <c r="M209" t="s">
        <v>580</v>
      </c>
      <c r="N209" t="s">
        <v>424</v>
      </c>
      <c r="O209" t="s">
        <v>581</v>
      </c>
      <c r="P209" t="s">
        <v>582</v>
      </c>
      <c r="Q209" t="s">
        <v>583</v>
      </c>
      <c r="R209" t="s">
        <v>584</v>
      </c>
      <c r="S209" t="s">
        <v>585</v>
      </c>
      <c r="T209"/>
      <c r="U209" t="s">
        <v>586</v>
      </c>
      <c r="V209" t="s">
        <v>587</v>
      </c>
      <c r="W209" t="s">
        <v>588</v>
      </c>
      <c r="X209" t="s">
        <v>589</v>
      </c>
      <c r="Y209" t="s">
        <v>590</v>
      </c>
      <c r="Z209" t="s">
        <v>591</v>
      </c>
      <c r="AA209" t="s">
        <v>592</v>
      </c>
      <c r="AB209" t="s">
        <v>432</v>
      </c>
      <c r="AC209" t="s">
        <v>593</v>
      </c>
      <c r="AD209"/>
      <c r="AE209" t="s">
        <v>594</v>
      </c>
      <c r="AF209" t="s">
        <v>595</v>
      </c>
      <c r="AG209" t="s">
        <v>596</v>
      </c>
      <c r="AH209" t="s">
        <v>522</v>
      </c>
      <c r="AI209" t="s">
        <v>597</v>
      </c>
      <c r="AJ209"/>
    </row>
    <row r="210" spans="4:36" ht="15" x14ac:dyDescent="0.25">
      <c r="D210" t="s">
        <v>598</v>
      </c>
      <c r="E210" t="s">
        <v>599</v>
      </c>
      <c r="F210" t="s">
        <v>600</v>
      </c>
      <c r="G210" t="s">
        <v>601</v>
      </c>
      <c r="H210"/>
      <c r="I210" t="s">
        <v>602</v>
      </c>
      <c r="J210" t="s">
        <v>603</v>
      </c>
      <c r="K210" t="s">
        <v>604</v>
      </c>
      <c r="L210" t="s">
        <v>605</v>
      </c>
      <c r="M210" t="s">
        <v>606</v>
      </c>
      <c r="N210" t="s">
        <v>607</v>
      </c>
      <c r="O210" t="s">
        <v>608</v>
      </c>
      <c r="P210" t="s">
        <v>609</v>
      </c>
      <c r="Q210" t="s">
        <v>610</v>
      </c>
      <c r="R210" t="s">
        <v>611</v>
      </c>
      <c r="S210" t="s">
        <v>612</v>
      </c>
      <c r="T210"/>
      <c r="U210" t="s">
        <v>613</v>
      </c>
      <c r="V210" t="s">
        <v>614</v>
      </c>
      <c r="W210" t="s">
        <v>615</v>
      </c>
      <c r="X210" t="s">
        <v>616</v>
      </c>
      <c r="Y210" t="s">
        <v>617</v>
      </c>
      <c r="Z210" t="s">
        <v>618</v>
      </c>
      <c r="AA210" t="s">
        <v>619</v>
      </c>
      <c r="AB210" t="s">
        <v>620</v>
      </c>
      <c r="AC210" t="s">
        <v>621</v>
      </c>
      <c r="AD210"/>
      <c r="AE210" t="s">
        <v>622</v>
      </c>
      <c r="AF210" t="s">
        <v>623</v>
      </c>
      <c r="AG210" t="s">
        <v>624</v>
      </c>
      <c r="AH210" t="s">
        <v>424</v>
      </c>
      <c r="AI210" t="s">
        <v>625</v>
      </c>
      <c r="AJ210"/>
    </row>
    <row r="211" spans="4:36" ht="15" x14ac:dyDescent="0.25">
      <c r="D211" t="s">
        <v>626</v>
      </c>
      <c r="E211" t="s">
        <v>627</v>
      </c>
      <c r="F211" t="s">
        <v>628</v>
      </c>
      <c r="G211" t="s">
        <v>629</v>
      </c>
      <c r="H211"/>
      <c r="I211" t="s">
        <v>630</v>
      </c>
      <c r="J211" t="s">
        <v>631</v>
      </c>
      <c r="K211" t="s">
        <v>632</v>
      </c>
      <c r="L211" t="s">
        <v>633</v>
      </c>
      <c r="M211" t="s">
        <v>634</v>
      </c>
      <c r="N211" t="s">
        <v>635</v>
      </c>
      <c r="O211" t="s">
        <v>636</v>
      </c>
      <c r="P211" t="s">
        <v>637</v>
      </c>
      <c r="Q211" t="s">
        <v>638</v>
      </c>
      <c r="R211" t="s">
        <v>639</v>
      </c>
      <c r="S211" t="s">
        <v>640</v>
      </c>
      <c r="T211"/>
      <c r="U211" t="s">
        <v>641</v>
      </c>
      <c r="V211" t="s">
        <v>642</v>
      </c>
      <c r="W211" t="s">
        <v>643</v>
      </c>
      <c r="X211" t="s">
        <v>644</v>
      </c>
      <c r="Y211" t="s">
        <v>577</v>
      </c>
      <c r="Z211" t="s">
        <v>645</v>
      </c>
      <c r="AA211" t="s">
        <v>646</v>
      </c>
      <c r="AB211" t="s">
        <v>647</v>
      </c>
      <c r="AC211" t="s">
        <v>648</v>
      </c>
      <c r="AD211"/>
      <c r="AE211" t="s">
        <v>649</v>
      </c>
      <c r="AF211" t="s">
        <v>650</v>
      </c>
      <c r="AG211" t="s">
        <v>651</v>
      </c>
      <c r="AH211" t="s">
        <v>652</v>
      </c>
      <c r="AI211"/>
      <c r="AJ211"/>
    </row>
    <row r="212" spans="4:36" ht="15" x14ac:dyDescent="0.25">
      <c r="D212" t="s">
        <v>653</v>
      </c>
      <c r="E212" t="s">
        <v>654</v>
      </c>
      <c r="F212"/>
      <c r="G212" t="s">
        <v>655</v>
      </c>
      <c r="H212"/>
      <c r="I212" t="s">
        <v>499</v>
      </c>
      <c r="J212" t="s">
        <v>656</v>
      </c>
      <c r="K212" t="s">
        <v>657</v>
      </c>
      <c r="L212" t="s">
        <v>658</v>
      </c>
      <c r="M212" t="s">
        <v>659</v>
      </c>
      <c r="N212" t="s">
        <v>660</v>
      </c>
      <c r="O212" t="s">
        <v>661</v>
      </c>
      <c r="P212" t="s">
        <v>662</v>
      </c>
      <c r="Q212" t="s">
        <v>663</v>
      </c>
      <c r="R212" t="s">
        <v>664</v>
      </c>
      <c r="S212" t="s">
        <v>665</v>
      </c>
      <c r="T212"/>
      <c r="U212" t="s">
        <v>666</v>
      </c>
      <c r="V212" t="s">
        <v>667</v>
      </c>
      <c r="W212" t="s">
        <v>668</v>
      </c>
      <c r="X212" t="s">
        <v>669</v>
      </c>
      <c r="Y212" t="s">
        <v>670</v>
      </c>
      <c r="Z212" t="s">
        <v>671</v>
      </c>
      <c r="AA212" t="s">
        <v>672</v>
      </c>
      <c r="AB212" t="s">
        <v>673</v>
      </c>
      <c r="AC212" t="s">
        <v>674</v>
      </c>
      <c r="AD212"/>
      <c r="AE212" t="s">
        <v>675</v>
      </c>
      <c r="AF212" t="s">
        <v>676</v>
      </c>
      <c r="AG212" t="s">
        <v>677</v>
      </c>
      <c r="AH212" t="s">
        <v>678</v>
      </c>
      <c r="AI212"/>
      <c r="AJ212"/>
    </row>
    <row r="213" spans="4:36" ht="15" x14ac:dyDescent="0.25">
      <c r="D213" t="s">
        <v>679</v>
      </c>
      <c r="E213" t="s">
        <v>680</v>
      </c>
      <c r="F213"/>
      <c r="G213" t="s">
        <v>681</v>
      </c>
      <c r="H213"/>
      <c r="I213" t="s">
        <v>682</v>
      </c>
      <c r="J213" t="s">
        <v>425</v>
      </c>
      <c r="K213" t="s">
        <v>683</v>
      </c>
      <c r="L213" t="s">
        <v>684</v>
      </c>
      <c r="M213" t="s">
        <v>685</v>
      </c>
      <c r="N213" t="s">
        <v>686</v>
      </c>
      <c r="O213" t="s">
        <v>687</v>
      </c>
      <c r="P213" t="s">
        <v>688</v>
      </c>
      <c r="Q213" t="s">
        <v>689</v>
      </c>
      <c r="R213" t="s">
        <v>690</v>
      </c>
      <c r="S213"/>
      <c r="T213"/>
      <c r="U213" t="s">
        <v>691</v>
      </c>
      <c r="V213" t="s">
        <v>692</v>
      </c>
      <c r="W213" t="s">
        <v>693</v>
      </c>
      <c r="X213" t="s">
        <v>694</v>
      </c>
      <c r="Y213" t="s">
        <v>504</v>
      </c>
      <c r="Z213" t="s">
        <v>695</v>
      </c>
      <c r="AA213" t="s">
        <v>696</v>
      </c>
      <c r="AB213" t="s">
        <v>697</v>
      </c>
      <c r="AC213" t="s">
        <v>698</v>
      </c>
      <c r="AD213"/>
      <c r="AE213" t="s">
        <v>424</v>
      </c>
      <c r="AF213" t="s">
        <v>699</v>
      </c>
      <c r="AG213" t="s">
        <v>700</v>
      </c>
      <c r="AH213" t="s">
        <v>701</v>
      </c>
      <c r="AI213"/>
      <c r="AJ213"/>
    </row>
    <row r="214" spans="4:36" ht="15" x14ac:dyDescent="0.25">
      <c r="D214" t="s">
        <v>702</v>
      </c>
      <c r="E214" t="s">
        <v>703</v>
      </c>
      <c r="F214"/>
      <c r="G214" t="s">
        <v>704</v>
      </c>
      <c r="H214"/>
      <c r="I214" t="s">
        <v>705</v>
      </c>
      <c r="J214" t="s">
        <v>706</v>
      </c>
      <c r="K214" t="s">
        <v>707</v>
      </c>
      <c r="L214" t="s">
        <v>708</v>
      </c>
      <c r="M214" t="s">
        <v>709</v>
      </c>
      <c r="N214" t="s">
        <v>710</v>
      </c>
      <c r="O214" t="s">
        <v>711</v>
      </c>
      <c r="P214" t="s">
        <v>712</v>
      </c>
      <c r="Q214" t="s">
        <v>713</v>
      </c>
      <c r="R214" t="s">
        <v>714</v>
      </c>
      <c r="S214"/>
      <c r="T214"/>
      <c r="U214" t="s">
        <v>715</v>
      </c>
      <c r="V214" t="s">
        <v>716</v>
      </c>
      <c r="W214" t="s">
        <v>717</v>
      </c>
      <c r="X214" t="s">
        <v>718</v>
      </c>
      <c r="Y214" t="s">
        <v>719</v>
      </c>
      <c r="Z214" t="s">
        <v>720</v>
      </c>
      <c r="AA214" t="s">
        <v>721</v>
      </c>
      <c r="AB214" t="s">
        <v>722</v>
      </c>
      <c r="AC214" t="s">
        <v>723</v>
      </c>
      <c r="AD214"/>
      <c r="AE214" t="s">
        <v>690</v>
      </c>
      <c r="AF214" t="s">
        <v>724</v>
      </c>
      <c r="AG214" t="s">
        <v>725</v>
      </c>
      <c r="AH214" t="s">
        <v>726</v>
      </c>
      <c r="AI214"/>
      <c r="AJ214"/>
    </row>
    <row r="215" spans="4:36" ht="15" x14ac:dyDescent="0.25">
      <c r="D215" t="s">
        <v>727</v>
      </c>
      <c r="E215" t="s">
        <v>728</v>
      </c>
      <c r="F215"/>
      <c r="G215" t="s">
        <v>729</v>
      </c>
      <c r="H215"/>
      <c r="I215" t="s">
        <v>432</v>
      </c>
      <c r="J215" t="s">
        <v>505</v>
      </c>
      <c r="K215" t="s">
        <v>730</v>
      </c>
      <c r="L215" t="s">
        <v>731</v>
      </c>
      <c r="M215" t="s">
        <v>732</v>
      </c>
      <c r="N215" t="s">
        <v>733</v>
      </c>
      <c r="O215" t="s">
        <v>734</v>
      </c>
      <c r="P215" t="s">
        <v>735</v>
      </c>
      <c r="Q215" t="s">
        <v>736</v>
      </c>
      <c r="R215" t="s">
        <v>737</v>
      </c>
      <c r="S215"/>
      <c r="T215"/>
      <c r="U215" t="s">
        <v>738</v>
      </c>
      <c r="V215" t="s">
        <v>739</v>
      </c>
      <c r="W215" t="s">
        <v>740</v>
      </c>
      <c r="X215" t="s">
        <v>741</v>
      </c>
      <c r="Y215" t="s">
        <v>742</v>
      </c>
      <c r="Z215" t="s">
        <v>743</v>
      </c>
      <c r="AA215" t="s">
        <v>744</v>
      </c>
      <c r="AB215" t="s">
        <v>745</v>
      </c>
      <c r="AC215" t="s">
        <v>746</v>
      </c>
      <c r="AD215"/>
      <c r="AE215" t="s">
        <v>747</v>
      </c>
      <c r="AF215" t="s">
        <v>748</v>
      </c>
      <c r="AG215" t="s">
        <v>749</v>
      </c>
      <c r="AH215" t="s">
        <v>750</v>
      </c>
      <c r="AI215"/>
      <c r="AJ215"/>
    </row>
    <row r="216" spans="4:36" ht="15" x14ac:dyDescent="0.25">
      <c r="D216"/>
      <c r="E216" t="s">
        <v>751</v>
      </c>
      <c r="F216"/>
      <c r="G216" t="s">
        <v>752</v>
      </c>
      <c r="H216"/>
      <c r="I216" t="s">
        <v>753</v>
      </c>
      <c r="J216" t="s">
        <v>754</v>
      </c>
      <c r="K216" t="s">
        <v>755</v>
      </c>
      <c r="L216" t="s">
        <v>756</v>
      </c>
      <c r="M216" t="s">
        <v>757</v>
      </c>
      <c r="N216" t="s">
        <v>459</v>
      </c>
      <c r="O216" t="s">
        <v>758</v>
      </c>
      <c r="P216" t="s">
        <v>759</v>
      </c>
      <c r="Q216" t="s">
        <v>760</v>
      </c>
      <c r="R216" t="s">
        <v>761</v>
      </c>
      <c r="S216"/>
      <c r="T216"/>
      <c r="U216" t="s">
        <v>762</v>
      </c>
      <c r="V216" t="s">
        <v>763</v>
      </c>
      <c r="W216" t="s">
        <v>764</v>
      </c>
      <c r="X216" t="s">
        <v>765</v>
      </c>
      <c r="Y216" t="s">
        <v>432</v>
      </c>
      <c r="Z216" t="s">
        <v>766</v>
      </c>
      <c r="AA216" t="s">
        <v>767</v>
      </c>
      <c r="AB216" t="s">
        <v>768</v>
      </c>
      <c r="AC216" t="s">
        <v>769</v>
      </c>
      <c r="AD216"/>
      <c r="AE216" t="s">
        <v>770</v>
      </c>
      <c r="AF216" t="s">
        <v>771</v>
      </c>
      <c r="AG216" t="s">
        <v>772</v>
      </c>
      <c r="AH216" t="s">
        <v>545</v>
      </c>
      <c r="AI216"/>
      <c r="AJ216"/>
    </row>
    <row r="217" spans="4:36" ht="15" x14ac:dyDescent="0.25">
      <c r="D217"/>
      <c r="E217" t="s">
        <v>773</v>
      </c>
      <c r="F217"/>
      <c r="G217" t="s">
        <v>774</v>
      </c>
      <c r="H217"/>
      <c r="I217" t="s">
        <v>775</v>
      </c>
      <c r="J217" t="s">
        <v>426</v>
      </c>
      <c r="K217" t="s">
        <v>776</v>
      </c>
      <c r="L217" t="s">
        <v>777</v>
      </c>
      <c r="M217" t="s">
        <v>778</v>
      </c>
      <c r="N217" t="s">
        <v>779</v>
      </c>
      <c r="O217" t="s">
        <v>780</v>
      </c>
      <c r="P217" t="s">
        <v>781</v>
      </c>
      <c r="Q217" t="s">
        <v>782</v>
      </c>
      <c r="R217" t="s">
        <v>783</v>
      </c>
      <c r="S217"/>
      <c r="T217"/>
      <c r="U217" t="s">
        <v>784</v>
      </c>
      <c r="V217" t="s">
        <v>785</v>
      </c>
      <c r="W217" t="s">
        <v>786</v>
      </c>
      <c r="X217" t="s">
        <v>786</v>
      </c>
      <c r="Y217" t="s">
        <v>787</v>
      </c>
      <c r="Z217" t="s">
        <v>788</v>
      </c>
      <c r="AA217" t="s">
        <v>789</v>
      </c>
      <c r="AB217"/>
      <c r="AC217" t="s">
        <v>790</v>
      </c>
      <c r="AD217"/>
      <c r="AE217" t="s">
        <v>791</v>
      </c>
      <c r="AF217" t="s">
        <v>792</v>
      </c>
      <c r="AG217" t="s">
        <v>793</v>
      </c>
      <c r="AH217" t="s">
        <v>794</v>
      </c>
      <c r="AI217"/>
      <c r="AJ217"/>
    </row>
    <row r="218" spans="4:36" ht="15" x14ac:dyDescent="0.25">
      <c r="D218"/>
      <c r="E218" t="s">
        <v>795</v>
      </c>
      <c r="F218"/>
      <c r="G218" t="s">
        <v>555</v>
      </c>
      <c r="H218"/>
      <c r="I218" t="s">
        <v>796</v>
      </c>
      <c r="J218" t="s">
        <v>797</v>
      </c>
      <c r="K218" t="s">
        <v>798</v>
      </c>
      <c r="L218" t="s">
        <v>799</v>
      </c>
      <c r="M218" t="s">
        <v>800</v>
      </c>
      <c r="N218" t="s">
        <v>801</v>
      </c>
      <c r="O218" t="s">
        <v>802</v>
      </c>
      <c r="P218" t="s">
        <v>803</v>
      </c>
      <c r="Q218" t="s">
        <v>804</v>
      </c>
      <c r="R218" t="s">
        <v>805</v>
      </c>
      <c r="S218"/>
      <c r="T218"/>
      <c r="U218" t="s">
        <v>806</v>
      </c>
      <c r="V218" t="s">
        <v>807</v>
      </c>
      <c r="W218" t="s">
        <v>808</v>
      </c>
      <c r="X218" t="s">
        <v>809</v>
      </c>
      <c r="Y218" t="s">
        <v>810</v>
      </c>
      <c r="Z218" t="s">
        <v>811</v>
      </c>
      <c r="AA218"/>
      <c r="AB218"/>
      <c r="AC218" t="s">
        <v>812</v>
      </c>
      <c r="AD218"/>
      <c r="AE218" t="s">
        <v>813</v>
      </c>
      <c r="AF218" t="s">
        <v>814</v>
      </c>
      <c r="AG218" t="s">
        <v>815</v>
      </c>
      <c r="AH218" t="s">
        <v>816</v>
      </c>
      <c r="AI218"/>
      <c r="AJ218"/>
    </row>
    <row r="219" spans="4:36" ht="15" x14ac:dyDescent="0.25">
      <c r="D219"/>
      <c r="E219" t="s">
        <v>522</v>
      </c>
      <c r="F219"/>
      <c r="G219" t="s">
        <v>817</v>
      </c>
      <c r="H219"/>
      <c r="I219" t="s">
        <v>818</v>
      </c>
      <c r="J219" t="s">
        <v>819</v>
      </c>
      <c r="K219" t="s">
        <v>820</v>
      </c>
      <c r="L219" t="s">
        <v>821</v>
      </c>
      <c r="M219" t="s">
        <v>822</v>
      </c>
      <c r="N219" t="s">
        <v>823</v>
      </c>
      <c r="O219" t="s">
        <v>824</v>
      </c>
      <c r="P219" t="s">
        <v>825</v>
      </c>
      <c r="Q219" t="s">
        <v>826</v>
      </c>
      <c r="R219" t="s">
        <v>827</v>
      </c>
      <c r="S219"/>
      <c r="T219"/>
      <c r="U219" t="s">
        <v>828</v>
      </c>
      <c r="V219" t="s">
        <v>829</v>
      </c>
      <c r="W219" t="s">
        <v>830</v>
      </c>
      <c r="X219" t="s">
        <v>831</v>
      </c>
      <c r="Y219" t="s">
        <v>832</v>
      </c>
      <c r="Z219" t="s">
        <v>833</v>
      </c>
      <c r="AA219"/>
      <c r="AB219"/>
      <c r="AC219"/>
      <c r="AD219"/>
      <c r="AE219" t="s">
        <v>834</v>
      </c>
      <c r="AF219" t="s">
        <v>835</v>
      </c>
      <c r="AG219" t="s">
        <v>836</v>
      </c>
      <c r="AH219" t="s">
        <v>837</v>
      </c>
      <c r="AI219"/>
      <c r="AJ219"/>
    </row>
    <row r="220" spans="4:36" ht="15" x14ac:dyDescent="0.25">
      <c r="D220"/>
      <c r="E220" t="s">
        <v>475</v>
      </c>
      <c r="F220"/>
      <c r="G220" t="s">
        <v>838</v>
      </c>
      <c r="H220"/>
      <c r="I220" t="s">
        <v>839</v>
      </c>
      <c r="J220" t="s">
        <v>840</v>
      </c>
      <c r="K220" t="s">
        <v>841</v>
      </c>
      <c r="L220" t="s">
        <v>842</v>
      </c>
      <c r="M220" t="s">
        <v>843</v>
      </c>
      <c r="N220" t="s">
        <v>844</v>
      </c>
      <c r="O220" t="s">
        <v>845</v>
      </c>
      <c r="P220" t="s">
        <v>846</v>
      </c>
      <c r="Q220" t="s">
        <v>847</v>
      </c>
      <c r="R220" t="s">
        <v>848</v>
      </c>
      <c r="S220"/>
      <c r="T220"/>
      <c r="U220" t="s">
        <v>849</v>
      </c>
      <c r="V220"/>
      <c r="W220" t="s">
        <v>850</v>
      </c>
      <c r="X220" t="s">
        <v>851</v>
      </c>
      <c r="Y220" t="s">
        <v>852</v>
      </c>
      <c r="Z220" t="s">
        <v>853</v>
      </c>
      <c r="AA220"/>
      <c r="AB220"/>
      <c r="AC220"/>
      <c r="AD220"/>
      <c r="AE220" t="s">
        <v>854</v>
      </c>
      <c r="AF220" t="s">
        <v>855</v>
      </c>
      <c r="AG220" t="s">
        <v>856</v>
      </c>
      <c r="AH220" t="s">
        <v>857</v>
      </c>
      <c r="AI220"/>
      <c r="AJ220"/>
    </row>
    <row r="221" spans="4:36" ht="15" x14ac:dyDescent="0.25">
      <c r="D221"/>
      <c r="E221" t="s">
        <v>594</v>
      </c>
      <c r="F221"/>
      <c r="G221" t="s">
        <v>778</v>
      </c>
      <c r="H221"/>
      <c r="I221" t="s">
        <v>858</v>
      </c>
      <c r="J221" t="s">
        <v>859</v>
      </c>
      <c r="K221" t="s">
        <v>860</v>
      </c>
      <c r="L221"/>
      <c r="M221" t="s">
        <v>861</v>
      </c>
      <c r="N221" t="s">
        <v>862</v>
      </c>
      <c r="O221" t="s">
        <v>863</v>
      </c>
      <c r="P221" t="s">
        <v>864</v>
      </c>
      <c r="Q221" t="s">
        <v>865</v>
      </c>
      <c r="R221" t="s">
        <v>866</v>
      </c>
      <c r="S221"/>
      <c r="T221"/>
      <c r="U221" t="s">
        <v>867</v>
      </c>
      <c r="V221"/>
      <c r="W221" t="s">
        <v>868</v>
      </c>
      <c r="X221" t="s">
        <v>869</v>
      </c>
      <c r="Y221" t="s">
        <v>870</v>
      </c>
      <c r="Z221" t="s">
        <v>871</v>
      </c>
      <c r="AA221"/>
      <c r="AB221"/>
      <c r="AC221"/>
      <c r="AD221"/>
      <c r="AE221" t="s">
        <v>872</v>
      </c>
      <c r="AF221" t="s">
        <v>873</v>
      </c>
      <c r="AG221" t="s">
        <v>874</v>
      </c>
      <c r="AH221" t="s">
        <v>875</v>
      </c>
      <c r="AI221"/>
      <c r="AJ221"/>
    </row>
    <row r="222" spans="4:36" ht="15" x14ac:dyDescent="0.25">
      <c r="D222"/>
      <c r="E222" t="s">
        <v>876</v>
      </c>
      <c r="F222"/>
      <c r="G222" t="s">
        <v>877</v>
      </c>
      <c r="H222"/>
      <c r="I222" t="s">
        <v>878</v>
      </c>
      <c r="J222" t="s">
        <v>879</v>
      </c>
      <c r="K222" t="s">
        <v>880</v>
      </c>
      <c r="L222"/>
      <c r="M222" t="s">
        <v>881</v>
      </c>
      <c r="N222" t="s">
        <v>882</v>
      </c>
      <c r="O222" t="s">
        <v>883</v>
      </c>
      <c r="P222" t="s">
        <v>884</v>
      </c>
      <c r="Q222" t="s">
        <v>885</v>
      </c>
      <c r="R222" t="s">
        <v>886</v>
      </c>
      <c r="S222"/>
      <c r="T222"/>
      <c r="U222" t="s">
        <v>887</v>
      </c>
      <c r="V222"/>
      <c r="W222" t="s">
        <v>888</v>
      </c>
      <c r="X222" t="s">
        <v>889</v>
      </c>
      <c r="Y222" t="s">
        <v>890</v>
      </c>
      <c r="Z222" t="s">
        <v>891</v>
      </c>
      <c r="AA222"/>
      <c r="AB222"/>
      <c r="AC222"/>
      <c r="AD222"/>
      <c r="AE222" t="s">
        <v>892</v>
      </c>
      <c r="AF222" t="s">
        <v>893</v>
      </c>
      <c r="AG222" t="s">
        <v>894</v>
      </c>
      <c r="AH222" t="s">
        <v>895</v>
      </c>
      <c r="AI222"/>
      <c r="AJ222"/>
    </row>
    <row r="223" spans="4:36" ht="15" x14ac:dyDescent="0.25">
      <c r="D223"/>
      <c r="E223" t="s">
        <v>896</v>
      </c>
      <c r="F223"/>
      <c r="G223" t="s">
        <v>897</v>
      </c>
      <c r="H223"/>
      <c r="I223" t="s">
        <v>898</v>
      </c>
      <c r="J223" t="s">
        <v>899</v>
      </c>
      <c r="K223" t="s">
        <v>900</v>
      </c>
      <c r="L223"/>
      <c r="M223" t="s">
        <v>829</v>
      </c>
      <c r="N223" t="s">
        <v>901</v>
      </c>
      <c r="O223" t="s">
        <v>902</v>
      </c>
      <c r="P223" t="s">
        <v>903</v>
      </c>
      <c r="Q223" t="s">
        <v>904</v>
      </c>
      <c r="R223" t="s">
        <v>905</v>
      </c>
      <c r="S223"/>
      <c r="T223"/>
      <c r="U223" t="s">
        <v>906</v>
      </c>
      <c r="V223"/>
      <c r="W223" t="s">
        <v>907</v>
      </c>
      <c r="X223" t="s">
        <v>908</v>
      </c>
      <c r="Y223" t="s">
        <v>909</v>
      </c>
      <c r="Z223" t="s">
        <v>910</v>
      </c>
      <c r="AA223"/>
      <c r="AB223"/>
      <c r="AC223"/>
      <c r="AD223"/>
      <c r="AE223" t="s">
        <v>911</v>
      </c>
      <c r="AF223" t="s">
        <v>912</v>
      </c>
      <c r="AG223" t="s">
        <v>913</v>
      </c>
      <c r="AH223" t="s">
        <v>914</v>
      </c>
      <c r="AI223"/>
      <c r="AJ223"/>
    </row>
    <row r="224" spans="4:36" ht="15" x14ac:dyDescent="0.25">
      <c r="D224"/>
      <c r="E224" t="s">
        <v>915</v>
      </c>
      <c r="F224"/>
      <c r="G224" t="s">
        <v>916</v>
      </c>
      <c r="H224"/>
      <c r="I224" t="s">
        <v>917</v>
      </c>
      <c r="J224" t="s">
        <v>918</v>
      </c>
      <c r="K224" t="s">
        <v>444</v>
      </c>
      <c r="L224"/>
      <c r="M224"/>
      <c r="N224" t="s">
        <v>919</v>
      </c>
      <c r="O224" t="s">
        <v>920</v>
      </c>
      <c r="P224" t="s">
        <v>921</v>
      </c>
      <c r="Q224" t="s">
        <v>922</v>
      </c>
      <c r="R224" t="s">
        <v>923</v>
      </c>
      <c r="S224"/>
      <c r="T224"/>
      <c r="U224" t="s">
        <v>924</v>
      </c>
      <c r="V224"/>
      <c r="W224" t="s">
        <v>925</v>
      </c>
      <c r="X224" t="s">
        <v>926</v>
      </c>
      <c r="Y224" t="s">
        <v>927</v>
      </c>
      <c r="Z224" t="s">
        <v>928</v>
      </c>
      <c r="AA224"/>
      <c r="AB224"/>
      <c r="AC224"/>
      <c r="AD224"/>
      <c r="AE224" t="s">
        <v>929</v>
      </c>
      <c r="AF224" t="s">
        <v>930</v>
      </c>
      <c r="AG224" t="s">
        <v>931</v>
      </c>
      <c r="AH224" t="s">
        <v>932</v>
      </c>
      <c r="AI224"/>
      <c r="AJ224"/>
    </row>
    <row r="225" spans="4:36" ht="15" x14ac:dyDescent="0.25">
      <c r="D225"/>
      <c r="E225" t="s">
        <v>675</v>
      </c>
      <c r="F225"/>
      <c r="G225" t="s">
        <v>933</v>
      </c>
      <c r="H225"/>
      <c r="I225" t="s">
        <v>934</v>
      </c>
      <c r="J225" t="s">
        <v>935</v>
      </c>
      <c r="K225" t="s">
        <v>936</v>
      </c>
      <c r="L225"/>
      <c r="M225"/>
      <c r="N225" t="s">
        <v>937</v>
      </c>
      <c r="O225" t="s">
        <v>938</v>
      </c>
      <c r="P225" t="s">
        <v>939</v>
      </c>
      <c r="Q225" t="s">
        <v>940</v>
      </c>
      <c r="R225" t="s">
        <v>941</v>
      </c>
      <c r="S225"/>
      <c r="T225"/>
      <c r="U225" t="s">
        <v>942</v>
      </c>
      <c r="V225"/>
      <c r="W225" t="s">
        <v>943</v>
      </c>
      <c r="X225" t="s">
        <v>944</v>
      </c>
      <c r="Y225" t="s">
        <v>733</v>
      </c>
      <c r="Z225" t="s">
        <v>945</v>
      </c>
      <c r="AA225"/>
      <c r="AB225"/>
      <c r="AC225"/>
      <c r="AD225"/>
      <c r="AE225" t="s">
        <v>946</v>
      </c>
      <c r="AF225" t="s">
        <v>947</v>
      </c>
      <c r="AG225" t="s">
        <v>948</v>
      </c>
      <c r="AH225" t="s">
        <v>949</v>
      </c>
      <c r="AI225"/>
      <c r="AJ225"/>
    </row>
    <row r="226" spans="4:36" ht="15" x14ac:dyDescent="0.25">
      <c r="D226"/>
      <c r="E226" t="s">
        <v>950</v>
      </c>
      <c r="F226"/>
      <c r="G226" t="s">
        <v>951</v>
      </c>
      <c r="H226"/>
      <c r="I226" t="s">
        <v>952</v>
      </c>
      <c r="J226" t="s">
        <v>953</v>
      </c>
      <c r="K226" t="s">
        <v>954</v>
      </c>
      <c r="L226"/>
      <c r="M226"/>
      <c r="N226" t="s">
        <v>955</v>
      </c>
      <c r="O226" t="s">
        <v>956</v>
      </c>
      <c r="P226" t="s">
        <v>957</v>
      </c>
      <c r="Q226" t="s">
        <v>958</v>
      </c>
      <c r="R226" t="s">
        <v>959</v>
      </c>
      <c r="S226"/>
      <c r="T226"/>
      <c r="U226" t="s">
        <v>960</v>
      </c>
      <c r="V226"/>
      <c r="W226" t="s">
        <v>936</v>
      </c>
      <c r="X226" t="s">
        <v>961</v>
      </c>
      <c r="Y226" t="s">
        <v>962</v>
      </c>
      <c r="Z226" t="s">
        <v>963</v>
      </c>
      <c r="AA226"/>
      <c r="AB226"/>
      <c r="AC226"/>
      <c r="AD226"/>
      <c r="AE226" t="s">
        <v>964</v>
      </c>
      <c r="AF226" t="s">
        <v>965</v>
      </c>
      <c r="AG226" t="s">
        <v>966</v>
      </c>
      <c r="AH226" t="s">
        <v>967</v>
      </c>
      <c r="AI226"/>
      <c r="AJ226"/>
    </row>
    <row r="227" spans="4:36" ht="15" x14ac:dyDescent="0.25">
      <c r="D227"/>
      <c r="E227" t="s">
        <v>706</v>
      </c>
      <c r="F227"/>
      <c r="G227" t="s">
        <v>968</v>
      </c>
      <c r="H227"/>
      <c r="I227" t="s">
        <v>955</v>
      </c>
      <c r="J227" t="s">
        <v>969</v>
      </c>
      <c r="K227" t="s">
        <v>970</v>
      </c>
      <c r="L227"/>
      <c r="M227"/>
      <c r="N227" t="s">
        <v>971</v>
      </c>
      <c r="O227" t="s">
        <v>972</v>
      </c>
      <c r="P227" t="s">
        <v>973</v>
      </c>
      <c r="Q227" t="s">
        <v>974</v>
      </c>
      <c r="R227" t="s">
        <v>975</v>
      </c>
      <c r="S227"/>
      <c r="T227"/>
      <c r="U227" t="s">
        <v>860</v>
      </c>
      <c r="V227"/>
      <c r="W227" t="s">
        <v>976</v>
      </c>
      <c r="X227" t="s">
        <v>731</v>
      </c>
      <c r="Y227" t="s">
        <v>977</v>
      </c>
      <c r="Z227" t="s">
        <v>978</v>
      </c>
      <c r="AA227"/>
      <c r="AB227"/>
      <c r="AC227"/>
      <c r="AD227"/>
      <c r="AE227" t="s">
        <v>979</v>
      </c>
      <c r="AF227" t="s">
        <v>980</v>
      </c>
      <c r="AG227" t="s">
        <v>981</v>
      </c>
      <c r="AH227" t="s">
        <v>982</v>
      </c>
      <c r="AI227"/>
      <c r="AJ227"/>
    </row>
    <row r="228" spans="4:36" ht="15" x14ac:dyDescent="0.25">
      <c r="D228"/>
      <c r="E228" t="s">
        <v>983</v>
      </c>
      <c r="F228"/>
      <c r="G228"/>
      <c r="H228"/>
      <c r="I228" t="s">
        <v>984</v>
      </c>
      <c r="J228" t="s">
        <v>985</v>
      </c>
      <c r="K228" t="s">
        <v>986</v>
      </c>
      <c r="L228"/>
      <c r="M228"/>
      <c r="N228" t="s">
        <v>987</v>
      </c>
      <c r="O228" t="s">
        <v>988</v>
      </c>
      <c r="P228" t="s">
        <v>989</v>
      </c>
      <c r="Q228" t="s">
        <v>990</v>
      </c>
      <c r="R228" t="s">
        <v>818</v>
      </c>
      <c r="S228"/>
      <c r="T228"/>
      <c r="U228" t="s">
        <v>991</v>
      </c>
      <c r="V228"/>
      <c r="W228" t="s">
        <v>992</v>
      </c>
      <c r="X228" t="s">
        <v>993</v>
      </c>
      <c r="Y228" t="s">
        <v>994</v>
      </c>
      <c r="Z228" t="s">
        <v>995</v>
      </c>
      <c r="AA228"/>
      <c r="AB228"/>
      <c r="AC228"/>
      <c r="AD228"/>
      <c r="AE228" t="s">
        <v>996</v>
      </c>
      <c r="AF228" t="s">
        <v>447</v>
      </c>
      <c r="AG228" t="s">
        <v>997</v>
      </c>
      <c r="AH228" t="s">
        <v>748</v>
      </c>
      <c r="AI228"/>
      <c r="AJ228"/>
    </row>
    <row r="229" spans="4:36" ht="15" x14ac:dyDescent="0.25">
      <c r="D229"/>
      <c r="E229" t="s">
        <v>998</v>
      </c>
      <c r="F229"/>
      <c r="G229"/>
      <c r="H229"/>
      <c r="I229" t="s">
        <v>999</v>
      </c>
      <c r="J229" t="s">
        <v>1000</v>
      </c>
      <c r="K229" t="s">
        <v>1001</v>
      </c>
      <c r="L229"/>
      <c r="M229"/>
      <c r="N229" t="s">
        <v>1002</v>
      </c>
      <c r="O229" t="s">
        <v>1003</v>
      </c>
      <c r="P229" t="s">
        <v>900</v>
      </c>
      <c r="Q229" t="s">
        <v>1004</v>
      </c>
      <c r="R229" t="s">
        <v>1005</v>
      </c>
      <c r="S229"/>
      <c r="T229"/>
      <c r="U229" t="s">
        <v>1006</v>
      </c>
      <c r="V229"/>
      <c r="W229" t="s">
        <v>1007</v>
      </c>
      <c r="X229" t="s">
        <v>1008</v>
      </c>
      <c r="Y229" t="s">
        <v>1009</v>
      </c>
      <c r="Z229" t="s">
        <v>1010</v>
      </c>
      <c r="AA229"/>
      <c r="AB229"/>
      <c r="AC229"/>
      <c r="AD229"/>
      <c r="AE229" t="s">
        <v>1011</v>
      </c>
      <c r="AF229" t="s">
        <v>1012</v>
      </c>
      <c r="AG229" t="s">
        <v>1013</v>
      </c>
      <c r="AH229" t="s">
        <v>572</v>
      </c>
      <c r="AI229"/>
      <c r="AJ229"/>
    </row>
    <row r="230" spans="4:36" ht="15" x14ac:dyDescent="0.25">
      <c r="D230"/>
      <c r="E230" t="s">
        <v>1014</v>
      </c>
      <c r="F230"/>
      <c r="G230"/>
      <c r="H230"/>
      <c r="I230" t="s">
        <v>1015</v>
      </c>
      <c r="J230" t="s">
        <v>1016</v>
      </c>
      <c r="K230" t="s">
        <v>1017</v>
      </c>
      <c r="L230"/>
      <c r="M230"/>
      <c r="N230" t="s">
        <v>1018</v>
      </c>
      <c r="O230"/>
      <c r="P230" t="s">
        <v>1019</v>
      </c>
      <c r="Q230" t="s">
        <v>1020</v>
      </c>
      <c r="R230" t="s">
        <v>1021</v>
      </c>
      <c r="S230"/>
      <c r="T230"/>
      <c r="U230" t="s">
        <v>1022</v>
      </c>
      <c r="V230"/>
      <c r="W230" t="s">
        <v>1023</v>
      </c>
      <c r="X230" t="s">
        <v>1024</v>
      </c>
      <c r="Y230" t="s">
        <v>1025</v>
      </c>
      <c r="Z230" t="s">
        <v>1026</v>
      </c>
      <c r="AA230"/>
      <c r="AB230"/>
      <c r="AC230"/>
      <c r="AD230"/>
      <c r="AE230" t="s">
        <v>1027</v>
      </c>
      <c r="AF230" t="s">
        <v>1028</v>
      </c>
      <c r="AG230" t="s">
        <v>1029</v>
      </c>
      <c r="AH230" t="s">
        <v>1030</v>
      </c>
      <c r="AI230"/>
      <c r="AJ230"/>
    </row>
    <row r="231" spans="4:36" ht="15" x14ac:dyDescent="0.25">
      <c r="D231"/>
      <c r="E231" t="s">
        <v>426</v>
      </c>
      <c r="F231"/>
      <c r="G231"/>
      <c r="H231"/>
      <c r="I231" t="s">
        <v>1031</v>
      </c>
      <c r="J231" t="s">
        <v>1032</v>
      </c>
      <c r="K231" t="s">
        <v>1033</v>
      </c>
      <c r="L231"/>
      <c r="M231"/>
      <c r="N231" t="s">
        <v>1034</v>
      </c>
      <c r="O231"/>
      <c r="P231" t="s">
        <v>1035</v>
      </c>
      <c r="Q231" t="s">
        <v>1036</v>
      </c>
      <c r="R231" t="s">
        <v>1037</v>
      </c>
      <c r="S231"/>
      <c r="T231"/>
      <c r="U231" t="s">
        <v>1038</v>
      </c>
      <c r="V231"/>
      <c r="W231" t="s">
        <v>1039</v>
      </c>
      <c r="X231" t="s">
        <v>1040</v>
      </c>
      <c r="Y231" t="s">
        <v>1041</v>
      </c>
      <c r="Z231" t="s">
        <v>1042</v>
      </c>
      <c r="AA231"/>
      <c r="AB231"/>
      <c r="AC231"/>
      <c r="AD231"/>
      <c r="AE231" t="s">
        <v>1043</v>
      </c>
      <c r="AF231"/>
      <c r="AG231" t="s">
        <v>1044</v>
      </c>
      <c r="AH231" t="s">
        <v>1045</v>
      </c>
      <c r="AI231"/>
      <c r="AJ231"/>
    </row>
    <row r="232" spans="4:36" ht="15" x14ac:dyDescent="0.25">
      <c r="D232"/>
      <c r="E232" t="s">
        <v>1046</v>
      </c>
      <c r="F232"/>
      <c r="G232"/>
      <c r="H232"/>
      <c r="I232" t="s">
        <v>1047</v>
      </c>
      <c r="J232" t="s">
        <v>1048</v>
      </c>
      <c r="K232"/>
      <c r="L232"/>
      <c r="M232"/>
      <c r="N232" t="s">
        <v>1049</v>
      </c>
      <c r="O232"/>
      <c r="P232" t="s">
        <v>1050</v>
      </c>
      <c r="Q232" t="s">
        <v>1051</v>
      </c>
      <c r="R232" t="s">
        <v>1052</v>
      </c>
      <c r="S232"/>
      <c r="T232"/>
      <c r="U232" t="s">
        <v>1053</v>
      </c>
      <c r="V232"/>
      <c r="W232" t="s">
        <v>1054</v>
      </c>
      <c r="X232" t="s">
        <v>988</v>
      </c>
      <c r="Y232" t="s">
        <v>1055</v>
      </c>
      <c r="Z232" t="s">
        <v>702</v>
      </c>
      <c r="AA232"/>
      <c r="AB232"/>
      <c r="AC232"/>
      <c r="AD232"/>
      <c r="AE232" t="s">
        <v>818</v>
      </c>
      <c r="AF232"/>
      <c r="AG232" t="s">
        <v>1056</v>
      </c>
      <c r="AH232" t="s">
        <v>1057</v>
      </c>
      <c r="AI232"/>
      <c r="AJ232"/>
    </row>
    <row r="233" spans="4:36" ht="15" x14ac:dyDescent="0.25">
      <c r="D233"/>
      <c r="E233" t="s">
        <v>1058</v>
      </c>
      <c r="F233"/>
      <c r="G233"/>
      <c r="H233"/>
      <c r="I233" t="s">
        <v>1059</v>
      </c>
      <c r="J233" t="s">
        <v>1060</v>
      </c>
      <c r="K233"/>
      <c r="L233"/>
      <c r="M233"/>
      <c r="N233" t="s">
        <v>1061</v>
      </c>
      <c r="O233"/>
      <c r="P233" t="s">
        <v>1062</v>
      </c>
      <c r="Q233" t="s">
        <v>1063</v>
      </c>
      <c r="R233" t="s">
        <v>1064</v>
      </c>
      <c r="S233"/>
      <c r="T233"/>
      <c r="U233" t="s">
        <v>1065</v>
      </c>
      <c r="V233"/>
      <c r="W233" t="s">
        <v>1066</v>
      </c>
      <c r="X233" t="s">
        <v>1067</v>
      </c>
      <c r="Y233" t="s">
        <v>1068</v>
      </c>
      <c r="Z233" t="s">
        <v>1069</v>
      </c>
      <c r="AA233"/>
      <c r="AB233"/>
      <c r="AC233"/>
      <c r="AD233"/>
      <c r="AE233" t="s">
        <v>1070</v>
      </c>
      <c r="AF233"/>
      <c r="AG233" t="s">
        <v>1071</v>
      </c>
      <c r="AH233" t="s">
        <v>993</v>
      </c>
      <c r="AI233"/>
      <c r="AJ233"/>
    </row>
    <row r="234" spans="4:36" ht="15" x14ac:dyDescent="0.25">
      <c r="D234"/>
      <c r="E234" t="s">
        <v>1072</v>
      </c>
      <c r="F234"/>
      <c r="G234"/>
      <c r="H234"/>
      <c r="I234" t="s">
        <v>1073</v>
      </c>
      <c r="J234" t="s">
        <v>1074</v>
      </c>
      <c r="K234"/>
      <c r="L234"/>
      <c r="M234"/>
      <c r="N234" t="s">
        <v>1075</v>
      </c>
      <c r="O234"/>
      <c r="P234" t="s">
        <v>1076</v>
      </c>
      <c r="Q234" t="s">
        <v>1077</v>
      </c>
      <c r="R234" t="s">
        <v>1078</v>
      </c>
      <c r="S234"/>
      <c r="T234"/>
      <c r="U234" t="s">
        <v>1079</v>
      </c>
      <c r="V234"/>
      <c r="W234" t="s">
        <v>1080</v>
      </c>
      <c r="X234"/>
      <c r="Y234" t="s">
        <v>1081</v>
      </c>
      <c r="Z234" t="s">
        <v>1082</v>
      </c>
      <c r="AA234"/>
      <c r="AB234"/>
      <c r="AC234"/>
      <c r="AD234"/>
      <c r="AE234" t="s">
        <v>1083</v>
      </c>
      <c r="AF234"/>
      <c r="AG234" t="s">
        <v>1084</v>
      </c>
      <c r="AH234" t="s">
        <v>1085</v>
      </c>
      <c r="AI234"/>
      <c r="AJ234"/>
    </row>
    <row r="235" spans="4:36" ht="15" x14ac:dyDescent="0.25">
      <c r="D235"/>
      <c r="E235" t="s">
        <v>1086</v>
      </c>
      <c r="F235"/>
      <c r="G235"/>
      <c r="H235"/>
      <c r="I235" t="s">
        <v>1087</v>
      </c>
      <c r="J235" t="s">
        <v>1088</v>
      </c>
      <c r="K235"/>
      <c r="L235"/>
      <c r="M235"/>
      <c r="N235" t="s">
        <v>1089</v>
      </c>
      <c r="O235"/>
      <c r="P235"/>
      <c r="Q235"/>
      <c r="R235" t="s">
        <v>1090</v>
      </c>
      <c r="S235"/>
      <c r="T235"/>
      <c r="U235" t="s">
        <v>1091</v>
      </c>
      <c r="V235"/>
      <c r="W235"/>
      <c r="X235"/>
      <c r="Y235" t="s">
        <v>1092</v>
      </c>
      <c r="Z235" t="s">
        <v>1093</v>
      </c>
      <c r="AA235"/>
      <c r="AB235"/>
      <c r="AC235"/>
      <c r="AD235"/>
      <c r="AE235" t="s">
        <v>1094</v>
      </c>
      <c r="AF235"/>
      <c r="AG235" t="s">
        <v>1095</v>
      </c>
      <c r="AH235" t="s">
        <v>1096</v>
      </c>
      <c r="AI235"/>
      <c r="AJ235"/>
    </row>
    <row r="236" spans="4:36" ht="15" x14ac:dyDescent="0.25">
      <c r="D236"/>
      <c r="E236" t="s">
        <v>1097</v>
      </c>
      <c r="F236"/>
      <c r="G236"/>
      <c r="H236"/>
      <c r="I236" t="s">
        <v>1098</v>
      </c>
      <c r="J236" t="s">
        <v>1099</v>
      </c>
      <c r="K236"/>
      <c r="L236"/>
      <c r="M236"/>
      <c r="N236" t="s">
        <v>1100</v>
      </c>
      <c r="O236"/>
      <c r="P236"/>
      <c r="Q236"/>
      <c r="R236" t="s">
        <v>1101</v>
      </c>
      <c r="S236"/>
      <c r="T236"/>
      <c r="U236" t="s">
        <v>1102</v>
      </c>
      <c r="V236"/>
      <c r="W236"/>
      <c r="X236"/>
      <c r="Y236" t="s">
        <v>1103</v>
      </c>
      <c r="Z236" t="s">
        <v>1104</v>
      </c>
      <c r="AA236"/>
      <c r="AB236"/>
      <c r="AC236"/>
      <c r="AD236"/>
      <c r="AE236" t="s">
        <v>1105</v>
      </c>
      <c r="AF236"/>
      <c r="AG236" t="s">
        <v>1106</v>
      </c>
      <c r="AH236" t="s">
        <v>965</v>
      </c>
      <c r="AI236"/>
      <c r="AJ236"/>
    </row>
    <row r="237" spans="4:36" ht="15" x14ac:dyDescent="0.25">
      <c r="D237"/>
      <c r="E237" t="s">
        <v>1107</v>
      </c>
      <c r="F237"/>
      <c r="G237"/>
      <c r="H237"/>
      <c r="I237" t="s">
        <v>1108</v>
      </c>
      <c r="J237" t="s">
        <v>1109</v>
      </c>
      <c r="K237"/>
      <c r="L237"/>
      <c r="M237"/>
      <c r="N237" t="s">
        <v>1110</v>
      </c>
      <c r="O237"/>
      <c r="P237"/>
      <c r="Q237"/>
      <c r="R237" t="s">
        <v>1111</v>
      </c>
      <c r="S237"/>
      <c r="T237"/>
      <c r="U237" t="s">
        <v>1112</v>
      </c>
      <c r="V237"/>
      <c r="W237"/>
      <c r="X237"/>
      <c r="Y237" t="s">
        <v>748</v>
      </c>
      <c r="Z237" t="s">
        <v>744</v>
      </c>
      <c r="AA237"/>
      <c r="AB237"/>
      <c r="AC237"/>
      <c r="AD237"/>
      <c r="AE237" t="s">
        <v>1113</v>
      </c>
      <c r="AF237"/>
      <c r="AG237" t="s">
        <v>1114</v>
      </c>
      <c r="AH237" t="s">
        <v>1115</v>
      </c>
      <c r="AI237"/>
      <c r="AJ237"/>
    </row>
    <row r="238" spans="4:36" ht="15" x14ac:dyDescent="0.25">
      <c r="D238"/>
      <c r="E238" t="s">
        <v>1116</v>
      </c>
      <c r="F238"/>
      <c r="G238"/>
      <c r="H238"/>
      <c r="I238" t="s">
        <v>1117</v>
      </c>
      <c r="J238" t="s">
        <v>1118</v>
      </c>
      <c r="K238"/>
      <c r="L238"/>
      <c r="M238"/>
      <c r="N238" t="s">
        <v>1119</v>
      </c>
      <c r="O238"/>
      <c r="P238"/>
      <c r="Q238"/>
      <c r="R238" t="s">
        <v>1120</v>
      </c>
      <c r="S238"/>
      <c r="T238"/>
      <c r="U238" t="s">
        <v>1121</v>
      </c>
      <c r="V238"/>
      <c r="W238"/>
      <c r="X238"/>
      <c r="Y238" t="s">
        <v>1122</v>
      </c>
      <c r="Z238" t="s">
        <v>1123</v>
      </c>
      <c r="AA238"/>
      <c r="AB238"/>
      <c r="AC238"/>
      <c r="AD238"/>
      <c r="AE238" t="s">
        <v>1124</v>
      </c>
      <c r="AF238"/>
      <c r="AG238" t="s">
        <v>1125</v>
      </c>
      <c r="AH238" t="s">
        <v>1126</v>
      </c>
      <c r="AI238"/>
      <c r="AJ238"/>
    </row>
    <row r="239" spans="4:36" ht="15" x14ac:dyDescent="0.25">
      <c r="D239"/>
      <c r="E239" t="s">
        <v>1127</v>
      </c>
      <c r="F239"/>
      <c r="G239"/>
      <c r="H239"/>
      <c r="I239" t="s">
        <v>1128</v>
      </c>
      <c r="J239" t="s">
        <v>1129</v>
      </c>
      <c r="K239"/>
      <c r="L239"/>
      <c r="M239"/>
      <c r="N239" t="s">
        <v>1130</v>
      </c>
      <c r="O239"/>
      <c r="P239"/>
      <c r="Q239"/>
      <c r="R239" t="s">
        <v>1131</v>
      </c>
      <c r="S239"/>
      <c r="T239"/>
      <c r="U239" t="s">
        <v>1132</v>
      </c>
      <c r="V239"/>
      <c r="W239"/>
      <c r="X239"/>
      <c r="Y239" t="s">
        <v>1133</v>
      </c>
      <c r="Z239" t="s">
        <v>1134</v>
      </c>
      <c r="AA239"/>
      <c r="AB239"/>
      <c r="AC239"/>
      <c r="AD239"/>
      <c r="AE239" t="s">
        <v>1135</v>
      </c>
      <c r="AF239"/>
      <c r="AG239" t="s">
        <v>1136</v>
      </c>
      <c r="AH239" t="s">
        <v>1137</v>
      </c>
      <c r="AI239"/>
      <c r="AJ239"/>
    </row>
    <row r="240" spans="4:36" ht="15" x14ac:dyDescent="0.25">
      <c r="D240"/>
      <c r="E240" t="s">
        <v>1138</v>
      </c>
      <c r="F240"/>
      <c r="G240"/>
      <c r="H240"/>
      <c r="I240" t="s">
        <v>1139</v>
      </c>
      <c r="J240" t="s">
        <v>1140</v>
      </c>
      <c r="K240"/>
      <c r="L240"/>
      <c r="M240"/>
      <c r="N240" t="s">
        <v>1141</v>
      </c>
      <c r="O240"/>
      <c r="P240"/>
      <c r="Q240"/>
      <c r="R240" t="s">
        <v>1142</v>
      </c>
      <c r="S240"/>
      <c r="T240"/>
      <c r="U240" t="s">
        <v>1143</v>
      </c>
      <c r="V240"/>
      <c r="W240"/>
      <c r="X240"/>
      <c r="Y240" t="s">
        <v>1144</v>
      </c>
      <c r="Z240" t="s">
        <v>1145</v>
      </c>
      <c r="AA240"/>
      <c r="AB240"/>
      <c r="AC240"/>
      <c r="AD240"/>
      <c r="AE240" t="s">
        <v>1146</v>
      </c>
      <c r="AF240"/>
      <c r="AG240" t="s">
        <v>1147</v>
      </c>
      <c r="AH240" t="s">
        <v>1148</v>
      </c>
      <c r="AI240"/>
      <c r="AJ240"/>
    </row>
    <row r="241" spans="4:36" ht="15" x14ac:dyDescent="0.25">
      <c r="D241"/>
      <c r="E241" t="s">
        <v>1149</v>
      </c>
      <c r="F241"/>
      <c r="G241"/>
      <c r="H241"/>
      <c r="I241" t="s">
        <v>1110</v>
      </c>
      <c r="J241" t="s">
        <v>1150</v>
      </c>
      <c r="K241"/>
      <c r="L241"/>
      <c r="M241"/>
      <c r="N241" t="s">
        <v>447</v>
      </c>
      <c r="O241"/>
      <c r="P241"/>
      <c r="Q241"/>
      <c r="R241" t="s">
        <v>765</v>
      </c>
      <c r="S241"/>
      <c r="T241"/>
      <c r="U241" t="s">
        <v>1151</v>
      </c>
      <c r="V241"/>
      <c r="W241"/>
      <c r="X241"/>
      <c r="Y241" t="s">
        <v>1152</v>
      </c>
      <c r="Z241" t="s">
        <v>1153</v>
      </c>
      <c r="AA241"/>
      <c r="AB241"/>
      <c r="AC241"/>
      <c r="AD241"/>
      <c r="AE241" t="s">
        <v>1154</v>
      </c>
      <c r="AF241"/>
      <c r="AG241" t="s">
        <v>1155</v>
      </c>
      <c r="AH241" t="s">
        <v>1156</v>
      </c>
      <c r="AI241"/>
      <c r="AJ241"/>
    </row>
    <row r="242" spans="4:36" ht="15" x14ac:dyDescent="0.25">
      <c r="D242"/>
      <c r="E242" t="s">
        <v>1157</v>
      </c>
      <c r="F242"/>
      <c r="G242"/>
      <c r="H242"/>
      <c r="I242" t="s">
        <v>1158</v>
      </c>
      <c r="J242" t="s">
        <v>1159</v>
      </c>
      <c r="K242"/>
      <c r="L242"/>
      <c r="M242"/>
      <c r="N242" t="s">
        <v>1160</v>
      </c>
      <c r="O242"/>
      <c r="P242"/>
      <c r="Q242"/>
      <c r="R242" t="s">
        <v>1161</v>
      </c>
      <c r="S242"/>
      <c r="T242"/>
      <c r="U242"/>
      <c r="V242"/>
      <c r="W242"/>
      <c r="X242"/>
      <c r="Y242" t="s">
        <v>1162</v>
      </c>
      <c r="Z242" t="s">
        <v>1163</v>
      </c>
      <c r="AA242"/>
      <c r="AB242"/>
      <c r="AC242"/>
      <c r="AD242"/>
      <c r="AE242" t="s">
        <v>784</v>
      </c>
      <c r="AF242"/>
      <c r="AG242" t="s">
        <v>1164</v>
      </c>
      <c r="AH242" t="s">
        <v>1165</v>
      </c>
      <c r="AI242"/>
      <c r="AJ242"/>
    </row>
    <row r="243" spans="4:36" ht="15" x14ac:dyDescent="0.25">
      <c r="D243"/>
      <c r="E243" t="s">
        <v>946</v>
      </c>
      <c r="F243"/>
      <c r="G243"/>
      <c r="H243"/>
      <c r="I243" t="s">
        <v>1166</v>
      </c>
      <c r="J243" t="s">
        <v>1167</v>
      </c>
      <c r="K243"/>
      <c r="L243"/>
      <c r="M243"/>
      <c r="N243" t="s">
        <v>1168</v>
      </c>
      <c r="O243"/>
      <c r="P243"/>
      <c r="Q243"/>
      <c r="R243" t="s">
        <v>1169</v>
      </c>
      <c r="S243"/>
      <c r="T243"/>
      <c r="U243"/>
      <c r="V243"/>
      <c r="W243"/>
      <c r="X243"/>
      <c r="Y243" t="s">
        <v>1170</v>
      </c>
      <c r="Z243" t="s">
        <v>1171</v>
      </c>
      <c r="AA243"/>
      <c r="AB243"/>
      <c r="AC243"/>
      <c r="AD243"/>
      <c r="AE243" t="s">
        <v>1172</v>
      </c>
      <c r="AF243"/>
      <c r="AG243" t="s">
        <v>1173</v>
      </c>
      <c r="AH243" t="s">
        <v>1174</v>
      </c>
      <c r="AI243"/>
      <c r="AJ243"/>
    </row>
    <row r="244" spans="4:36" ht="15" x14ac:dyDescent="0.25">
      <c r="D244"/>
      <c r="E244" t="s">
        <v>668</v>
      </c>
      <c r="F244"/>
      <c r="G244"/>
      <c r="H244"/>
      <c r="I244" t="s">
        <v>1175</v>
      </c>
      <c r="J244" t="s">
        <v>1176</v>
      </c>
      <c r="K244"/>
      <c r="L244"/>
      <c r="M244"/>
      <c r="N244" t="s">
        <v>1177</v>
      </c>
      <c r="O244"/>
      <c r="P244"/>
      <c r="Q244"/>
      <c r="R244" t="s">
        <v>1178</v>
      </c>
      <c r="S244"/>
      <c r="T244"/>
      <c r="U244"/>
      <c r="V244"/>
      <c r="W244"/>
      <c r="X244"/>
      <c r="Y244" t="s">
        <v>440</v>
      </c>
      <c r="Z244" t="s">
        <v>1179</v>
      </c>
      <c r="AA244"/>
      <c r="AB244"/>
      <c r="AC244"/>
      <c r="AD244"/>
      <c r="AE244" t="s">
        <v>1180</v>
      </c>
      <c r="AF244"/>
      <c r="AG244" t="s">
        <v>1181</v>
      </c>
      <c r="AH244" t="s">
        <v>1182</v>
      </c>
      <c r="AI244"/>
      <c r="AJ244"/>
    </row>
    <row r="245" spans="4:36" ht="15" x14ac:dyDescent="0.25">
      <c r="D245"/>
      <c r="E245" t="s">
        <v>1183</v>
      </c>
      <c r="F245"/>
      <c r="G245"/>
      <c r="H245"/>
      <c r="I245" t="s">
        <v>1184</v>
      </c>
      <c r="J245" t="s">
        <v>1185</v>
      </c>
      <c r="K245"/>
      <c r="L245"/>
      <c r="M245"/>
      <c r="N245" t="s">
        <v>1186</v>
      </c>
      <c r="O245"/>
      <c r="P245"/>
      <c r="Q245"/>
      <c r="R245" t="s">
        <v>1187</v>
      </c>
      <c r="S245"/>
      <c r="T245"/>
      <c r="U245"/>
      <c r="V245"/>
      <c r="W245"/>
      <c r="X245"/>
      <c r="Y245" t="s">
        <v>1188</v>
      </c>
      <c r="Z245"/>
      <c r="AA245"/>
      <c r="AB245"/>
      <c r="AC245"/>
      <c r="AD245"/>
      <c r="AE245" t="s">
        <v>1189</v>
      </c>
      <c r="AF245"/>
      <c r="AG245" t="s">
        <v>1190</v>
      </c>
      <c r="AH245" t="s">
        <v>1191</v>
      </c>
      <c r="AI245"/>
      <c r="AJ245"/>
    </row>
    <row r="246" spans="4:36" ht="15" x14ac:dyDescent="0.25">
      <c r="D246"/>
      <c r="E246" t="s">
        <v>1192</v>
      </c>
      <c r="F246"/>
      <c r="G246"/>
      <c r="H246"/>
      <c r="I246" t="s">
        <v>1193</v>
      </c>
      <c r="J246" t="s">
        <v>1194</v>
      </c>
      <c r="K246"/>
      <c r="L246"/>
      <c r="M246"/>
      <c r="N246" t="s">
        <v>1195</v>
      </c>
      <c r="O246"/>
      <c r="P246"/>
      <c r="Q246"/>
      <c r="R246" t="s">
        <v>1196</v>
      </c>
      <c r="S246"/>
      <c r="T246"/>
      <c r="U246"/>
      <c r="V246"/>
      <c r="W246"/>
      <c r="X246"/>
      <c r="Y246" t="s">
        <v>1197</v>
      </c>
      <c r="Z246"/>
      <c r="AA246"/>
      <c r="AB246"/>
      <c r="AC246"/>
      <c r="AD246"/>
      <c r="AE246" t="s">
        <v>1198</v>
      </c>
      <c r="AF246"/>
      <c r="AG246" t="s">
        <v>1199</v>
      </c>
      <c r="AH246" t="s">
        <v>1200</v>
      </c>
      <c r="AI246"/>
      <c r="AJ246"/>
    </row>
    <row r="247" spans="4:36" ht="15" x14ac:dyDescent="0.25">
      <c r="D247"/>
      <c r="E247" t="s">
        <v>1201</v>
      </c>
      <c r="F247"/>
      <c r="G247"/>
      <c r="H247"/>
      <c r="I247" t="s">
        <v>1202</v>
      </c>
      <c r="J247" t="s">
        <v>1203</v>
      </c>
      <c r="K247"/>
      <c r="L247"/>
      <c r="M247"/>
      <c r="N247"/>
      <c r="O247"/>
      <c r="P247"/>
      <c r="Q247"/>
      <c r="R247" t="s">
        <v>1204</v>
      </c>
      <c r="S247"/>
      <c r="T247"/>
      <c r="U247"/>
      <c r="V247"/>
      <c r="W247"/>
      <c r="X247"/>
      <c r="Y247" t="s">
        <v>1205</v>
      </c>
      <c r="Z247"/>
      <c r="AA247"/>
      <c r="AB247"/>
      <c r="AC247"/>
      <c r="AD247"/>
      <c r="AE247" t="s">
        <v>1206</v>
      </c>
      <c r="AF247"/>
      <c r="AG247" t="s">
        <v>1141</v>
      </c>
      <c r="AH247"/>
      <c r="AI247"/>
      <c r="AJ247"/>
    </row>
    <row r="248" spans="4:36" ht="15" x14ac:dyDescent="0.25">
      <c r="D248"/>
      <c r="E248" t="s">
        <v>1207</v>
      </c>
      <c r="F248"/>
      <c r="G248"/>
      <c r="H248"/>
      <c r="I248" t="s">
        <v>1208</v>
      </c>
      <c r="J248" t="s">
        <v>1209</v>
      </c>
      <c r="K248"/>
      <c r="L248"/>
      <c r="M248"/>
      <c r="N248"/>
      <c r="O248"/>
      <c r="P248"/>
      <c r="Q248"/>
      <c r="R248" t="s">
        <v>1210</v>
      </c>
      <c r="S248"/>
      <c r="T248"/>
      <c r="U248"/>
      <c r="V248"/>
      <c r="W248"/>
      <c r="X248"/>
      <c r="Y248" t="s">
        <v>1211</v>
      </c>
      <c r="Z248"/>
      <c r="AA248"/>
      <c r="AB248"/>
      <c r="AC248"/>
      <c r="AD248"/>
      <c r="AE248" t="s">
        <v>1212</v>
      </c>
      <c r="AF248"/>
      <c r="AG248" t="s">
        <v>1213</v>
      </c>
      <c r="AH248"/>
      <c r="AI248"/>
      <c r="AJ248"/>
    </row>
    <row r="249" spans="4:36" ht="15" x14ac:dyDescent="0.25">
      <c r="D249"/>
      <c r="E249" t="s">
        <v>1214</v>
      </c>
      <c r="F249"/>
      <c r="G249"/>
      <c r="H249"/>
      <c r="I249" t="s">
        <v>829</v>
      </c>
      <c r="J249" t="s">
        <v>1215</v>
      </c>
      <c r="K249"/>
      <c r="L249"/>
      <c r="M249"/>
      <c r="N249"/>
      <c r="O249"/>
      <c r="P249"/>
      <c r="Q249"/>
      <c r="R249" t="s">
        <v>1216</v>
      </c>
      <c r="S249"/>
      <c r="T249"/>
      <c r="U249"/>
      <c r="V249"/>
      <c r="W249"/>
      <c r="X249"/>
      <c r="Y249" t="s">
        <v>1217</v>
      </c>
      <c r="Z249"/>
      <c r="AA249"/>
      <c r="AB249"/>
      <c r="AC249"/>
      <c r="AD249"/>
      <c r="AE249" t="s">
        <v>1218</v>
      </c>
      <c r="AF249"/>
      <c r="AG249" t="s">
        <v>1219</v>
      </c>
      <c r="AH249"/>
      <c r="AI249"/>
      <c r="AJ249"/>
    </row>
    <row r="250" spans="4:36" ht="15" x14ac:dyDescent="0.25">
      <c r="D250"/>
      <c r="E250" t="s">
        <v>1220</v>
      </c>
      <c r="F250"/>
      <c r="G250"/>
      <c r="H250"/>
      <c r="I250" t="s">
        <v>1221</v>
      </c>
      <c r="J250" t="s">
        <v>1222</v>
      </c>
      <c r="K250"/>
      <c r="L250"/>
      <c r="M250"/>
      <c r="N250"/>
      <c r="O250"/>
      <c r="P250"/>
      <c r="Q250"/>
      <c r="R250" t="s">
        <v>1223</v>
      </c>
      <c r="S250"/>
      <c r="T250"/>
      <c r="U250"/>
      <c r="V250"/>
      <c r="W250"/>
      <c r="X250"/>
      <c r="Y250" t="s">
        <v>507</v>
      </c>
      <c r="Z250"/>
      <c r="AA250"/>
      <c r="AB250"/>
      <c r="AC250"/>
      <c r="AD250"/>
      <c r="AE250" t="s">
        <v>1224</v>
      </c>
      <c r="AF250"/>
      <c r="AG250" t="s">
        <v>1225</v>
      </c>
      <c r="AH250"/>
      <c r="AI250"/>
      <c r="AJ250"/>
    </row>
    <row r="251" spans="4:36" ht="15" x14ac:dyDescent="0.25">
      <c r="D251"/>
      <c r="E251" t="s">
        <v>1226</v>
      </c>
      <c r="F251"/>
      <c r="G251"/>
      <c r="H251"/>
      <c r="I251"/>
      <c r="J251" t="s">
        <v>1227</v>
      </c>
      <c r="K251"/>
      <c r="L251"/>
      <c r="M251"/>
      <c r="N251"/>
      <c r="O251"/>
      <c r="P251"/>
      <c r="Q251"/>
      <c r="R251" t="s">
        <v>1228</v>
      </c>
      <c r="S251"/>
      <c r="T251"/>
      <c r="U251"/>
      <c r="V251"/>
      <c r="W251"/>
      <c r="X251"/>
      <c r="Y251" t="s">
        <v>1229</v>
      </c>
      <c r="Z251"/>
      <c r="AA251"/>
      <c r="AB251"/>
      <c r="AC251"/>
      <c r="AD251"/>
      <c r="AE251" t="s">
        <v>938</v>
      </c>
      <c r="AF251"/>
      <c r="AG251" t="s">
        <v>1230</v>
      </c>
      <c r="AH251"/>
      <c r="AI251"/>
      <c r="AJ251"/>
    </row>
    <row r="252" spans="4:36" ht="15" x14ac:dyDescent="0.25">
      <c r="D252"/>
      <c r="E252" t="s">
        <v>1231</v>
      </c>
      <c r="F252"/>
      <c r="G252"/>
      <c r="H252"/>
      <c r="I252"/>
      <c r="J252" t="s">
        <v>1232</v>
      </c>
      <c r="K252"/>
      <c r="L252"/>
      <c r="M252"/>
      <c r="N252"/>
      <c r="O252"/>
      <c r="P252"/>
      <c r="Q252"/>
      <c r="R252" t="s">
        <v>1233</v>
      </c>
      <c r="S252"/>
      <c r="T252"/>
      <c r="U252"/>
      <c r="V252"/>
      <c r="W252"/>
      <c r="X252"/>
      <c r="Y252" t="s">
        <v>1234</v>
      </c>
      <c r="Z252"/>
      <c r="AA252"/>
      <c r="AB252"/>
      <c r="AC252"/>
      <c r="AD252"/>
      <c r="AE252" t="s">
        <v>1235</v>
      </c>
      <c r="AF252"/>
      <c r="AG252"/>
      <c r="AH252"/>
      <c r="AI252"/>
      <c r="AJ252"/>
    </row>
    <row r="253" spans="4:36" ht="15" x14ac:dyDescent="0.25">
      <c r="D253"/>
      <c r="E253" t="s">
        <v>1236</v>
      </c>
      <c r="F253"/>
      <c r="G253"/>
      <c r="H253"/>
      <c r="I253"/>
      <c r="J253" t="s">
        <v>572</v>
      </c>
      <c r="K253"/>
      <c r="L253"/>
      <c r="M253"/>
      <c r="N253"/>
      <c r="O253"/>
      <c r="P253"/>
      <c r="Q253"/>
      <c r="R253" t="s">
        <v>1237</v>
      </c>
      <c r="S253"/>
      <c r="T253"/>
      <c r="U253"/>
      <c r="V253"/>
      <c r="W253"/>
      <c r="X253"/>
      <c r="Y253" t="s">
        <v>1238</v>
      </c>
      <c r="Z253"/>
      <c r="AA253"/>
      <c r="AB253"/>
      <c r="AC253"/>
      <c r="AD253"/>
      <c r="AE253" t="s">
        <v>1239</v>
      </c>
      <c r="AF253"/>
      <c r="AG253"/>
      <c r="AH253"/>
      <c r="AI253"/>
      <c r="AJ253"/>
    </row>
    <row r="254" spans="4:36" ht="15" x14ac:dyDescent="0.25">
      <c r="D254"/>
      <c r="E254" t="s">
        <v>1240</v>
      </c>
      <c r="F254"/>
      <c r="G254"/>
      <c r="H254"/>
      <c r="I254"/>
      <c r="J254" t="s">
        <v>1241</v>
      </c>
      <c r="K254"/>
      <c r="L254"/>
      <c r="M254"/>
      <c r="N254"/>
      <c r="O254"/>
      <c r="P254"/>
      <c r="Q254"/>
      <c r="R254" t="s">
        <v>1242</v>
      </c>
      <c r="S254"/>
      <c r="T254"/>
      <c r="U254"/>
      <c r="V254"/>
      <c r="W254"/>
      <c r="X254"/>
      <c r="Y254" t="s">
        <v>1243</v>
      </c>
      <c r="Z254"/>
      <c r="AA254"/>
      <c r="AB254"/>
      <c r="AC254"/>
      <c r="AD254"/>
      <c r="AE254" t="s">
        <v>1244</v>
      </c>
      <c r="AF254"/>
      <c r="AG254"/>
      <c r="AH254"/>
      <c r="AI254"/>
      <c r="AJ254"/>
    </row>
    <row r="255" spans="4:36" ht="15" x14ac:dyDescent="0.25">
      <c r="D255"/>
      <c r="E255" t="s">
        <v>1245</v>
      </c>
      <c r="F255"/>
      <c r="G255"/>
      <c r="H255"/>
      <c r="I255"/>
      <c r="J255" t="s">
        <v>1246</v>
      </c>
      <c r="K255"/>
      <c r="L255"/>
      <c r="M255"/>
      <c r="N255"/>
      <c r="O255"/>
      <c r="P255"/>
      <c r="Q255"/>
      <c r="R255" t="s">
        <v>1247</v>
      </c>
      <c r="S255"/>
      <c r="T255"/>
      <c r="U255"/>
      <c r="V255"/>
      <c r="W255"/>
      <c r="X255"/>
      <c r="Y255" t="s">
        <v>1248</v>
      </c>
      <c r="Z255"/>
      <c r="AA255"/>
      <c r="AB255"/>
      <c r="AC255"/>
      <c r="AD255"/>
      <c r="AE255" t="s">
        <v>1249</v>
      </c>
      <c r="AF255"/>
      <c r="AG255"/>
      <c r="AH255"/>
      <c r="AI255"/>
      <c r="AJ255"/>
    </row>
    <row r="256" spans="4:36" ht="15" x14ac:dyDescent="0.25">
      <c r="D256"/>
      <c r="E256" t="s">
        <v>1250</v>
      </c>
      <c r="F256"/>
      <c r="G256"/>
      <c r="H256"/>
      <c r="I256"/>
      <c r="J256" t="s">
        <v>1251</v>
      </c>
      <c r="K256"/>
      <c r="L256"/>
      <c r="M256"/>
      <c r="N256"/>
      <c r="O256"/>
      <c r="P256"/>
      <c r="Q256"/>
      <c r="R256" t="s">
        <v>882</v>
      </c>
      <c r="S256"/>
      <c r="T256"/>
      <c r="U256"/>
      <c r="V256"/>
      <c r="W256"/>
      <c r="X256"/>
      <c r="Y256" t="s">
        <v>1252</v>
      </c>
      <c r="Z256"/>
      <c r="AA256"/>
      <c r="AB256"/>
      <c r="AC256"/>
      <c r="AD256"/>
      <c r="AE256" t="s">
        <v>1253</v>
      </c>
      <c r="AF256"/>
      <c r="AG256"/>
      <c r="AH256"/>
      <c r="AI256"/>
      <c r="AJ256"/>
    </row>
    <row r="257" spans="4:36" ht="15" x14ac:dyDescent="0.25">
      <c r="D257"/>
      <c r="E257" t="s">
        <v>765</v>
      </c>
      <c r="F257"/>
      <c r="G257"/>
      <c r="H257"/>
      <c r="I257"/>
      <c r="J257" t="s">
        <v>1254</v>
      </c>
      <c r="K257"/>
      <c r="L257"/>
      <c r="M257"/>
      <c r="N257"/>
      <c r="O257"/>
      <c r="P257"/>
      <c r="Q257"/>
      <c r="R257" t="s">
        <v>1255</v>
      </c>
      <c r="S257"/>
      <c r="T257"/>
      <c r="U257"/>
      <c r="V257"/>
      <c r="W257"/>
      <c r="X257"/>
      <c r="Y257" t="s">
        <v>1256</v>
      </c>
      <c r="Z257"/>
      <c r="AA257"/>
      <c r="AB257"/>
      <c r="AC257"/>
      <c r="AD257"/>
      <c r="AE257" t="s">
        <v>1257</v>
      </c>
      <c r="AF257"/>
      <c r="AG257"/>
      <c r="AH257"/>
      <c r="AI257"/>
      <c r="AJ257"/>
    </row>
    <row r="258" spans="4:36" ht="15" x14ac:dyDescent="0.25">
      <c r="D258"/>
      <c r="E258" t="s">
        <v>784</v>
      </c>
      <c r="F258"/>
      <c r="G258"/>
      <c r="H258"/>
      <c r="I258"/>
      <c r="J258" t="s">
        <v>556</v>
      </c>
      <c r="K258"/>
      <c r="L258"/>
      <c r="M258"/>
      <c r="N258"/>
      <c r="O258"/>
      <c r="P258"/>
      <c r="Q258"/>
      <c r="R258" t="s">
        <v>1258</v>
      </c>
      <c r="S258"/>
      <c r="T258"/>
      <c r="U258"/>
      <c r="V258"/>
      <c r="W258"/>
      <c r="X258"/>
      <c r="Y258" t="s">
        <v>1259</v>
      </c>
      <c r="Z258"/>
      <c r="AA258"/>
      <c r="AB258"/>
      <c r="AC258"/>
      <c r="AD258"/>
      <c r="AE258" t="s">
        <v>1260</v>
      </c>
      <c r="AF258"/>
      <c r="AG258"/>
      <c r="AH258"/>
      <c r="AI258"/>
      <c r="AJ258"/>
    </row>
    <row r="259" spans="4:36" ht="15" x14ac:dyDescent="0.25">
      <c r="D259"/>
      <c r="E259" t="s">
        <v>1261</v>
      </c>
      <c r="F259"/>
      <c r="G259"/>
      <c r="H259"/>
      <c r="I259"/>
      <c r="J259" t="s">
        <v>1262</v>
      </c>
      <c r="K259"/>
      <c r="L259"/>
      <c r="M259"/>
      <c r="N259"/>
      <c r="O259"/>
      <c r="P259"/>
      <c r="Q259"/>
      <c r="R259" t="s">
        <v>1263</v>
      </c>
      <c r="S259"/>
      <c r="T259"/>
      <c r="U259"/>
      <c r="V259"/>
      <c r="W259"/>
      <c r="X259"/>
      <c r="Y259" t="s">
        <v>1128</v>
      </c>
      <c r="Z259"/>
      <c r="AA259"/>
      <c r="AB259"/>
      <c r="AC259"/>
      <c r="AD259"/>
      <c r="AE259" t="s">
        <v>1264</v>
      </c>
      <c r="AF259"/>
      <c r="AG259"/>
      <c r="AH259"/>
      <c r="AI259"/>
      <c r="AJ259"/>
    </row>
    <row r="260" spans="4:36" ht="15" x14ac:dyDescent="0.25">
      <c r="D260"/>
      <c r="E260" t="s">
        <v>1265</v>
      </c>
      <c r="F260"/>
      <c r="G260"/>
      <c r="H260"/>
      <c r="I260"/>
      <c r="J260" t="s">
        <v>1266</v>
      </c>
      <c r="K260"/>
      <c r="L260"/>
      <c r="M260"/>
      <c r="N260"/>
      <c r="O260"/>
      <c r="P260"/>
      <c r="Q260"/>
      <c r="R260" t="s">
        <v>1267</v>
      </c>
      <c r="S260"/>
      <c r="T260"/>
      <c r="U260"/>
      <c r="V260"/>
      <c r="W260"/>
      <c r="X260"/>
      <c r="Y260" t="s">
        <v>1268</v>
      </c>
      <c r="Z260"/>
      <c r="AA260"/>
      <c r="AB260"/>
      <c r="AC260"/>
      <c r="AD260"/>
      <c r="AE260" t="s">
        <v>1269</v>
      </c>
      <c r="AF260"/>
      <c r="AG260"/>
      <c r="AH260"/>
      <c r="AI260"/>
      <c r="AJ260"/>
    </row>
    <row r="261" spans="4:36" ht="15" x14ac:dyDescent="0.25">
      <c r="D261"/>
      <c r="E261" t="s">
        <v>1270</v>
      </c>
      <c r="F261"/>
      <c r="G261"/>
      <c r="H261"/>
      <c r="I261"/>
      <c r="J261" t="s">
        <v>1271</v>
      </c>
      <c r="K261"/>
      <c r="L261"/>
      <c r="M261"/>
      <c r="N261"/>
      <c r="O261"/>
      <c r="P261"/>
      <c r="Q261"/>
      <c r="R261" t="s">
        <v>1272</v>
      </c>
      <c r="S261"/>
      <c r="T261"/>
      <c r="U261"/>
      <c r="V261"/>
      <c r="W261"/>
      <c r="X261"/>
      <c r="Y261" t="s">
        <v>1273</v>
      </c>
      <c r="Z261"/>
      <c r="AA261"/>
      <c r="AB261"/>
      <c r="AC261"/>
      <c r="AD261"/>
      <c r="AE261" t="s">
        <v>1274</v>
      </c>
      <c r="AF261"/>
      <c r="AG261"/>
      <c r="AH261"/>
      <c r="AI261"/>
      <c r="AJ261"/>
    </row>
    <row r="262" spans="4:36" ht="15" x14ac:dyDescent="0.25">
      <c r="D262"/>
      <c r="E262" t="s">
        <v>1275</v>
      </c>
      <c r="F262"/>
      <c r="G262"/>
      <c r="H262"/>
      <c r="I262"/>
      <c r="J262" t="s">
        <v>1276</v>
      </c>
      <c r="K262"/>
      <c r="L262"/>
      <c r="M262"/>
      <c r="N262"/>
      <c r="O262"/>
      <c r="P262"/>
      <c r="Q262"/>
      <c r="R262" t="s">
        <v>1170</v>
      </c>
      <c r="S262"/>
      <c r="T262"/>
      <c r="U262"/>
      <c r="V262"/>
      <c r="W262"/>
      <c r="X262"/>
      <c r="Y262" t="s">
        <v>1277</v>
      </c>
      <c r="Z262"/>
      <c r="AA262"/>
      <c r="AB262"/>
      <c r="AC262"/>
      <c r="AD262"/>
      <c r="AE262" t="s">
        <v>1278</v>
      </c>
      <c r="AF262"/>
      <c r="AG262"/>
      <c r="AH262"/>
      <c r="AI262"/>
      <c r="AJ262"/>
    </row>
    <row r="263" spans="4:36" ht="15" x14ac:dyDescent="0.25">
      <c r="D263"/>
      <c r="E263" t="s">
        <v>1279</v>
      </c>
      <c r="F263"/>
      <c r="G263"/>
      <c r="H263"/>
      <c r="I263"/>
      <c r="J263" t="s">
        <v>1280</v>
      </c>
      <c r="K263"/>
      <c r="L263"/>
      <c r="M263"/>
      <c r="N263"/>
      <c r="O263"/>
      <c r="P263"/>
      <c r="Q263"/>
      <c r="R263" t="s">
        <v>440</v>
      </c>
      <c r="S263"/>
      <c r="T263"/>
      <c r="U263"/>
      <c r="V263"/>
      <c r="W263"/>
      <c r="X263"/>
      <c r="Y263" t="s">
        <v>1281</v>
      </c>
      <c r="Z263"/>
      <c r="AA263"/>
      <c r="AB263"/>
      <c r="AC263"/>
      <c r="AD263"/>
      <c r="AE263" t="s">
        <v>1282</v>
      </c>
      <c r="AF263"/>
      <c r="AG263"/>
      <c r="AH263"/>
      <c r="AI263"/>
      <c r="AJ263"/>
    </row>
    <row r="264" spans="4:36" ht="15" x14ac:dyDescent="0.25">
      <c r="D264"/>
      <c r="E264" t="s">
        <v>1283</v>
      </c>
      <c r="F264"/>
      <c r="G264"/>
      <c r="H264"/>
      <c r="I264"/>
      <c r="J264" t="s">
        <v>1284</v>
      </c>
      <c r="K264"/>
      <c r="L264"/>
      <c r="M264"/>
      <c r="N264"/>
      <c r="O264"/>
      <c r="P264"/>
      <c r="Q264"/>
      <c r="R264" t="s">
        <v>1285</v>
      </c>
      <c r="S264"/>
      <c r="T264"/>
      <c r="U264"/>
      <c r="V264"/>
      <c r="W264"/>
      <c r="X264"/>
      <c r="Y264" t="s">
        <v>1286</v>
      </c>
      <c r="Z264"/>
      <c r="AA264"/>
      <c r="AB264"/>
      <c r="AC264"/>
      <c r="AD264"/>
      <c r="AE264" t="s">
        <v>1287</v>
      </c>
      <c r="AF264"/>
      <c r="AG264"/>
      <c r="AH264"/>
      <c r="AI264"/>
      <c r="AJ264"/>
    </row>
    <row r="265" spans="4:36" ht="15" x14ac:dyDescent="0.25">
      <c r="D265"/>
      <c r="E265" t="s">
        <v>1288</v>
      </c>
      <c r="F265"/>
      <c r="G265"/>
      <c r="H265"/>
      <c r="I265"/>
      <c r="J265" t="s">
        <v>1289</v>
      </c>
      <c r="K265"/>
      <c r="L265"/>
      <c r="M265"/>
      <c r="N265"/>
      <c r="O265"/>
      <c r="P265"/>
      <c r="Q265"/>
      <c r="R265" t="s">
        <v>1290</v>
      </c>
      <c r="S265"/>
      <c r="T265"/>
      <c r="U265"/>
      <c r="V265"/>
      <c r="W265"/>
      <c r="X265"/>
      <c r="Y265" t="s">
        <v>1291</v>
      </c>
      <c r="Z265"/>
      <c r="AA265"/>
      <c r="AB265"/>
      <c r="AC265"/>
      <c r="AD265"/>
      <c r="AE265" t="s">
        <v>1292</v>
      </c>
      <c r="AF265"/>
      <c r="AG265"/>
      <c r="AH265"/>
      <c r="AI265"/>
      <c r="AJ265"/>
    </row>
    <row r="266" spans="4:36" ht="15" x14ac:dyDescent="0.25">
      <c r="D266"/>
      <c r="E266" t="s">
        <v>1222</v>
      </c>
      <c r="F266"/>
      <c r="G266"/>
      <c r="H266"/>
      <c r="I266"/>
      <c r="J266" t="s">
        <v>1293</v>
      </c>
      <c r="K266"/>
      <c r="L266"/>
      <c r="M266"/>
      <c r="N266"/>
      <c r="O266"/>
      <c r="P266"/>
      <c r="Q266"/>
      <c r="R266" t="s">
        <v>1294</v>
      </c>
      <c r="S266"/>
      <c r="T266"/>
      <c r="U266"/>
      <c r="V266"/>
      <c r="W266"/>
      <c r="X266"/>
      <c r="Y266" t="s">
        <v>1295</v>
      </c>
      <c r="Z266"/>
      <c r="AA266"/>
      <c r="AB266"/>
      <c r="AC266"/>
      <c r="AD266"/>
      <c r="AE266" t="s">
        <v>1296</v>
      </c>
      <c r="AF266"/>
      <c r="AG266"/>
      <c r="AH266"/>
      <c r="AI266"/>
      <c r="AJ266"/>
    </row>
    <row r="267" spans="4:36" ht="15" x14ac:dyDescent="0.25">
      <c r="D267"/>
      <c r="E267" t="s">
        <v>1297</v>
      </c>
      <c r="F267"/>
      <c r="G267"/>
      <c r="H267"/>
      <c r="I267"/>
      <c r="J267" t="s">
        <v>1298</v>
      </c>
      <c r="K267"/>
      <c r="L267"/>
      <c r="M267"/>
      <c r="N267"/>
      <c r="O267"/>
      <c r="P267"/>
      <c r="Q267"/>
      <c r="R267" t="s">
        <v>1299</v>
      </c>
      <c r="S267"/>
      <c r="T267"/>
      <c r="U267"/>
      <c r="V267"/>
      <c r="W267"/>
      <c r="X267"/>
      <c r="Y267" t="s">
        <v>1300</v>
      </c>
      <c r="Z267"/>
      <c r="AA267"/>
      <c r="AB267"/>
      <c r="AC267"/>
      <c r="AD267"/>
      <c r="AE267" t="s">
        <v>1301</v>
      </c>
      <c r="AF267"/>
      <c r="AG267"/>
      <c r="AH267"/>
      <c r="AI267"/>
      <c r="AJ267"/>
    </row>
    <row r="268" spans="4:36" ht="15" x14ac:dyDescent="0.25">
      <c r="D268"/>
      <c r="E268" t="s">
        <v>1302</v>
      </c>
      <c r="F268"/>
      <c r="G268"/>
      <c r="H268"/>
      <c r="I268"/>
      <c r="J268" t="s">
        <v>1303</v>
      </c>
      <c r="K268"/>
      <c r="L268"/>
      <c r="M268"/>
      <c r="N268"/>
      <c r="O268"/>
      <c r="P268"/>
      <c r="Q268"/>
      <c r="R268" t="s">
        <v>1304</v>
      </c>
      <c r="S268"/>
      <c r="T268"/>
      <c r="U268"/>
      <c r="V268"/>
      <c r="W268"/>
      <c r="X268"/>
      <c r="Y268" t="s">
        <v>1305</v>
      </c>
      <c r="Z268"/>
      <c r="AA268"/>
      <c r="AB268"/>
      <c r="AC268"/>
      <c r="AD268"/>
      <c r="AE268" t="s">
        <v>1306</v>
      </c>
      <c r="AF268"/>
      <c r="AG268"/>
      <c r="AH268"/>
      <c r="AI268"/>
      <c r="AJ268"/>
    </row>
    <row r="269" spans="4:36" ht="15" x14ac:dyDescent="0.25">
      <c r="D269"/>
      <c r="E269" t="s">
        <v>1307</v>
      </c>
      <c r="F269"/>
      <c r="G269"/>
      <c r="H269"/>
      <c r="I269"/>
      <c r="J269" t="s">
        <v>987</v>
      </c>
      <c r="K269"/>
      <c r="L269"/>
      <c r="M269"/>
      <c r="N269"/>
      <c r="O269"/>
      <c r="P269"/>
      <c r="Q269"/>
      <c r="R269" t="s">
        <v>1308</v>
      </c>
      <c r="S269"/>
      <c r="T269"/>
      <c r="U269"/>
      <c r="V269"/>
      <c r="W269"/>
      <c r="X269"/>
      <c r="Y269"/>
      <c r="Z269"/>
      <c r="AA269"/>
      <c r="AB269"/>
      <c r="AC269"/>
      <c r="AD269"/>
      <c r="AE269" t="s">
        <v>1309</v>
      </c>
      <c r="AF269"/>
      <c r="AG269"/>
      <c r="AH269"/>
      <c r="AI269"/>
      <c r="AJ269"/>
    </row>
    <row r="270" spans="4:36" ht="15" x14ac:dyDescent="0.25">
      <c r="D270"/>
      <c r="E270" t="s">
        <v>748</v>
      </c>
      <c r="F270"/>
      <c r="G270"/>
      <c r="H270"/>
      <c r="I270"/>
      <c r="J270" t="s">
        <v>1310</v>
      </c>
      <c r="K270"/>
      <c r="L270"/>
      <c r="M270"/>
      <c r="N270"/>
      <c r="O270"/>
      <c r="P270"/>
      <c r="Q270"/>
      <c r="R270" t="s">
        <v>1311</v>
      </c>
      <c r="S270"/>
      <c r="T270"/>
      <c r="U270"/>
      <c r="V270"/>
      <c r="W270"/>
      <c r="X270"/>
      <c r="Y270"/>
      <c r="Z270"/>
      <c r="AA270"/>
      <c r="AB270"/>
      <c r="AC270"/>
      <c r="AD270"/>
      <c r="AE270" t="s">
        <v>1312</v>
      </c>
      <c r="AF270"/>
      <c r="AG270"/>
      <c r="AH270"/>
      <c r="AI270"/>
      <c r="AJ270"/>
    </row>
    <row r="271" spans="4:36" ht="15" x14ac:dyDescent="0.25">
      <c r="D271"/>
      <c r="E271" t="s">
        <v>1313</v>
      </c>
      <c r="F271"/>
      <c r="G271"/>
      <c r="H271"/>
      <c r="I271"/>
      <c r="J271" t="s">
        <v>1314</v>
      </c>
      <c r="K271"/>
      <c r="L271"/>
      <c r="M271"/>
      <c r="N271"/>
      <c r="O271"/>
      <c r="P271"/>
      <c r="Q271"/>
      <c r="R271" t="s">
        <v>1315</v>
      </c>
      <c r="S271"/>
      <c r="T271"/>
      <c r="U271"/>
      <c r="V271"/>
      <c r="W271"/>
      <c r="X271"/>
      <c r="Y271"/>
      <c r="Z271"/>
      <c r="AA271"/>
      <c r="AB271"/>
      <c r="AC271"/>
      <c r="AD271"/>
      <c r="AE271" t="s">
        <v>1316</v>
      </c>
      <c r="AF271"/>
      <c r="AG271"/>
      <c r="AH271"/>
      <c r="AI271"/>
      <c r="AJ271"/>
    </row>
    <row r="272" spans="4:36" ht="15" x14ac:dyDescent="0.25">
      <c r="D272"/>
      <c r="E272" t="s">
        <v>1317</v>
      </c>
      <c r="F272"/>
      <c r="G272"/>
      <c r="H272"/>
      <c r="I272"/>
      <c r="J272" t="s">
        <v>1318</v>
      </c>
      <c r="K272"/>
      <c r="L272"/>
      <c r="M272"/>
      <c r="N272"/>
      <c r="O272"/>
      <c r="P272"/>
      <c r="Q272"/>
      <c r="R272" t="s">
        <v>1319</v>
      </c>
      <c r="S272"/>
      <c r="T272"/>
      <c r="U272"/>
      <c r="V272"/>
      <c r="W272"/>
      <c r="X272"/>
      <c r="Y272"/>
      <c r="Z272"/>
      <c r="AA272"/>
      <c r="AB272"/>
      <c r="AC272"/>
      <c r="AD272"/>
      <c r="AE272" t="s">
        <v>477</v>
      </c>
      <c r="AF272"/>
      <c r="AG272"/>
      <c r="AH272"/>
      <c r="AI272"/>
      <c r="AJ272"/>
    </row>
    <row r="273" spans="4:36" ht="15" x14ac:dyDescent="0.25">
      <c r="D273"/>
      <c r="E273" t="s">
        <v>1320</v>
      </c>
      <c r="F273"/>
      <c r="G273"/>
      <c r="H273"/>
      <c r="I273"/>
      <c r="J273" t="s">
        <v>1321</v>
      </c>
      <c r="K273"/>
      <c r="L273"/>
      <c r="M273"/>
      <c r="N273"/>
      <c r="O273"/>
      <c r="P273"/>
      <c r="Q273"/>
      <c r="R273" t="s">
        <v>1322</v>
      </c>
      <c r="S273"/>
      <c r="T273"/>
      <c r="U273"/>
      <c r="V273"/>
      <c r="W273"/>
      <c r="X273"/>
      <c r="Y273"/>
      <c r="Z273"/>
      <c r="AA273"/>
      <c r="AB273"/>
      <c r="AC273"/>
      <c r="AD273"/>
      <c r="AE273" t="s">
        <v>1323</v>
      </c>
      <c r="AF273"/>
      <c r="AG273"/>
      <c r="AH273"/>
      <c r="AI273"/>
      <c r="AJ273"/>
    </row>
    <row r="274" spans="4:36" ht="15" x14ac:dyDescent="0.25">
      <c r="D274"/>
      <c r="E274" t="s">
        <v>1324</v>
      </c>
      <c r="F274"/>
      <c r="G274"/>
      <c r="H274"/>
      <c r="I274"/>
      <c r="J274" t="s">
        <v>1325</v>
      </c>
      <c r="K274"/>
      <c r="L274"/>
      <c r="M274"/>
      <c r="N274"/>
      <c r="O274"/>
      <c r="P274"/>
      <c r="Q274"/>
      <c r="R274" t="s">
        <v>1326</v>
      </c>
      <c r="S274"/>
      <c r="T274"/>
      <c r="U274"/>
      <c r="V274"/>
      <c r="W274"/>
      <c r="X274"/>
      <c r="Y274"/>
      <c r="Z274"/>
      <c r="AA274"/>
      <c r="AB274"/>
      <c r="AC274"/>
      <c r="AD274"/>
      <c r="AE274" t="s">
        <v>1327</v>
      </c>
      <c r="AF274"/>
      <c r="AG274"/>
      <c r="AH274"/>
      <c r="AI274"/>
      <c r="AJ274"/>
    </row>
    <row r="275" spans="4:36" ht="15" x14ac:dyDescent="0.25">
      <c r="D275"/>
      <c r="E275" t="s">
        <v>1328</v>
      </c>
      <c r="F275"/>
      <c r="G275"/>
      <c r="H275"/>
      <c r="I275"/>
      <c r="J275" t="s">
        <v>1329</v>
      </c>
      <c r="K275"/>
      <c r="L275"/>
      <c r="M275"/>
      <c r="N275"/>
      <c r="O275"/>
      <c r="P275"/>
      <c r="Q275"/>
      <c r="R275" t="s">
        <v>1330</v>
      </c>
      <c r="S275"/>
      <c r="T275"/>
      <c r="U275"/>
      <c r="V275"/>
      <c r="W275"/>
      <c r="X275"/>
      <c r="Y275"/>
      <c r="Z275"/>
      <c r="AA275"/>
      <c r="AB275"/>
      <c r="AC275"/>
      <c r="AD275"/>
      <c r="AE275" t="s">
        <v>1331</v>
      </c>
      <c r="AF275"/>
      <c r="AG275"/>
      <c r="AH275"/>
      <c r="AI275"/>
      <c r="AJ275"/>
    </row>
    <row r="276" spans="4:36" ht="15" x14ac:dyDescent="0.25">
      <c r="D276"/>
      <c r="E276" t="s">
        <v>1332</v>
      </c>
      <c r="F276"/>
      <c r="G276"/>
      <c r="H276"/>
      <c r="I276"/>
      <c r="J276" t="s">
        <v>1333</v>
      </c>
      <c r="K276"/>
      <c r="L276"/>
      <c r="M276"/>
      <c r="N276"/>
      <c r="O276"/>
      <c r="P276"/>
      <c r="Q276"/>
      <c r="R276" t="s">
        <v>1334</v>
      </c>
      <c r="S276"/>
      <c r="T276"/>
      <c r="U276"/>
      <c r="V276"/>
      <c r="W276"/>
      <c r="X276"/>
      <c r="Y276"/>
      <c r="Z276"/>
      <c r="AA276"/>
      <c r="AB276"/>
      <c r="AC276"/>
      <c r="AD276"/>
      <c r="AE276" t="s">
        <v>1335</v>
      </c>
      <c r="AF276"/>
      <c r="AG276"/>
      <c r="AH276"/>
      <c r="AI276"/>
      <c r="AJ276"/>
    </row>
    <row r="277" spans="4:36" ht="15" x14ac:dyDescent="0.25">
      <c r="D277"/>
      <c r="E277" t="s">
        <v>440</v>
      </c>
      <c r="F277"/>
      <c r="G277"/>
      <c r="H277"/>
      <c r="I277"/>
      <c r="J277" t="s">
        <v>1336</v>
      </c>
      <c r="K277"/>
      <c r="L277"/>
      <c r="M277"/>
      <c r="N277"/>
      <c r="O277"/>
      <c r="P277"/>
      <c r="Q277"/>
      <c r="R277" t="s">
        <v>1337</v>
      </c>
      <c r="S277"/>
      <c r="T277"/>
      <c r="U277"/>
      <c r="V277"/>
      <c r="W277"/>
      <c r="X277"/>
      <c r="Y277"/>
      <c r="Z277"/>
      <c r="AA277"/>
      <c r="AB277"/>
      <c r="AC277"/>
      <c r="AD277"/>
      <c r="AE277" t="s">
        <v>721</v>
      </c>
      <c r="AF277"/>
      <c r="AG277"/>
      <c r="AH277"/>
      <c r="AI277"/>
      <c r="AJ277"/>
    </row>
    <row r="278" spans="4:36" ht="15" x14ac:dyDescent="0.25">
      <c r="D278"/>
      <c r="E278" t="s">
        <v>1338</v>
      </c>
      <c r="F278"/>
      <c r="G278"/>
      <c r="H278"/>
      <c r="I278"/>
      <c r="J278" t="s">
        <v>1339</v>
      </c>
      <c r="K278"/>
      <c r="L278"/>
      <c r="M278"/>
      <c r="N278"/>
      <c r="O278"/>
      <c r="P278"/>
      <c r="Q278"/>
      <c r="R278" t="s">
        <v>1340</v>
      </c>
      <c r="S278"/>
      <c r="T278"/>
      <c r="U278"/>
      <c r="V278"/>
      <c r="W278"/>
      <c r="X278"/>
      <c r="Y278"/>
      <c r="Z278"/>
      <c r="AA278"/>
      <c r="AB278"/>
      <c r="AC278"/>
      <c r="AD278"/>
      <c r="AE278" t="s">
        <v>1341</v>
      </c>
      <c r="AF278"/>
      <c r="AG278"/>
      <c r="AH278"/>
      <c r="AI278"/>
      <c r="AJ278"/>
    </row>
    <row r="279" spans="4:36" ht="15" x14ac:dyDescent="0.25">
      <c r="D279"/>
      <c r="E279" t="s">
        <v>1342</v>
      </c>
      <c r="F279"/>
      <c r="G279"/>
      <c r="H279"/>
      <c r="I279"/>
      <c r="J279" t="s">
        <v>1343</v>
      </c>
      <c r="K279"/>
      <c r="L279"/>
      <c r="M279"/>
      <c r="N279"/>
      <c r="O279"/>
      <c r="P279"/>
      <c r="Q279"/>
      <c r="R279" t="s">
        <v>1344</v>
      </c>
      <c r="S279"/>
      <c r="T279"/>
      <c r="U279"/>
      <c r="V279"/>
      <c r="W279"/>
      <c r="X279"/>
      <c r="Y279"/>
      <c r="Z279"/>
      <c r="AA279"/>
      <c r="AB279"/>
      <c r="AC279"/>
      <c r="AD279"/>
      <c r="AE279" t="s">
        <v>1273</v>
      </c>
      <c r="AF279"/>
      <c r="AG279"/>
      <c r="AH279"/>
      <c r="AI279"/>
      <c r="AJ279"/>
    </row>
    <row r="280" spans="4:36" ht="15" x14ac:dyDescent="0.25">
      <c r="D280"/>
      <c r="E280" t="s">
        <v>1345</v>
      </c>
      <c r="F280"/>
      <c r="G280"/>
      <c r="H280"/>
      <c r="I280"/>
      <c r="J280" t="s">
        <v>1346</v>
      </c>
      <c r="K280"/>
      <c r="L280"/>
      <c r="M280"/>
      <c r="N280"/>
      <c r="O280"/>
      <c r="P280"/>
      <c r="Q280"/>
      <c r="R280" t="s">
        <v>1238</v>
      </c>
      <c r="S280"/>
      <c r="T280"/>
      <c r="U280"/>
      <c r="V280"/>
      <c r="W280"/>
      <c r="X280"/>
      <c r="Y280"/>
      <c r="Z280"/>
      <c r="AA280"/>
      <c r="AB280"/>
      <c r="AC280"/>
      <c r="AD280"/>
      <c r="AE280" t="s">
        <v>1347</v>
      </c>
      <c r="AF280"/>
      <c r="AG280"/>
      <c r="AH280"/>
      <c r="AI280"/>
      <c r="AJ280"/>
    </row>
    <row r="281" spans="4:36" ht="15" x14ac:dyDescent="0.25">
      <c r="D281"/>
      <c r="E281" t="s">
        <v>1348</v>
      </c>
      <c r="F281"/>
      <c r="G281"/>
      <c r="H281"/>
      <c r="I281"/>
      <c r="J281" t="s">
        <v>1349</v>
      </c>
      <c r="K281"/>
      <c r="L281"/>
      <c r="M281"/>
      <c r="N281"/>
      <c r="O281"/>
      <c r="P281"/>
      <c r="Q281"/>
      <c r="R281" t="s">
        <v>1350</v>
      </c>
      <c r="S281"/>
      <c r="T281"/>
      <c r="U281"/>
      <c r="V281"/>
      <c r="W281"/>
      <c r="X281"/>
      <c r="Y281"/>
      <c r="Z281"/>
      <c r="AA281"/>
      <c r="AB281"/>
      <c r="AC281"/>
      <c r="AD281"/>
      <c r="AE281" t="s">
        <v>1351</v>
      </c>
      <c r="AF281"/>
      <c r="AG281"/>
      <c r="AH281"/>
      <c r="AI281"/>
      <c r="AJ281"/>
    </row>
    <row r="282" spans="4:36" ht="15" x14ac:dyDescent="0.25">
      <c r="D282"/>
      <c r="E282" t="s">
        <v>1352</v>
      </c>
      <c r="F282"/>
      <c r="G282"/>
      <c r="H282"/>
      <c r="I282"/>
      <c r="J282" t="s">
        <v>1353</v>
      </c>
      <c r="K282"/>
      <c r="L282"/>
      <c r="M282"/>
      <c r="N282"/>
      <c r="O282"/>
      <c r="P282"/>
      <c r="Q282"/>
      <c r="R282" t="s">
        <v>1256</v>
      </c>
      <c r="S282"/>
      <c r="T282"/>
      <c r="U282"/>
      <c r="V282"/>
      <c r="W282"/>
      <c r="X282"/>
      <c r="Y282"/>
      <c r="Z282"/>
      <c r="AA282"/>
      <c r="AB282"/>
      <c r="AC282"/>
      <c r="AD282"/>
      <c r="AE282" t="s">
        <v>1354</v>
      </c>
      <c r="AF282"/>
      <c r="AG282"/>
      <c r="AH282"/>
      <c r="AI282"/>
      <c r="AJ282"/>
    </row>
    <row r="283" spans="4:36" ht="15" x14ac:dyDescent="0.25">
      <c r="D283"/>
      <c r="E283" t="s">
        <v>1355</v>
      </c>
      <c r="F283"/>
      <c r="G283"/>
      <c r="H283"/>
      <c r="I283"/>
      <c r="J283" t="s">
        <v>1356</v>
      </c>
      <c r="K283"/>
      <c r="L283"/>
      <c r="M283"/>
      <c r="N283"/>
      <c r="O283"/>
      <c r="P283"/>
      <c r="Q283"/>
      <c r="R283" t="s">
        <v>1104</v>
      </c>
      <c r="S283"/>
      <c r="T283"/>
      <c r="U283"/>
      <c r="V283"/>
      <c r="W283"/>
      <c r="X283"/>
      <c r="Y283"/>
      <c r="Z283"/>
      <c r="AA283"/>
      <c r="AB283"/>
      <c r="AC283"/>
      <c r="AD283"/>
      <c r="AE283" t="s">
        <v>1357</v>
      </c>
      <c r="AF283"/>
      <c r="AG283"/>
      <c r="AH283"/>
      <c r="AI283"/>
      <c r="AJ283"/>
    </row>
    <row r="284" spans="4:36" ht="15" x14ac:dyDescent="0.25">
      <c r="D284"/>
      <c r="E284" t="s">
        <v>1358</v>
      </c>
      <c r="F284"/>
      <c r="G284"/>
      <c r="H284"/>
      <c r="I284"/>
      <c r="J284" t="s">
        <v>1359</v>
      </c>
      <c r="K284"/>
      <c r="L284"/>
      <c r="M284"/>
      <c r="N284"/>
      <c r="O284"/>
      <c r="P284"/>
      <c r="Q284"/>
      <c r="R284" t="s">
        <v>696</v>
      </c>
      <c r="S284"/>
      <c r="T284"/>
      <c r="U284"/>
      <c r="V284"/>
      <c r="W284"/>
      <c r="X284"/>
      <c r="Y284"/>
      <c r="Z284"/>
      <c r="AA284"/>
      <c r="AB284"/>
      <c r="AC284"/>
      <c r="AD284"/>
      <c r="AE284" t="s">
        <v>447</v>
      </c>
      <c r="AF284"/>
      <c r="AG284"/>
      <c r="AH284"/>
      <c r="AI284"/>
      <c r="AJ284"/>
    </row>
    <row r="285" spans="4:36" ht="15" x14ac:dyDescent="0.25">
      <c r="D285"/>
      <c r="E285" t="s">
        <v>1360</v>
      </c>
      <c r="F285"/>
      <c r="G285"/>
      <c r="H285"/>
      <c r="I285"/>
      <c r="J285" t="s">
        <v>1361</v>
      </c>
      <c r="K285"/>
      <c r="L285"/>
      <c r="M285"/>
      <c r="N285"/>
      <c r="O285"/>
      <c r="P285"/>
      <c r="Q285"/>
      <c r="R285" t="s">
        <v>1362</v>
      </c>
      <c r="S285"/>
      <c r="T285"/>
      <c r="U285"/>
      <c r="V285"/>
      <c r="W285"/>
      <c r="X285"/>
      <c r="Y285"/>
      <c r="Z285"/>
      <c r="AA285"/>
      <c r="AB285"/>
      <c r="AC285"/>
      <c r="AD285"/>
      <c r="AE285" t="s">
        <v>1363</v>
      </c>
      <c r="AF285"/>
      <c r="AG285"/>
      <c r="AH285"/>
      <c r="AI285"/>
      <c r="AJ285"/>
    </row>
    <row r="286" spans="4:36" ht="15" x14ac:dyDescent="0.25">
      <c r="D286"/>
      <c r="E286" t="s">
        <v>1364</v>
      </c>
      <c r="F286"/>
      <c r="G286"/>
      <c r="H286"/>
      <c r="I286"/>
      <c r="J286" t="s">
        <v>1365</v>
      </c>
      <c r="K286"/>
      <c r="L286"/>
      <c r="M286"/>
      <c r="N286"/>
      <c r="O286"/>
      <c r="P286"/>
      <c r="Q286"/>
      <c r="R286" t="s">
        <v>1366</v>
      </c>
      <c r="S286"/>
      <c r="T286"/>
      <c r="U286"/>
      <c r="V286"/>
      <c r="W286"/>
      <c r="X286"/>
      <c r="Y286"/>
      <c r="Z286"/>
      <c r="AA286"/>
      <c r="AB286"/>
      <c r="AC286"/>
      <c r="AD286"/>
      <c r="AE286" t="s">
        <v>1367</v>
      </c>
      <c r="AF286"/>
      <c r="AG286"/>
      <c r="AH286"/>
      <c r="AI286"/>
      <c r="AJ286"/>
    </row>
    <row r="287" spans="4:36" ht="15" x14ac:dyDescent="0.25">
      <c r="D287"/>
      <c r="E287" t="s">
        <v>1368</v>
      </c>
      <c r="F287"/>
      <c r="G287"/>
      <c r="H287"/>
      <c r="I287"/>
      <c r="J287" t="s">
        <v>1369</v>
      </c>
      <c r="K287"/>
      <c r="L287"/>
      <c r="M287"/>
      <c r="N287"/>
      <c r="O287"/>
      <c r="P287"/>
      <c r="Q287"/>
      <c r="R287" t="s">
        <v>1370</v>
      </c>
      <c r="S287"/>
      <c r="T287"/>
      <c r="U287"/>
      <c r="V287"/>
      <c r="W287"/>
      <c r="X287"/>
      <c r="Y287"/>
      <c r="Z287"/>
      <c r="AA287"/>
      <c r="AB287"/>
      <c r="AC287"/>
      <c r="AD287"/>
      <c r="AE287" t="s">
        <v>1371</v>
      </c>
      <c r="AF287"/>
      <c r="AG287"/>
      <c r="AH287"/>
      <c r="AI287"/>
      <c r="AJ287"/>
    </row>
    <row r="288" spans="4:36" ht="15" x14ac:dyDescent="0.25">
      <c r="D288"/>
      <c r="E288" t="s">
        <v>1372</v>
      </c>
      <c r="F288"/>
      <c r="G288"/>
      <c r="H288"/>
      <c r="I288"/>
      <c r="J288" t="s">
        <v>1373</v>
      </c>
      <c r="K288"/>
      <c r="L288"/>
      <c r="M288"/>
      <c r="N288"/>
      <c r="O288"/>
      <c r="P288"/>
      <c r="Q288"/>
      <c r="R288" t="s">
        <v>1374</v>
      </c>
      <c r="S288"/>
      <c r="T288"/>
      <c r="U288"/>
      <c r="V288"/>
      <c r="W288"/>
      <c r="X288"/>
      <c r="Y288"/>
      <c r="Z288"/>
      <c r="AA288"/>
      <c r="AB288"/>
      <c r="AC288"/>
      <c r="AD288"/>
      <c r="AE288" t="s">
        <v>1375</v>
      </c>
      <c r="AF288"/>
      <c r="AG288"/>
      <c r="AH288"/>
      <c r="AI288"/>
      <c r="AJ288"/>
    </row>
    <row r="289" spans="4:36" ht="15" x14ac:dyDescent="0.25">
      <c r="D289"/>
      <c r="E289" t="s">
        <v>1312</v>
      </c>
      <c r="F289"/>
      <c r="G289"/>
      <c r="H289"/>
      <c r="I289"/>
      <c r="J289" t="s">
        <v>1376</v>
      </c>
      <c r="K289"/>
      <c r="L289"/>
      <c r="M289"/>
      <c r="N289"/>
      <c r="O289"/>
      <c r="P289"/>
      <c r="Q289"/>
      <c r="R289" t="s">
        <v>1377</v>
      </c>
      <c r="S289"/>
      <c r="T289"/>
      <c r="U289"/>
      <c r="V289"/>
      <c r="W289"/>
      <c r="X289"/>
      <c r="Y289"/>
      <c r="Z289"/>
      <c r="AA289"/>
      <c r="AB289"/>
      <c r="AC289"/>
      <c r="AD289"/>
      <c r="AE289" t="s">
        <v>1378</v>
      </c>
      <c r="AF289"/>
      <c r="AG289"/>
      <c r="AH289"/>
      <c r="AI289"/>
      <c r="AJ289"/>
    </row>
    <row r="290" spans="4:36" ht="15" x14ac:dyDescent="0.25">
      <c r="D290"/>
      <c r="E290" t="s">
        <v>778</v>
      </c>
      <c r="F290"/>
      <c r="G290"/>
      <c r="H290"/>
      <c r="I290"/>
      <c r="J290" t="s">
        <v>1379</v>
      </c>
      <c r="K290"/>
      <c r="L290"/>
      <c r="M290"/>
      <c r="N290"/>
      <c r="O290"/>
      <c r="P290"/>
      <c r="Q290"/>
      <c r="R290" t="s">
        <v>1380</v>
      </c>
      <c r="S290"/>
      <c r="T290"/>
      <c r="U290"/>
      <c r="V290"/>
      <c r="W290"/>
      <c r="X290"/>
      <c r="Y290"/>
      <c r="Z290"/>
      <c r="AA290"/>
      <c r="AB290"/>
      <c r="AC290"/>
      <c r="AD290"/>
      <c r="AE290" t="s">
        <v>829</v>
      </c>
      <c r="AF290"/>
      <c r="AG290"/>
      <c r="AH290"/>
      <c r="AI290"/>
      <c r="AJ290"/>
    </row>
    <row r="291" spans="4:36" ht="15" x14ac:dyDescent="0.25">
      <c r="D291"/>
      <c r="E291" t="s">
        <v>1381</v>
      </c>
      <c r="F291"/>
      <c r="G291"/>
      <c r="H291"/>
      <c r="I291"/>
      <c r="J291" t="s">
        <v>1382</v>
      </c>
      <c r="K291"/>
      <c r="L291"/>
      <c r="M291"/>
      <c r="N291"/>
      <c r="O291"/>
      <c r="P291"/>
      <c r="Q291"/>
      <c r="R291" t="s">
        <v>1383</v>
      </c>
      <c r="S291"/>
      <c r="T291"/>
      <c r="U291"/>
      <c r="V291"/>
      <c r="W291"/>
      <c r="X291"/>
      <c r="Y291"/>
      <c r="Z291"/>
      <c r="AA291"/>
      <c r="AB291"/>
      <c r="AC291"/>
      <c r="AD291"/>
      <c r="AE291" t="s">
        <v>1384</v>
      </c>
      <c r="AF291"/>
      <c r="AG291"/>
      <c r="AH291"/>
      <c r="AI291"/>
      <c r="AJ291"/>
    </row>
    <row r="292" spans="4:36" ht="15" x14ac:dyDescent="0.25">
      <c r="D292"/>
      <c r="E292" t="s">
        <v>1385</v>
      </c>
      <c r="F292"/>
      <c r="G292"/>
      <c r="H292"/>
      <c r="I292"/>
      <c r="J292" t="s">
        <v>1386</v>
      </c>
      <c r="K292"/>
      <c r="L292"/>
      <c r="M292"/>
      <c r="N292"/>
      <c r="O292"/>
      <c r="P292"/>
      <c r="Q292"/>
      <c r="R292" t="s">
        <v>1387</v>
      </c>
      <c r="S292"/>
      <c r="T292"/>
      <c r="U292"/>
      <c r="V292"/>
      <c r="W292"/>
      <c r="X292"/>
      <c r="Y292"/>
      <c r="Z292"/>
      <c r="AA292"/>
      <c r="AB292"/>
      <c r="AC292"/>
      <c r="AD292"/>
      <c r="AE292"/>
      <c r="AF292"/>
      <c r="AG292"/>
      <c r="AH292"/>
      <c r="AI292"/>
      <c r="AJ292"/>
    </row>
    <row r="293" spans="4:36" ht="15" x14ac:dyDescent="0.25">
      <c r="D293"/>
      <c r="E293" t="s">
        <v>1388</v>
      </c>
      <c r="F293"/>
      <c r="G293"/>
      <c r="H293"/>
      <c r="I293"/>
      <c r="J293" t="s">
        <v>1065</v>
      </c>
      <c r="K293"/>
      <c r="L293"/>
      <c r="M293"/>
      <c r="N293"/>
      <c r="O293"/>
      <c r="P293"/>
      <c r="Q293"/>
      <c r="R293" t="s">
        <v>1389</v>
      </c>
      <c r="S293"/>
      <c r="T293"/>
      <c r="U293"/>
      <c r="V293"/>
      <c r="W293"/>
      <c r="X293"/>
      <c r="Y293"/>
      <c r="Z293"/>
      <c r="AA293"/>
      <c r="AB293"/>
      <c r="AC293"/>
      <c r="AD293"/>
      <c r="AE293"/>
      <c r="AF293"/>
      <c r="AG293"/>
      <c r="AH293"/>
      <c r="AI293"/>
      <c r="AJ293"/>
    </row>
    <row r="294" spans="4:36" ht="15" x14ac:dyDescent="0.25">
      <c r="D294"/>
      <c r="E294" t="s">
        <v>1004</v>
      </c>
      <c r="F294"/>
      <c r="G294"/>
      <c r="H294"/>
      <c r="I294"/>
      <c r="J294" t="s">
        <v>1390</v>
      </c>
      <c r="K294"/>
      <c r="L294"/>
      <c r="M294"/>
      <c r="N294"/>
      <c r="O294"/>
      <c r="P294"/>
      <c r="Q294"/>
      <c r="R294" t="s">
        <v>1391</v>
      </c>
      <c r="S294"/>
      <c r="T294"/>
      <c r="U294"/>
      <c r="V294"/>
      <c r="W294"/>
      <c r="X294"/>
      <c r="Y294"/>
      <c r="Z294"/>
      <c r="AA294"/>
      <c r="AB294"/>
      <c r="AC294"/>
      <c r="AD294"/>
      <c r="AE294"/>
      <c r="AF294"/>
      <c r="AG294"/>
      <c r="AH294"/>
      <c r="AI294"/>
      <c r="AJ294"/>
    </row>
    <row r="295" spans="4:36" ht="15" x14ac:dyDescent="0.25">
      <c r="D295"/>
      <c r="E295" t="s">
        <v>696</v>
      </c>
      <c r="F295"/>
      <c r="G295"/>
      <c r="H295"/>
      <c r="I295"/>
      <c r="J295" t="s">
        <v>1392</v>
      </c>
      <c r="K295"/>
      <c r="L295"/>
      <c r="M295"/>
      <c r="N295"/>
      <c r="O295"/>
      <c r="P295"/>
      <c r="Q295"/>
      <c r="R295" t="s">
        <v>1393</v>
      </c>
      <c r="S295"/>
      <c r="T295"/>
      <c r="U295"/>
      <c r="V295"/>
      <c r="W295"/>
      <c r="X295"/>
      <c r="Y295"/>
      <c r="Z295"/>
      <c r="AA295"/>
      <c r="AB295"/>
      <c r="AC295"/>
      <c r="AD295"/>
      <c r="AE295"/>
      <c r="AF295"/>
      <c r="AG295"/>
      <c r="AH295"/>
      <c r="AI295"/>
      <c r="AJ295"/>
    </row>
    <row r="296" spans="4:36" ht="15" x14ac:dyDescent="0.25">
      <c r="D296"/>
      <c r="E296" t="s">
        <v>1394</v>
      </c>
      <c r="F296"/>
      <c r="G296"/>
      <c r="H296"/>
      <c r="I296"/>
      <c r="J296" t="s">
        <v>1395</v>
      </c>
      <c r="K296"/>
      <c r="L296"/>
      <c r="M296"/>
      <c r="N296"/>
      <c r="O296"/>
      <c r="P296"/>
      <c r="Q296"/>
      <c r="R296" t="s">
        <v>1396</v>
      </c>
      <c r="S296"/>
      <c r="T296"/>
      <c r="U296"/>
      <c r="V296"/>
      <c r="W296"/>
      <c r="X296"/>
      <c r="Y296"/>
      <c r="Z296"/>
      <c r="AA296"/>
      <c r="AB296"/>
      <c r="AC296"/>
      <c r="AD296"/>
      <c r="AE296"/>
      <c r="AF296"/>
      <c r="AG296"/>
      <c r="AH296"/>
      <c r="AI296"/>
      <c r="AJ296"/>
    </row>
    <row r="297" spans="4:36" ht="15" x14ac:dyDescent="0.25">
      <c r="D297"/>
      <c r="E297" t="s">
        <v>1397</v>
      </c>
      <c r="F297"/>
      <c r="G297"/>
      <c r="H297"/>
      <c r="I297"/>
      <c r="J297" t="s">
        <v>1398</v>
      </c>
      <c r="K297"/>
      <c r="L297"/>
      <c r="M297"/>
      <c r="N297"/>
      <c r="O297"/>
      <c r="P297"/>
      <c r="Q297"/>
      <c r="R297" t="s">
        <v>1399</v>
      </c>
      <c r="S297"/>
      <c r="T297"/>
      <c r="U297"/>
      <c r="V297"/>
      <c r="W297"/>
      <c r="X297"/>
      <c r="Y297"/>
      <c r="Z297"/>
      <c r="AA297"/>
      <c r="AB297"/>
      <c r="AC297"/>
      <c r="AD297"/>
      <c r="AE297"/>
      <c r="AF297"/>
      <c r="AG297"/>
      <c r="AH297"/>
      <c r="AI297"/>
      <c r="AJ297"/>
    </row>
    <row r="298" spans="4:36" ht="15" x14ac:dyDescent="0.25">
      <c r="D298"/>
      <c r="E298" t="s">
        <v>1400</v>
      </c>
      <c r="F298"/>
      <c r="G298"/>
      <c r="H298"/>
      <c r="I298"/>
      <c r="J298" t="s">
        <v>1401</v>
      </c>
      <c r="K298"/>
      <c r="L298"/>
      <c r="M298"/>
      <c r="N298"/>
      <c r="O298"/>
      <c r="P298"/>
      <c r="Q298"/>
      <c r="R298" t="s">
        <v>1402</v>
      </c>
      <c r="S298"/>
      <c r="T298"/>
      <c r="U298"/>
      <c r="V298"/>
      <c r="W298"/>
      <c r="X298"/>
      <c r="Y298"/>
      <c r="Z298"/>
      <c r="AA298"/>
      <c r="AB298"/>
      <c r="AC298"/>
      <c r="AD298"/>
      <c r="AE298"/>
      <c r="AF298"/>
      <c r="AG298"/>
      <c r="AH298"/>
      <c r="AI298"/>
      <c r="AJ298"/>
    </row>
    <row r="299" spans="4:36" ht="15" x14ac:dyDescent="0.25">
      <c r="D299"/>
      <c r="E299" t="s">
        <v>1190</v>
      </c>
      <c r="F299"/>
      <c r="G299"/>
      <c r="H299"/>
      <c r="I299"/>
      <c r="J299" t="s">
        <v>1403</v>
      </c>
      <c r="K299"/>
      <c r="L299"/>
      <c r="M299"/>
      <c r="N299"/>
      <c r="O299"/>
      <c r="P299"/>
      <c r="Q299"/>
      <c r="R299" t="s">
        <v>1404</v>
      </c>
      <c r="S299"/>
      <c r="T299"/>
      <c r="U299"/>
      <c r="V299"/>
      <c r="W299"/>
      <c r="X299"/>
      <c r="Y299"/>
      <c r="Z299"/>
      <c r="AA299"/>
      <c r="AB299"/>
      <c r="AC299"/>
      <c r="AD299"/>
      <c r="AE299"/>
      <c r="AF299"/>
      <c r="AG299"/>
      <c r="AH299"/>
      <c r="AI299"/>
      <c r="AJ299"/>
    </row>
    <row r="300" spans="4:36" ht="15" x14ac:dyDescent="0.25">
      <c r="D300"/>
      <c r="E300" t="s">
        <v>1405</v>
      </c>
      <c r="F300"/>
      <c r="G300"/>
      <c r="H300"/>
      <c r="I300"/>
      <c r="J300" t="s">
        <v>1406</v>
      </c>
      <c r="K300"/>
      <c r="L300"/>
      <c r="M300"/>
      <c r="N300"/>
      <c r="O300"/>
      <c r="P300"/>
      <c r="Q300"/>
      <c r="R300" t="s">
        <v>1407</v>
      </c>
      <c r="S300"/>
      <c r="T300"/>
      <c r="U300"/>
      <c r="V300"/>
      <c r="W300"/>
      <c r="X300"/>
      <c r="Y300"/>
      <c r="Z300"/>
      <c r="AA300"/>
      <c r="AB300"/>
      <c r="AC300"/>
      <c r="AD300"/>
      <c r="AE300"/>
      <c r="AF300"/>
      <c r="AG300"/>
      <c r="AH300"/>
      <c r="AI300"/>
      <c r="AJ300"/>
    </row>
    <row r="301" spans="4:36" ht="15" x14ac:dyDescent="0.25">
      <c r="D301"/>
      <c r="E301" t="s">
        <v>1408</v>
      </c>
      <c r="F301"/>
      <c r="G301"/>
      <c r="H301"/>
      <c r="I301"/>
      <c r="J301" t="s">
        <v>1409</v>
      </c>
      <c r="K301"/>
      <c r="L301"/>
      <c r="M301"/>
      <c r="N301"/>
      <c r="O301"/>
      <c r="P301"/>
      <c r="Q301"/>
      <c r="R301" t="s">
        <v>1410</v>
      </c>
      <c r="S301"/>
      <c r="T301"/>
      <c r="U301"/>
      <c r="V301"/>
      <c r="W301"/>
      <c r="X301"/>
      <c r="Y301"/>
      <c r="Z301"/>
      <c r="AA301"/>
      <c r="AB301"/>
      <c r="AC301"/>
      <c r="AD301"/>
      <c r="AE301"/>
      <c r="AF301"/>
      <c r="AG301"/>
      <c r="AH301"/>
      <c r="AI301"/>
      <c r="AJ301"/>
    </row>
    <row r="302" spans="4:36" ht="15" x14ac:dyDescent="0.25">
      <c r="D302"/>
      <c r="E302" t="s">
        <v>1411</v>
      </c>
      <c r="F302"/>
      <c r="G302"/>
      <c r="H302"/>
      <c r="I302"/>
      <c r="J302" t="s">
        <v>1412</v>
      </c>
      <c r="K302"/>
      <c r="L302"/>
      <c r="M302"/>
      <c r="N302"/>
      <c r="O302"/>
      <c r="P302"/>
      <c r="Q302"/>
      <c r="R302" t="s">
        <v>1413</v>
      </c>
      <c r="S302"/>
      <c r="T302"/>
      <c r="U302"/>
      <c r="V302"/>
      <c r="W302"/>
      <c r="X302"/>
      <c r="Y302"/>
      <c r="Z302"/>
      <c r="AA302"/>
      <c r="AB302"/>
      <c r="AC302"/>
      <c r="AD302"/>
      <c r="AE302"/>
      <c r="AF302"/>
      <c r="AG302"/>
      <c r="AH302"/>
      <c r="AI302"/>
      <c r="AJ302"/>
    </row>
    <row r="303" spans="4:36" ht="15" x14ac:dyDescent="0.25">
      <c r="D303"/>
      <c r="E303" t="s">
        <v>1414</v>
      </c>
      <c r="F303"/>
      <c r="G303"/>
      <c r="H303"/>
      <c r="I303"/>
      <c r="J303" t="s">
        <v>1415</v>
      </c>
      <c r="K303"/>
      <c r="L303"/>
      <c r="M303"/>
      <c r="N303"/>
      <c r="O303"/>
      <c r="P303"/>
      <c r="Q303"/>
      <c r="R303" t="s">
        <v>1416</v>
      </c>
      <c r="S303"/>
      <c r="T303"/>
      <c r="U303"/>
      <c r="V303"/>
      <c r="W303"/>
      <c r="X303"/>
      <c r="Y303"/>
      <c r="Z303"/>
      <c r="AA303"/>
      <c r="AB303"/>
      <c r="AC303"/>
      <c r="AD303"/>
      <c r="AE303"/>
      <c r="AF303"/>
      <c r="AG303"/>
      <c r="AH303"/>
      <c r="AI303"/>
      <c r="AJ303"/>
    </row>
    <row r="304" spans="4:36" ht="15" x14ac:dyDescent="0.25">
      <c r="D304"/>
      <c r="E304" t="s">
        <v>1417</v>
      </c>
      <c r="F304"/>
      <c r="G304"/>
      <c r="H304"/>
      <c r="I304"/>
      <c r="J304" t="s">
        <v>1418</v>
      </c>
      <c r="K304"/>
      <c r="L304"/>
      <c r="M304"/>
      <c r="N304"/>
      <c r="O304"/>
      <c r="P304"/>
      <c r="Q304"/>
      <c r="R304" t="s">
        <v>1419</v>
      </c>
      <c r="S304"/>
      <c r="T304"/>
      <c r="U304"/>
      <c r="V304"/>
      <c r="W304"/>
      <c r="X304"/>
      <c r="Y304"/>
      <c r="Z304"/>
      <c r="AA304"/>
      <c r="AB304"/>
      <c r="AC304"/>
      <c r="AD304"/>
      <c r="AE304"/>
      <c r="AF304"/>
      <c r="AG304"/>
      <c r="AH304"/>
      <c r="AI304"/>
      <c r="AJ304"/>
    </row>
    <row r="305" spans="4:36" ht="15" x14ac:dyDescent="0.25">
      <c r="D305"/>
      <c r="E305" t="s">
        <v>1273</v>
      </c>
      <c r="F305"/>
      <c r="G305"/>
      <c r="H305"/>
      <c r="I305"/>
      <c r="J305" t="s">
        <v>1420</v>
      </c>
      <c r="K305"/>
      <c r="L305"/>
      <c r="M305"/>
      <c r="N305"/>
      <c r="O305"/>
      <c r="P305"/>
      <c r="Q305"/>
      <c r="R305" t="s">
        <v>1421</v>
      </c>
      <c r="S305"/>
      <c r="T305"/>
      <c r="U305"/>
      <c r="V305"/>
      <c r="W305"/>
      <c r="X305"/>
      <c r="Y305"/>
      <c r="Z305"/>
      <c r="AA305"/>
      <c r="AB305"/>
      <c r="AC305"/>
      <c r="AD305"/>
      <c r="AE305"/>
      <c r="AF305"/>
      <c r="AG305"/>
      <c r="AH305"/>
      <c r="AI305"/>
      <c r="AJ305"/>
    </row>
    <row r="306" spans="4:36" ht="15" x14ac:dyDescent="0.25">
      <c r="D306"/>
      <c r="E306" t="s">
        <v>1422</v>
      </c>
      <c r="F306"/>
      <c r="G306"/>
      <c r="H306"/>
      <c r="I306"/>
      <c r="J306" t="s">
        <v>1423</v>
      </c>
      <c r="K306"/>
      <c r="L306"/>
      <c r="M306"/>
      <c r="N306"/>
      <c r="O306"/>
      <c r="P306"/>
      <c r="Q306"/>
      <c r="R306" t="s">
        <v>1424</v>
      </c>
      <c r="S306"/>
      <c r="T306"/>
      <c r="U306"/>
      <c r="V306"/>
      <c r="W306"/>
      <c r="X306"/>
      <c r="Y306"/>
      <c r="Z306"/>
      <c r="AA306"/>
      <c r="AB306"/>
      <c r="AC306"/>
      <c r="AD306"/>
      <c r="AE306"/>
      <c r="AF306"/>
      <c r="AG306"/>
      <c r="AH306"/>
      <c r="AI306"/>
      <c r="AJ306"/>
    </row>
    <row r="307" spans="4:36" ht="15" x14ac:dyDescent="0.25">
      <c r="D307"/>
      <c r="E307" t="s">
        <v>1425</v>
      </c>
      <c r="F307"/>
      <c r="G307"/>
      <c r="H307"/>
      <c r="I307"/>
      <c r="J307" t="s">
        <v>1426</v>
      </c>
      <c r="K307"/>
      <c r="L307"/>
      <c r="M307"/>
      <c r="N307"/>
      <c r="O307"/>
      <c r="P307"/>
      <c r="Q307"/>
      <c r="R307" t="s">
        <v>1427</v>
      </c>
      <c r="S307"/>
      <c r="T307"/>
      <c r="U307"/>
      <c r="V307"/>
      <c r="W307"/>
      <c r="X307"/>
      <c r="Y307"/>
      <c r="Z307"/>
      <c r="AA307"/>
      <c r="AB307"/>
      <c r="AC307"/>
      <c r="AD307"/>
      <c r="AE307"/>
      <c r="AF307"/>
      <c r="AG307"/>
      <c r="AH307"/>
      <c r="AI307"/>
      <c r="AJ307"/>
    </row>
    <row r="308" spans="4:36" ht="15" x14ac:dyDescent="0.25">
      <c r="D308"/>
      <c r="E308" t="s">
        <v>1428</v>
      </c>
      <c r="F308"/>
      <c r="G308"/>
      <c r="H308"/>
      <c r="I308"/>
      <c r="J308" t="s">
        <v>1429</v>
      </c>
      <c r="K308"/>
      <c r="L308"/>
      <c r="M308"/>
      <c r="N308"/>
      <c r="O308"/>
      <c r="P308"/>
      <c r="Q308"/>
      <c r="R308" t="s">
        <v>1430</v>
      </c>
      <c r="S308"/>
      <c r="T308"/>
      <c r="U308"/>
      <c r="V308"/>
      <c r="W308"/>
      <c r="X308"/>
      <c r="Y308"/>
      <c r="Z308"/>
      <c r="AA308"/>
      <c r="AB308"/>
      <c r="AC308"/>
      <c r="AD308"/>
      <c r="AE308"/>
      <c r="AF308"/>
      <c r="AG308"/>
      <c r="AH308"/>
      <c r="AI308"/>
      <c r="AJ308"/>
    </row>
    <row r="309" spans="4:36" ht="15" x14ac:dyDescent="0.25">
      <c r="D309"/>
      <c r="E309" t="s">
        <v>1431</v>
      </c>
      <c r="F309"/>
      <c r="G309"/>
      <c r="H309"/>
      <c r="I309"/>
      <c r="J309" t="s">
        <v>1432</v>
      </c>
      <c r="K309"/>
      <c r="L309"/>
      <c r="M309"/>
      <c r="N309"/>
      <c r="O309"/>
      <c r="P309"/>
      <c r="Q309"/>
      <c r="R309" t="s">
        <v>1433</v>
      </c>
      <c r="S309"/>
      <c r="T309"/>
      <c r="U309"/>
      <c r="V309"/>
      <c r="W309"/>
      <c r="X309"/>
      <c r="Y309"/>
      <c r="Z309"/>
      <c r="AA309"/>
      <c r="AB309"/>
      <c r="AC309"/>
      <c r="AD309"/>
      <c r="AE309"/>
      <c r="AF309"/>
      <c r="AG309"/>
      <c r="AH309"/>
      <c r="AI309"/>
      <c r="AJ309"/>
    </row>
    <row r="310" spans="4:36" ht="15" x14ac:dyDescent="0.25">
      <c r="D310"/>
      <c r="E310" t="s">
        <v>1434</v>
      </c>
      <c r="F310"/>
      <c r="G310"/>
      <c r="H310"/>
      <c r="I310"/>
      <c r="J310" t="s">
        <v>1435</v>
      </c>
      <c r="K310"/>
      <c r="L310"/>
      <c r="M310"/>
      <c r="N310"/>
      <c r="O310"/>
      <c r="P310"/>
      <c r="Q310"/>
      <c r="R310" t="s">
        <v>1436</v>
      </c>
      <c r="S310"/>
      <c r="T310"/>
      <c r="U310"/>
      <c r="V310"/>
      <c r="W310"/>
      <c r="X310"/>
      <c r="Y310"/>
      <c r="Z310"/>
      <c r="AA310"/>
      <c r="AB310"/>
      <c r="AC310"/>
      <c r="AD310"/>
      <c r="AE310"/>
      <c r="AF310"/>
      <c r="AG310"/>
      <c r="AH310"/>
      <c r="AI310"/>
      <c r="AJ310"/>
    </row>
    <row r="311" spans="4:36" ht="15" x14ac:dyDescent="0.25">
      <c r="D311"/>
      <c r="E311" t="s">
        <v>1437</v>
      </c>
      <c r="F311"/>
      <c r="G311"/>
      <c r="H311"/>
      <c r="I311"/>
      <c r="J311" t="s">
        <v>1438</v>
      </c>
      <c r="K311"/>
      <c r="L311"/>
      <c r="M311"/>
      <c r="N311"/>
      <c r="O311"/>
      <c r="P311"/>
      <c r="Q311"/>
      <c r="R311" t="s">
        <v>1439</v>
      </c>
      <c r="S311"/>
      <c r="T311"/>
      <c r="U311"/>
      <c r="V311"/>
      <c r="W311"/>
      <c r="X311"/>
      <c r="Y311"/>
      <c r="Z311"/>
      <c r="AA311"/>
      <c r="AB311"/>
      <c r="AC311"/>
      <c r="AD311"/>
      <c r="AE311"/>
      <c r="AF311"/>
      <c r="AG311"/>
      <c r="AH311"/>
      <c r="AI311"/>
      <c r="AJ311"/>
    </row>
    <row r="312" spans="4:36" ht="15" x14ac:dyDescent="0.25">
      <c r="D312"/>
      <c r="E312" t="s">
        <v>1440</v>
      </c>
      <c r="F312"/>
      <c r="G312"/>
      <c r="H312"/>
      <c r="I312"/>
      <c r="J312" t="s">
        <v>1441</v>
      </c>
      <c r="K312"/>
      <c r="L312"/>
      <c r="M312"/>
      <c r="N312"/>
      <c r="O312"/>
      <c r="P312"/>
      <c r="Q312"/>
      <c r="R312" t="s">
        <v>1442</v>
      </c>
      <c r="S312"/>
      <c r="T312"/>
      <c r="U312"/>
      <c r="V312"/>
      <c r="W312"/>
      <c r="X312"/>
      <c r="Y312"/>
      <c r="Z312"/>
      <c r="AA312"/>
      <c r="AB312"/>
      <c r="AC312"/>
      <c r="AD312"/>
      <c r="AE312"/>
      <c r="AF312"/>
      <c r="AG312"/>
      <c r="AH312"/>
      <c r="AI312"/>
      <c r="AJ312"/>
    </row>
    <row r="313" spans="4:36" ht="15" x14ac:dyDescent="0.25">
      <c r="D313"/>
      <c r="E313" t="s">
        <v>1443</v>
      </c>
      <c r="F313"/>
      <c r="G313"/>
      <c r="H313"/>
      <c r="I313"/>
      <c r="J313" t="s">
        <v>1444</v>
      </c>
      <c r="K313"/>
      <c r="L313"/>
      <c r="M313"/>
      <c r="N313"/>
      <c r="O313"/>
      <c r="P313"/>
      <c r="Q313"/>
      <c r="R313" t="s">
        <v>1445</v>
      </c>
      <c r="S313"/>
      <c r="T313"/>
      <c r="U313"/>
      <c r="V313"/>
      <c r="W313"/>
      <c r="X313"/>
      <c r="Y313"/>
      <c r="Z313"/>
      <c r="AA313"/>
      <c r="AB313"/>
      <c r="AC313"/>
      <c r="AD313"/>
      <c r="AE313"/>
      <c r="AF313"/>
      <c r="AG313"/>
      <c r="AH313"/>
      <c r="AI313"/>
      <c r="AJ313"/>
    </row>
    <row r="314" spans="4:36" ht="15" x14ac:dyDescent="0.25">
      <c r="D314"/>
      <c r="E314" t="s">
        <v>1446</v>
      </c>
      <c r="F314"/>
      <c r="G314"/>
      <c r="H314"/>
      <c r="I314"/>
      <c r="J314" t="s">
        <v>1447</v>
      </c>
      <c r="K314"/>
      <c r="L314"/>
      <c r="M314"/>
      <c r="N314"/>
      <c r="O314"/>
      <c r="P314"/>
      <c r="Q314"/>
      <c r="R314" t="s">
        <v>1448</v>
      </c>
      <c r="S314"/>
      <c r="T314"/>
      <c r="U314"/>
      <c r="V314"/>
      <c r="W314"/>
      <c r="X314"/>
      <c r="Y314"/>
      <c r="Z314"/>
      <c r="AA314"/>
      <c r="AB314"/>
      <c r="AC314"/>
      <c r="AD314"/>
      <c r="AE314"/>
      <c r="AF314"/>
      <c r="AG314"/>
      <c r="AH314"/>
      <c r="AI314"/>
      <c r="AJ314"/>
    </row>
    <row r="315" spans="4:36" ht="15" x14ac:dyDescent="0.25">
      <c r="D315"/>
      <c r="E315" t="s">
        <v>1449</v>
      </c>
      <c r="F315"/>
      <c r="G315"/>
      <c r="H315"/>
      <c r="I315"/>
      <c r="J315" t="s">
        <v>1450</v>
      </c>
      <c r="K315"/>
      <c r="L315"/>
      <c r="M315"/>
      <c r="N315"/>
      <c r="O315"/>
      <c r="P315"/>
      <c r="Q315"/>
      <c r="R315" t="s">
        <v>1451</v>
      </c>
      <c r="S315"/>
      <c r="T315"/>
      <c r="U315"/>
      <c r="V315"/>
      <c r="W315"/>
      <c r="X315"/>
      <c r="Y315"/>
      <c r="Z315"/>
      <c r="AA315"/>
      <c r="AB315"/>
      <c r="AC315"/>
      <c r="AD315"/>
      <c r="AE315"/>
      <c r="AF315"/>
      <c r="AG315"/>
      <c r="AH315"/>
      <c r="AI315"/>
      <c r="AJ315"/>
    </row>
    <row r="316" spans="4:36" ht="15" x14ac:dyDescent="0.25">
      <c r="D316"/>
      <c r="E316" t="s">
        <v>1163</v>
      </c>
      <c r="F316"/>
      <c r="G316"/>
      <c r="H316"/>
      <c r="I316"/>
      <c r="J316" t="s">
        <v>1452</v>
      </c>
      <c r="K316"/>
      <c r="L316"/>
      <c r="M316"/>
      <c r="N316"/>
      <c r="O316"/>
      <c r="P316"/>
      <c r="Q316"/>
      <c r="R316" t="s">
        <v>1453</v>
      </c>
      <c r="S316"/>
      <c r="T316"/>
      <c r="U316"/>
      <c r="V316"/>
      <c r="W316"/>
      <c r="X316"/>
      <c r="Y316"/>
      <c r="Z316"/>
      <c r="AA316"/>
      <c r="AB316"/>
      <c r="AC316"/>
      <c r="AD316"/>
      <c r="AE316"/>
      <c r="AF316"/>
      <c r="AG316"/>
      <c r="AH316"/>
      <c r="AI316"/>
      <c r="AJ316"/>
    </row>
    <row r="317" spans="4:36" ht="15" x14ac:dyDescent="0.25">
      <c r="D317"/>
      <c r="E317" t="s">
        <v>1454</v>
      </c>
      <c r="F317"/>
      <c r="G317"/>
      <c r="H317"/>
      <c r="I317"/>
      <c r="J317" t="s">
        <v>1455</v>
      </c>
      <c r="K317"/>
      <c r="L317"/>
      <c r="M317"/>
      <c r="N317"/>
      <c r="O317"/>
      <c r="P317"/>
      <c r="Q317"/>
      <c r="R317" t="s">
        <v>1456</v>
      </c>
      <c r="S317"/>
      <c r="T317"/>
      <c r="U317"/>
      <c r="V317"/>
      <c r="W317"/>
      <c r="X317"/>
      <c r="Y317"/>
      <c r="Z317"/>
      <c r="AA317"/>
      <c r="AB317"/>
      <c r="AC317"/>
      <c r="AD317"/>
      <c r="AE317"/>
      <c r="AF317"/>
      <c r="AG317"/>
      <c r="AH317"/>
      <c r="AI317"/>
      <c r="AJ317"/>
    </row>
    <row r="318" spans="4:36" ht="15" x14ac:dyDescent="0.25">
      <c r="D318"/>
      <c r="E318" t="s">
        <v>1457</v>
      </c>
      <c r="F318"/>
      <c r="G318"/>
      <c r="H318"/>
      <c r="I318"/>
      <c r="J318" t="s">
        <v>1458</v>
      </c>
      <c r="K318"/>
      <c r="L318"/>
      <c r="M318"/>
      <c r="N318"/>
      <c r="O318"/>
      <c r="P318"/>
      <c r="Q318"/>
      <c r="R318" t="s">
        <v>1459</v>
      </c>
      <c r="S318"/>
      <c r="T318"/>
      <c r="U318"/>
      <c r="V318"/>
      <c r="W318"/>
      <c r="X318"/>
      <c r="Y318"/>
      <c r="Z318"/>
      <c r="AA318"/>
      <c r="AB318"/>
      <c r="AC318"/>
      <c r="AD318"/>
      <c r="AE318"/>
      <c r="AF318"/>
      <c r="AG318"/>
      <c r="AH318"/>
      <c r="AI318"/>
      <c r="AJ318"/>
    </row>
    <row r="319" spans="4:36" ht="15" x14ac:dyDescent="0.25">
      <c r="D319"/>
      <c r="E319" t="s">
        <v>1460</v>
      </c>
      <c r="F319"/>
      <c r="G319"/>
      <c r="H319"/>
      <c r="I319"/>
      <c r="J319" t="s">
        <v>1461</v>
      </c>
      <c r="K319"/>
      <c r="L319"/>
      <c r="M319"/>
      <c r="N319"/>
      <c r="O319"/>
      <c r="P319"/>
      <c r="Q319"/>
      <c r="R319" t="s">
        <v>1462</v>
      </c>
      <c r="S319"/>
      <c r="T319"/>
      <c r="U319"/>
      <c r="V319"/>
      <c r="W319"/>
      <c r="X319"/>
      <c r="Y319"/>
      <c r="Z319"/>
      <c r="AA319"/>
      <c r="AB319"/>
      <c r="AC319"/>
      <c r="AD319"/>
      <c r="AE319"/>
      <c r="AF319"/>
      <c r="AG319"/>
      <c r="AH319"/>
      <c r="AI319"/>
      <c r="AJ319"/>
    </row>
    <row r="320" spans="4:36" ht="15" x14ac:dyDescent="0.25">
      <c r="D320"/>
      <c r="E320" t="s">
        <v>1463</v>
      </c>
      <c r="F320"/>
      <c r="G320"/>
      <c r="H320"/>
      <c r="I320"/>
      <c r="J320" t="s">
        <v>1464</v>
      </c>
      <c r="K320"/>
      <c r="L320"/>
      <c r="M320"/>
      <c r="N320"/>
      <c r="O320"/>
      <c r="P320"/>
      <c r="Q320"/>
      <c r="R320" t="s">
        <v>1465</v>
      </c>
      <c r="S320"/>
      <c r="T320"/>
      <c r="U320"/>
      <c r="V320"/>
      <c r="W320"/>
      <c r="X320"/>
      <c r="Y320"/>
      <c r="Z320"/>
      <c r="AA320"/>
      <c r="AB320"/>
      <c r="AC320"/>
      <c r="AD320"/>
      <c r="AE320"/>
      <c r="AF320"/>
      <c r="AG320"/>
      <c r="AH320"/>
      <c r="AI320"/>
      <c r="AJ320"/>
    </row>
    <row r="321" spans="4:36" ht="15" x14ac:dyDescent="0.25">
      <c r="D321"/>
      <c r="E321" t="s">
        <v>842</v>
      </c>
      <c r="F321"/>
      <c r="G321"/>
      <c r="H321"/>
      <c r="I321"/>
      <c r="J321" t="s">
        <v>1466</v>
      </c>
      <c r="K321"/>
      <c r="L321"/>
      <c r="M321"/>
      <c r="N321"/>
      <c r="O321"/>
      <c r="P321"/>
      <c r="Q321"/>
      <c r="R321"/>
      <c r="S321"/>
      <c r="T321"/>
      <c r="U321"/>
      <c r="V321"/>
      <c r="W321"/>
      <c r="X321"/>
      <c r="Y321"/>
      <c r="Z321"/>
      <c r="AA321"/>
      <c r="AB321"/>
      <c r="AC321"/>
      <c r="AD321"/>
      <c r="AE321"/>
      <c r="AF321"/>
      <c r="AG321"/>
      <c r="AH321"/>
      <c r="AI321"/>
      <c r="AJ321"/>
    </row>
    <row r="322" spans="4:36" ht="15" x14ac:dyDescent="0.25">
      <c r="D322"/>
      <c r="E322" t="s">
        <v>1467</v>
      </c>
      <c r="F322"/>
      <c r="G322"/>
      <c r="H322"/>
      <c r="I322"/>
      <c r="J322" t="s">
        <v>1468</v>
      </c>
      <c r="K322"/>
      <c r="L322"/>
      <c r="M322"/>
      <c r="N322"/>
      <c r="O322"/>
      <c r="P322"/>
      <c r="Q322"/>
      <c r="R322"/>
      <c r="S322"/>
      <c r="T322"/>
      <c r="U322"/>
      <c r="V322"/>
      <c r="W322"/>
      <c r="X322"/>
      <c r="Y322"/>
      <c r="Z322"/>
      <c r="AA322"/>
      <c r="AB322"/>
      <c r="AC322"/>
      <c r="AD322"/>
      <c r="AE322"/>
      <c r="AF322"/>
      <c r="AG322"/>
      <c r="AH322"/>
      <c r="AI322"/>
      <c r="AJ322"/>
    </row>
    <row r="323" spans="4:36" ht="15" x14ac:dyDescent="0.25">
      <c r="D323"/>
      <c r="E323" t="s">
        <v>1304</v>
      </c>
      <c r="F323"/>
      <c r="G323"/>
      <c r="H323"/>
      <c r="I323"/>
      <c r="J323" t="s">
        <v>1469</v>
      </c>
      <c r="K323"/>
      <c r="L323"/>
      <c r="M323"/>
      <c r="N323"/>
      <c r="O323"/>
      <c r="P323"/>
      <c r="Q323"/>
      <c r="R323"/>
      <c r="S323"/>
      <c r="T323"/>
      <c r="U323"/>
      <c r="V323"/>
      <c r="W323"/>
      <c r="X323"/>
      <c r="Y323"/>
      <c r="Z323"/>
      <c r="AA323"/>
      <c r="AB323"/>
      <c r="AC323"/>
      <c r="AD323"/>
      <c r="AE323"/>
      <c r="AF323"/>
      <c r="AG323"/>
      <c r="AH323"/>
      <c r="AI323"/>
      <c r="AJ323"/>
    </row>
    <row r="324" spans="4:36" ht="15" x14ac:dyDescent="0.25">
      <c r="D324"/>
      <c r="E324" t="s">
        <v>1470</v>
      </c>
      <c r="F324"/>
      <c r="G324"/>
      <c r="H324"/>
      <c r="I324"/>
      <c r="J324" t="s">
        <v>1471</v>
      </c>
      <c r="K324"/>
      <c r="L324"/>
      <c r="M324"/>
      <c r="N324"/>
      <c r="O324"/>
      <c r="P324"/>
      <c r="Q324"/>
      <c r="R324"/>
      <c r="S324"/>
      <c r="T324"/>
      <c r="U324"/>
      <c r="V324"/>
      <c r="W324"/>
      <c r="X324"/>
      <c r="Y324"/>
      <c r="Z324"/>
      <c r="AA324"/>
      <c r="AB324"/>
      <c r="AC324"/>
      <c r="AD324"/>
      <c r="AE324"/>
      <c r="AF324"/>
      <c r="AG324"/>
      <c r="AH324"/>
      <c r="AI324"/>
      <c r="AJ324"/>
    </row>
    <row r="325" spans="4:36" ht="15" x14ac:dyDescent="0.25">
      <c r="D325"/>
      <c r="E325" t="s">
        <v>1472</v>
      </c>
      <c r="F325"/>
      <c r="G325"/>
      <c r="H325"/>
      <c r="I325"/>
      <c r="J325" t="s">
        <v>1473</v>
      </c>
      <c r="K325"/>
      <c r="L325"/>
      <c r="M325"/>
      <c r="N325"/>
      <c r="O325"/>
      <c r="P325"/>
      <c r="Q325"/>
      <c r="R325"/>
      <c r="S325"/>
      <c r="T325"/>
      <c r="U325"/>
      <c r="V325"/>
      <c r="W325"/>
      <c r="X325"/>
      <c r="Y325"/>
      <c r="Z325"/>
      <c r="AA325"/>
      <c r="AB325"/>
      <c r="AC325"/>
      <c r="AD325"/>
      <c r="AE325"/>
      <c r="AF325"/>
      <c r="AG325"/>
      <c r="AH325"/>
      <c r="AI325"/>
      <c r="AJ325"/>
    </row>
    <row r="326" spans="4:36" ht="15" x14ac:dyDescent="0.25">
      <c r="D326"/>
      <c r="E326" t="s">
        <v>1474</v>
      </c>
      <c r="F326"/>
      <c r="G326"/>
      <c r="H326"/>
      <c r="I326"/>
      <c r="J326" t="s">
        <v>1475</v>
      </c>
      <c r="K326"/>
      <c r="L326"/>
      <c r="M326"/>
      <c r="N326"/>
      <c r="O326"/>
      <c r="P326"/>
      <c r="Q326"/>
      <c r="R326"/>
      <c r="S326"/>
      <c r="T326"/>
      <c r="U326"/>
      <c r="V326"/>
      <c r="W326"/>
      <c r="X326"/>
      <c r="Y326"/>
      <c r="Z326"/>
      <c r="AA326"/>
      <c r="AB326"/>
      <c r="AC326"/>
      <c r="AD326"/>
      <c r="AE326"/>
      <c r="AF326"/>
      <c r="AG326"/>
      <c r="AH326"/>
      <c r="AI326"/>
      <c r="AJ326"/>
    </row>
    <row r="327" spans="4:36" ht="15" x14ac:dyDescent="0.25">
      <c r="D327"/>
      <c r="E327" t="s">
        <v>1476</v>
      </c>
      <c r="F327"/>
      <c r="G327"/>
      <c r="H327"/>
      <c r="I327"/>
      <c r="J327" t="s">
        <v>1477</v>
      </c>
      <c r="K327"/>
      <c r="L327"/>
      <c r="M327"/>
      <c r="N327"/>
      <c r="O327"/>
      <c r="P327"/>
      <c r="Q327"/>
      <c r="R327"/>
      <c r="S327"/>
      <c r="T327"/>
      <c r="U327"/>
      <c r="V327"/>
      <c r="W327"/>
      <c r="X327"/>
      <c r="Y327"/>
      <c r="Z327"/>
      <c r="AA327"/>
      <c r="AB327"/>
      <c r="AC327"/>
      <c r="AD327"/>
      <c r="AE327"/>
      <c r="AF327"/>
      <c r="AG327"/>
      <c r="AH327"/>
      <c r="AI327"/>
      <c r="AJ327"/>
    </row>
    <row r="328" spans="4:36" ht="15" x14ac:dyDescent="0.25">
      <c r="D328"/>
      <c r="E328" t="s">
        <v>1478</v>
      </c>
      <c r="F328"/>
      <c r="G328"/>
      <c r="H328"/>
      <c r="I328"/>
      <c r="J328"/>
      <c r="K328"/>
      <c r="L328"/>
      <c r="M328"/>
      <c r="N328"/>
      <c r="O328"/>
      <c r="P328"/>
      <c r="Q328"/>
      <c r="R328"/>
      <c r="S328"/>
      <c r="T328"/>
      <c r="U328"/>
      <c r="V328"/>
      <c r="W328"/>
      <c r="X328"/>
      <c r="Y328"/>
      <c r="Z328"/>
      <c r="AA328"/>
      <c r="AB328"/>
      <c r="AC328"/>
      <c r="AD328"/>
      <c r="AE328"/>
      <c r="AF328"/>
      <c r="AG328"/>
      <c r="AH328"/>
      <c r="AI328"/>
      <c r="AJ328"/>
    </row>
    <row r="329" spans="4:36" ht="15" x14ac:dyDescent="0.25">
      <c r="D329"/>
      <c r="E329" t="s">
        <v>1479</v>
      </c>
      <c r="F329"/>
      <c r="G329"/>
      <c r="H329"/>
      <c r="I329"/>
      <c r="J329"/>
      <c r="K329"/>
      <c r="L329"/>
      <c r="M329"/>
      <c r="N329"/>
      <c r="O329"/>
      <c r="P329"/>
      <c r="Q329"/>
      <c r="R329"/>
      <c r="S329"/>
      <c r="T329"/>
      <c r="U329"/>
      <c r="V329"/>
      <c r="W329"/>
      <c r="X329"/>
      <c r="Y329"/>
      <c r="Z329"/>
      <c r="AA329"/>
      <c r="AB329"/>
      <c r="AC329"/>
      <c r="AD329"/>
      <c r="AE329"/>
      <c r="AF329"/>
      <c r="AG329"/>
      <c r="AH329"/>
      <c r="AI329"/>
      <c r="AJ329"/>
    </row>
    <row r="330" spans="4:36" ht="15" x14ac:dyDescent="0.25">
      <c r="D330"/>
      <c r="E330"/>
      <c r="F330"/>
      <c r="G330"/>
      <c r="H330"/>
      <c r="I330"/>
      <c r="J330"/>
      <c r="K330"/>
      <c r="L330"/>
      <c r="M330"/>
      <c r="N330"/>
      <c r="O330"/>
      <c r="P330"/>
      <c r="Q330"/>
      <c r="R330"/>
      <c r="S330"/>
      <c r="T330"/>
      <c r="U330"/>
      <c r="V330"/>
      <c r="W330"/>
      <c r="X330"/>
      <c r="Y330"/>
      <c r="Z330"/>
      <c r="AA330"/>
      <c r="AB330"/>
      <c r="AC330"/>
      <c r="AD330"/>
      <c r="AE330"/>
      <c r="AF330"/>
      <c r="AG330"/>
      <c r="AH330"/>
      <c r="AI330"/>
      <c r="AJ330"/>
    </row>
    <row r="331" spans="4:36" ht="15" x14ac:dyDescent="0.25">
      <c r="D331"/>
      <c r="E331"/>
      <c r="F331"/>
      <c r="G331"/>
      <c r="H331"/>
      <c r="I331"/>
      <c r="J331"/>
      <c r="K331"/>
      <c r="L331"/>
      <c r="M331"/>
      <c r="N331"/>
      <c r="O331"/>
      <c r="P331"/>
      <c r="Q331"/>
      <c r="R331"/>
      <c r="S331"/>
      <c r="T331"/>
      <c r="U331"/>
      <c r="V331"/>
      <c r="W331"/>
      <c r="X331"/>
      <c r="Y331"/>
      <c r="Z331"/>
      <c r="AA331"/>
      <c r="AB331"/>
      <c r="AC331"/>
      <c r="AD331"/>
      <c r="AE331"/>
      <c r="AF331"/>
      <c r="AG331"/>
      <c r="AH331"/>
      <c r="AI331"/>
      <c r="AJ331"/>
    </row>
    <row r="332" spans="4:36" ht="15" x14ac:dyDescent="0.25">
      <c r="D332"/>
      <c r="E332"/>
      <c r="F332"/>
      <c r="G332"/>
      <c r="H332"/>
      <c r="I332"/>
      <c r="J332"/>
      <c r="K332"/>
      <c r="L332"/>
      <c r="M332"/>
      <c r="N332"/>
      <c r="O332"/>
      <c r="P332"/>
      <c r="Q332"/>
      <c r="R332"/>
      <c r="S332"/>
      <c r="T332"/>
      <c r="U332"/>
      <c r="V332"/>
      <c r="W332"/>
      <c r="X332"/>
      <c r="Y332"/>
      <c r="Z332"/>
      <c r="AA332"/>
      <c r="AB332"/>
      <c r="AC332"/>
      <c r="AD332"/>
      <c r="AE332"/>
      <c r="AF332"/>
      <c r="AG332"/>
      <c r="AH332"/>
      <c r="AI332"/>
      <c r="AJ332"/>
    </row>
    <row r="333" spans="4:36" x14ac:dyDescent="0.2">
      <c r="O333" s="4"/>
      <c r="P333" s="4"/>
      <c r="Q333" s="4"/>
      <c r="R333" s="4"/>
      <c r="S333" s="4"/>
      <c r="T333" s="4"/>
    </row>
    <row r="334" spans="4:36" x14ac:dyDescent="0.2">
      <c r="O334" s="4"/>
      <c r="P334" s="4"/>
      <c r="Q334" s="4"/>
      <c r="R334" s="4"/>
      <c r="S334" s="4"/>
      <c r="T334" s="4"/>
    </row>
    <row r="335" spans="4:36" x14ac:dyDescent="0.2">
      <c r="O335" s="4"/>
      <c r="P335" s="4"/>
      <c r="Q335" s="4"/>
      <c r="R335" s="4"/>
      <c r="S335" s="4"/>
      <c r="T335" s="4"/>
    </row>
    <row r="336" spans="4:36" x14ac:dyDescent="0.2">
      <c r="O336" s="4"/>
      <c r="P336" s="4"/>
      <c r="Q336" s="4"/>
      <c r="R336" s="4"/>
      <c r="S336" s="4"/>
      <c r="T336" s="4"/>
    </row>
    <row r="337" spans="15:20" x14ac:dyDescent="0.2">
      <c r="O337" s="4"/>
      <c r="P337" s="4"/>
      <c r="Q337" s="4"/>
      <c r="R337" s="4"/>
      <c r="S337" s="4"/>
      <c r="T337" s="4"/>
    </row>
    <row r="338" spans="15:20" x14ac:dyDescent="0.2">
      <c r="O338" s="4"/>
      <c r="P338" s="4"/>
      <c r="Q338" s="4"/>
      <c r="R338" s="4"/>
      <c r="S338" s="4"/>
      <c r="T338" s="4"/>
    </row>
    <row r="339" spans="15:20" x14ac:dyDescent="0.2">
      <c r="O339" s="4"/>
      <c r="P339" s="4"/>
      <c r="Q339" s="4"/>
      <c r="R339" s="4"/>
      <c r="S339" s="4"/>
      <c r="T339" s="4"/>
    </row>
    <row r="340" spans="15:20" x14ac:dyDescent="0.2">
      <c r="O340" s="4"/>
      <c r="P340" s="4"/>
      <c r="Q340" s="4"/>
      <c r="R340" s="4"/>
      <c r="S340" s="4"/>
      <c r="T340" s="4"/>
    </row>
    <row r="341" spans="15:20" x14ac:dyDescent="0.2">
      <c r="O341" s="4"/>
      <c r="P341" s="4"/>
      <c r="Q341" s="4"/>
      <c r="R341" s="4"/>
      <c r="S341" s="4"/>
      <c r="T341" s="4"/>
    </row>
    <row r="342" spans="15:20" x14ac:dyDescent="0.2">
      <c r="O342" s="4"/>
      <c r="P342" s="4"/>
      <c r="Q342" s="4"/>
      <c r="R342" s="4"/>
      <c r="S342" s="4"/>
      <c r="T342" s="4"/>
    </row>
    <row r="343" spans="15:20" x14ac:dyDescent="0.2">
      <c r="O343" s="4"/>
      <c r="P343" s="4"/>
      <c r="Q343" s="4"/>
      <c r="R343" s="4"/>
      <c r="S343" s="4"/>
      <c r="T343" s="4"/>
    </row>
    <row r="344" spans="15:20" x14ac:dyDescent="0.2">
      <c r="O344" s="4"/>
      <c r="P344" s="4"/>
      <c r="Q344" s="4"/>
      <c r="R344" s="4"/>
      <c r="S344" s="4"/>
      <c r="T344" s="4"/>
    </row>
    <row r="345" spans="15:20" x14ac:dyDescent="0.2">
      <c r="O345" s="4"/>
      <c r="P345" s="4"/>
      <c r="Q345" s="4"/>
      <c r="R345" s="4"/>
      <c r="S345" s="4"/>
      <c r="T345" s="4"/>
    </row>
    <row r="346" spans="15:20" x14ac:dyDescent="0.2">
      <c r="O346" s="4"/>
      <c r="P346" s="4"/>
      <c r="Q346" s="4"/>
      <c r="R346" s="4"/>
      <c r="S346" s="4"/>
      <c r="T346" s="4"/>
    </row>
    <row r="347" spans="15:20" x14ac:dyDescent="0.2">
      <c r="O347" s="4"/>
      <c r="P347" s="4"/>
      <c r="Q347" s="4"/>
      <c r="R347" s="4"/>
      <c r="S347" s="4"/>
      <c r="T347" s="4"/>
    </row>
    <row r="348" spans="15:20" x14ac:dyDescent="0.2">
      <c r="O348" s="4"/>
      <c r="P348" s="4"/>
      <c r="Q348" s="4"/>
      <c r="R348" s="4"/>
      <c r="S348" s="4"/>
      <c r="T348" s="4"/>
    </row>
    <row r="349" spans="15:20" x14ac:dyDescent="0.2">
      <c r="O349" s="4"/>
      <c r="P349" s="4"/>
      <c r="Q349" s="4"/>
      <c r="R349" s="4"/>
      <c r="S349" s="4"/>
      <c r="T349" s="4"/>
    </row>
    <row r="350" spans="15:20" x14ac:dyDescent="0.2">
      <c r="O350" s="4"/>
      <c r="P350" s="4"/>
      <c r="Q350" s="4"/>
      <c r="R350" s="4"/>
      <c r="S350" s="4"/>
      <c r="T350" s="4"/>
    </row>
    <row r="351" spans="15:20" x14ac:dyDescent="0.2">
      <c r="O351" s="4"/>
      <c r="P351" s="4"/>
      <c r="Q351" s="4"/>
      <c r="R351" s="4"/>
      <c r="S351" s="4"/>
      <c r="T351" s="4"/>
    </row>
    <row r="352" spans="15:20" x14ac:dyDescent="0.2">
      <c r="O352" s="4"/>
      <c r="P352" s="4"/>
      <c r="Q352" s="4"/>
      <c r="R352" s="4"/>
      <c r="S352" s="4"/>
      <c r="T352" s="4"/>
    </row>
    <row r="353" spans="15:20" x14ac:dyDescent="0.2">
      <c r="O353" s="4"/>
      <c r="P353" s="4"/>
      <c r="Q353" s="4"/>
      <c r="R353" s="4"/>
      <c r="S353" s="4"/>
      <c r="T353" s="4"/>
    </row>
    <row r="354" spans="15:20" x14ac:dyDescent="0.2">
      <c r="O354" s="4"/>
      <c r="P354" s="4"/>
      <c r="Q354" s="4"/>
      <c r="R354" s="4"/>
      <c r="S354" s="4"/>
      <c r="T354" s="4"/>
    </row>
    <row r="355" spans="15:20" x14ac:dyDescent="0.2">
      <c r="O355" s="4"/>
      <c r="P355" s="4"/>
      <c r="Q355" s="4"/>
      <c r="R355" s="4"/>
      <c r="S355" s="4"/>
      <c r="T355" s="4"/>
    </row>
    <row r="356" spans="15:20" x14ac:dyDescent="0.2">
      <c r="O356" s="4"/>
      <c r="P356" s="4"/>
      <c r="Q356" s="4"/>
      <c r="R356" s="4"/>
      <c r="S356" s="4"/>
      <c r="T356" s="4"/>
    </row>
    <row r="357" spans="15:20" x14ac:dyDescent="0.2">
      <c r="O357" s="4"/>
      <c r="P357" s="4"/>
      <c r="Q357" s="4"/>
      <c r="R357" s="4"/>
      <c r="S357" s="4"/>
      <c r="T357" s="4"/>
    </row>
    <row r="358" spans="15:20" x14ac:dyDescent="0.2">
      <c r="O358" s="4"/>
      <c r="P358" s="4"/>
      <c r="Q358" s="4"/>
      <c r="R358" s="4"/>
      <c r="S358" s="4"/>
      <c r="T358" s="4"/>
    </row>
    <row r="359" spans="15:20" x14ac:dyDescent="0.2">
      <c r="O359" s="4"/>
      <c r="P359" s="4"/>
      <c r="Q359" s="4"/>
      <c r="R359" s="4"/>
      <c r="S359" s="4"/>
      <c r="T359" s="4"/>
    </row>
    <row r="360" spans="15:20" x14ac:dyDescent="0.2">
      <c r="O360" s="4"/>
      <c r="P360" s="4"/>
      <c r="Q360" s="4"/>
      <c r="R360" s="4"/>
      <c r="S360" s="4"/>
      <c r="T360" s="4"/>
    </row>
    <row r="361" spans="15:20" x14ac:dyDescent="0.2">
      <c r="O361" s="4"/>
      <c r="P361" s="4"/>
      <c r="Q361" s="4"/>
      <c r="R361" s="4"/>
      <c r="S361" s="4"/>
      <c r="T361" s="4"/>
    </row>
    <row r="362" spans="15:20" x14ac:dyDescent="0.2">
      <c r="O362" s="4"/>
      <c r="P362" s="4"/>
      <c r="Q362" s="4"/>
      <c r="R362" s="4"/>
      <c r="S362" s="4"/>
      <c r="T362" s="4"/>
    </row>
    <row r="363" spans="15:20" x14ac:dyDescent="0.2">
      <c r="O363" s="4"/>
      <c r="P363" s="4"/>
      <c r="Q363" s="4"/>
      <c r="R363" s="4"/>
      <c r="S363" s="4"/>
      <c r="T363" s="4"/>
    </row>
    <row r="364" spans="15:20" x14ac:dyDescent="0.2">
      <c r="O364" s="4"/>
      <c r="P364" s="4"/>
      <c r="Q364" s="4"/>
      <c r="R364" s="4"/>
      <c r="S364" s="4"/>
      <c r="T364" s="4"/>
    </row>
    <row r="365" spans="15:20" x14ac:dyDescent="0.2">
      <c r="O365" s="4"/>
      <c r="P365" s="4"/>
      <c r="Q365" s="4"/>
      <c r="R365" s="4"/>
      <c r="S365" s="4"/>
      <c r="T365" s="4"/>
    </row>
    <row r="366" spans="15:20" x14ac:dyDescent="0.2">
      <c r="O366" s="4"/>
      <c r="P366" s="4"/>
      <c r="Q366" s="4"/>
      <c r="R366" s="4"/>
      <c r="S366" s="4"/>
      <c r="T366" s="4"/>
    </row>
    <row r="367" spans="15:20" x14ac:dyDescent="0.2">
      <c r="O367" s="4"/>
      <c r="P367" s="4"/>
      <c r="Q367" s="4"/>
      <c r="R367" s="4"/>
      <c r="S367" s="4"/>
      <c r="T367" s="4"/>
    </row>
    <row r="368" spans="15:20" x14ac:dyDescent="0.2">
      <c r="O368" s="4"/>
      <c r="P368" s="4"/>
      <c r="Q368" s="4"/>
      <c r="R368" s="4"/>
      <c r="S368" s="4"/>
      <c r="T368" s="4"/>
    </row>
    <row r="369" spans="15:20" x14ac:dyDescent="0.2">
      <c r="O369" s="4"/>
      <c r="P369" s="4"/>
      <c r="Q369" s="4"/>
      <c r="R369" s="4"/>
      <c r="S369" s="4"/>
      <c r="T369" s="4"/>
    </row>
    <row r="370" spans="15:20" x14ac:dyDescent="0.2">
      <c r="O370" s="4"/>
      <c r="P370" s="4"/>
      <c r="Q370" s="4"/>
      <c r="R370" s="4"/>
      <c r="S370" s="4"/>
      <c r="T370" s="4"/>
    </row>
    <row r="371" spans="15:20" x14ac:dyDescent="0.2">
      <c r="O371" s="4"/>
      <c r="P371" s="4"/>
      <c r="Q371" s="4"/>
      <c r="R371" s="4"/>
      <c r="S371" s="4"/>
      <c r="T371" s="4"/>
    </row>
    <row r="372" spans="15:20" x14ac:dyDescent="0.2">
      <c r="O372" s="4"/>
      <c r="P372" s="4"/>
      <c r="Q372" s="4"/>
      <c r="R372" s="4"/>
      <c r="S372" s="4"/>
      <c r="T372" s="4"/>
    </row>
    <row r="373" spans="15:20" x14ac:dyDescent="0.2">
      <c r="O373" s="4"/>
      <c r="P373" s="4"/>
      <c r="Q373" s="4"/>
      <c r="R373" s="4"/>
      <c r="S373" s="4"/>
      <c r="T373" s="4"/>
    </row>
    <row r="374" spans="15:20" x14ac:dyDescent="0.2">
      <c r="O374" s="4"/>
      <c r="P374" s="4"/>
      <c r="Q374" s="4"/>
      <c r="R374" s="4"/>
      <c r="S374" s="4"/>
      <c r="T374" s="4"/>
    </row>
    <row r="375" spans="15:20" x14ac:dyDescent="0.2">
      <c r="O375" s="4"/>
      <c r="P375" s="4"/>
      <c r="Q375" s="4"/>
      <c r="R375" s="4"/>
      <c r="S375" s="4"/>
      <c r="T375" s="4"/>
    </row>
    <row r="376" spans="15:20" x14ac:dyDescent="0.2">
      <c r="O376" s="4"/>
      <c r="P376" s="4"/>
      <c r="Q376" s="4"/>
      <c r="R376" s="4"/>
      <c r="S376" s="4"/>
      <c r="T376" s="4"/>
    </row>
    <row r="377" spans="15:20" x14ac:dyDescent="0.2">
      <c r="O377" s="4"/>
      <c r="P377" s="4"/>
      <c r="Q377" s="4"/>
      <c r="R377" s="4"/>
      <c r="S377" s="4"/>
      <c r="T377" s="4"/>
    </row>
    <row r="378" spans="15:20" x14ac:dyDescent="0.2">
      <c r="O378" s="4"/>
      <c r="P378" s="4"/>
      <c r="Q378" s="4"/>
      <c r="R378" s="4"/>
      <c r="S378" s="4"/>
      <c r="T378" s="4"/>
    </row>
    <row r="379" spans="15:20" x14ac:dyDescent="0.2">
      <c r="O379" s="4"/>
      <c r="P379" s="4"/>
      <c r="Q379" s="4"/>
      <c r="R379" s="4"/>
      <c r="S379" s="4"/>
      <c r="T379" s="4"/>
    </row>
    <row r="380" spans="15:20" x14ac:dyDescent="0.2">
      <c r="O380" s="4"/>
      <c r="P380" s="4"/>
      <c r="Q380" s="4"/>
      <c r="R380" s="4"/>
      <c r="S380" s="4"/>
      <c r="T380" s="4"/>
    </row>
    <row r="381" spans="15:20" x14ac:dyDescent="0.2">
      <c r="O381" s="4"/>
      <c r="P381" s="4"/>
      <c r="Q381" s="4"/>
      <c r="R381" s="4"/>
      <c r="S381" s="4"/>
      <c r="T381" s="4"/>
    </row>
    <row r="382" spans="15:20" x14ac:dyDescent="0.2">
      <c r="O382" s="4"/>
      <c r="P382" s="4"/>
      <c r="Q382" s="4"/>
      <c r="R382" s="4"/>
      <c r="S382" s="4"/>
      <c r="T382" s="4"/>
    </row>
    <row r="383" spans="15:20" x14ac:dyDescent="0.2">
      <c r="O383" s="4"/>
      <c r="P383" s="4"/>
      <c r="Q383" s="4"/>
      <c r="R383" s="4"/>
      <c r="S383" s="4"/>
      <c r="T383" s="4"/>
    </row>
    <row r="384" spans="15:20" x14ac:dyDescent="0.2">
      <c r="O384" s="4"/>
      <c r="P384" s="4"/>
      <c r="Q384" s="4"/>
      <c r="R384" s="4"/>
      <c r="S384" s="4"/>
      <c r="T384" s="4"/>
    </row>
    <row r="385" spans="15:20" x14ac:dyDescent="0.2">
      <c r="O385" s="4"/>
      <c r="P385" s="4"/>
      <c r="Q385" s="4"/>
      <c r="R385" s="4"/>
      <c r="S385" s="4"/>
      <c r="T385" s="4"/>
    </row>
    <row r="386" spans="15:20" x14ac:dyDescent="0.2">
      <c r="O386" s="4"/>
      <c r="P386" s="4"/>
      <c r="Q386" s="4"/>
      <c r="R386" s="4"/>
      <c r="S386" s="4"/>
      <c r="T386" s="4"/>
    </row>
    <row r="387" spans="15:20" x14ac:dyDescent="0.2">
      <c r="O387" s="4"/>
      <c r="P387" s="4"/>
      <c r="Q387" s="4"/>
      <c r="R387" s="4"/>
      <c r="S387" s="4"/>
      <c r="T387" s="4"/>
    </row>
    <row r="388" spans="15:20" x14ac:dyDescent="0.2">
      <c r="O388" s="4"/>
      <c r="P388" s="4"/>
      <c r="Q388" s="4"/>
      <c r="R388" s="4"/>
      <c r="S388" s="4"/>
      <c r="T388" s="4"/>
    </row>
    <row r="389" spans="15:20" x14ac:dyDescent="0.2">
      <c r="O389" s="4"/>
      <c r="P389" s="4"/>
      <c r="Q389" s="4"/>
      <c r="R389" s="4"/>
      <c r="S389" s="4"/>
      <c r="T389" s="4"/>
    </row>
    <row r="390" spans="15:20" x14ac:dyDescent="0.2">
      <c r="O390" s="4"/>
      <c r="P390" s="4"/>
      <c r="Q390" s="4"/>
      <c r="R390" s="4"/>
      <c r="S390" s="4"/>
      <c r="T390" s="4"/>
    </row>
    <row r="391" spans="15:20" x14ac:dyDescent="0.2">
      <c r="O391" s="4"/>
      <c r="P391" s="4"/>
      <c r="Q391" s="4"/>
      <c r="R391" s="4"/>
      <c r="S391" s="4"/>
      <c r="T391" s="4"/>
    </row>
    <row r="392" spans="15:20" x14ac:dyDescent="0.2">
      <c r="O392" s="4"/>
      <c r="P392" s="4"/>
      <c r="Q392" s="4"/>
      <c r="R392" s="4"/>
      <c r="S392" s="4"/>
      <c r="T392" s="4"/>
    </row>
    <row r="393" spans="15:20" x14ac:dyDescent="0.2">
      <c r="O393" s="4"/>
      <c r="P393" s="4"/>
      <c r="Q393" s="4"/>
      <c r="R393" s="4"/>
      <c r="S393" s="4"/>
      <c r="T393" s="4"/>
    </row>
    <row r="394" spans="15:20" x14ac:dyDescent="0.2">
      <c r="O394" s="4"/>
      <c r="P394" s="4"/>
      <c r="Q394" s="4"/>
      <c r="R394" s="4"/>
      <c r="S394" s="4"/>
      <c r="T394" s="4"/>
    </row>
    <row r="395" spans="15:20" x14ac:dyDescent="0.2">
      <c r="O395" s="4"/>
      <c r="P395" s="4"/>
      <c r="Q395" s="4"/>
      <c r="R395" s="4"/>
      <c r="S395" s="4"/>
      <c r="T395" s="4"/>
    </row>
    <row r="396" spans="15:20" x14ac:dyDescent="0.2">
      <c r="O396" s="4"/>
      <c r="P396" s="4"/>
      <c r="Q396" s="4"/>
      <c r="R396" s="4"/>
      <c r="S396" s="4"/>
      <c r="T396" s="4"/>
    </row>
    <row r="397" spans="15:20" x14ac:dyDescent="0.2">
      <c r="O397" s="4"/>
      <c r="P397" s="4"/>
      <c r="Q397" s="4"/>
      <c r="R397" s="4"/>
      <c r="S397" s="4"/>
      <c r="T397" s="4"/>
    </row>
    <row r="398" spans="15:20" x14ac:dyDescent="0.2">
      <c r="O398" s="4"/>
      <c r="P398" s="4"/>
      <c r="Q398" s="4"/>
      <c r="R398" s="4"/>
      <c r="S398" s="4"/>
      <c r="T398" s="4"/>
    </row>
    <row r="399" spans="15:20" x14ac:dyDescent="0.2">
      <c r="O399" s="4"/>
      <c r="P399" s="4"/>
      <c r="Q399" s="4"/>
      <c r="R399" s="4"/>
      <c r="S399" s="4"/>
      <c r="T399" s="4"/>
    </row>
    <row r="400" spans="15:20" x14ac:dyDescent="0.2">
      <c r="O400" s="4"/>
      <c r="P400" s="4"/>
      <c r="Q400" s="4"/>
      <c r="R400" s="4"/>
      <c r="S400" s="4"/>
      <c r="T400" s="4"/>
    </row>
    <row r="401" spans="15:20" x14ac:dyDescent="0.2">
      <c r="O401" s="4"/>
      <c r="P401" s="4"/>
      <c r="Q401" s="4"/>
      <c r="R401" s="4"/>
      <c r="S401" s="4"/>
      <c r="T401" s="4"/>
    </row>
    <row r="402" spans="15:20" x14ac:dyDescent="0.2">
      <c r="O402" s="4"/>
      <c r="P402" s="4"/>
      <c r="Q402" s="4"/>
      <c r="R402" s="4"/>
      <c r="S402" s="4"/>
      <c r="T402" s="4"/>
    </row>
    <row r="403" spans="15:20" x14ac:dyDescent="0.2">
      <c r="O403" s="4"/>
      <c r="P403" s="4"/>
      <c r="Q403" s="4"/>
      <c r="R403" s="4"/>
      <c r="S403" s="4"/>
      <c r="T403" s="4"/>
    </row>
    <row r="404" spans="15:20" x14ac:dyDescent="0.2">
      <c r="O404" s="4"/>
      <c r="P404" s="4"/>
      <c r="Q404" s="4"/>
      <c r="R404" s="4"/>
      <c r="S404" s="4"/>
      <c r="T404" s="4"/>
    </row>
    <row r="405" spans="15:20" x14ac:dyDescent="0.2">
      <c r="O405" s="4"/>
      <c r="P405" s="4"/>
      <c r="Q405" s="4"/>
      <c r="R405" s="4"/>
      <c r="S405" s="4"/>
      <c r="T405" s="4"/>
    </row>
    <row r="406" spans="15:20" x14ac:dyDescent="0.2">
      <c r="O406" s="4"/>
      <c r="P406" s="4"/>
      <c r="Q406" s="4"/>
      <c r="R406" s="4"/>
      <c r="S406" s="4"/>
      <c r="T406" s="4"/>
    </row>
    <row r="407" spans="15:20" x14ac:dyDescent="0.2">
      <c r="O407" s="4"/>
      <c r="P407" s="4"/>
      <c r="Q407" s="4"/>
      <c r="R407" s="4"/>
      <c r="S407" s="4"/>
      <c r="T407" s="4"/>
    </row>
    <row r="408" spans="15:20" x14ac:dyDescent="0.2">
      <c r="O408" s="4"/>
      <c r="P408" s="4"/>
      <c r="Q408" s="4"/>
      <c r="R408" s="4"/>
      <c r="S408" s="4"/>
      <c r="T408" s="4"/>
    </row>
    <row r="409" spans="15:20" x14ac:dyDescent="0.2">
      <c r="O409" s="4"/>
      <c r="P409" s="4"/>
      <c r="Q409" s="4"/>
      <c r="R409" s="4"/>
      <c r="S409" s="4"/>
      <c r="T409" s="4"/>
    </row>
    <row r="410" spans="15:20" x14ac:dyDescent="0.2">
      <c r="O410" s="4"/>
      <c r="P410" s="4"/>
      <c r="Q410" s="4"/>
      <c r="R410" s="4"/>
      <c r="S410" s="4"/>
      <c r="T410" s="4"/>
    </row>
    <row r="411" spans="15:20" x14ac:dyDescent="0.2">
      <c r="O411" s="4"/>
      <c r="P411" s="4"/>
      <c r="Q411" s="4"/>
      <c r="R411" s="4"/>
      <c r="S411" s="4"/>
      <c r="T411" s="4"/>
    </row>
    <row r="412" spans="15:20" x14ac:dyDescent="0.2">
      <c r="O412" s="4"/>
      <c r="P412" s="4"/>
      <c r="Q412" s="4"/>
      <c r="R412" s="4"/>
      <c r="S412" s="4"/>
      <c r="T412" s="4"/>
    </row>
    <row r="413" spans="15:20" x14ac:dyDescent="0.2">
      <c r="O413" s="4"/>
      <c r="P413" s="4"/>
      <c r="Q413" s="4"/>
      <c r="R413" s="4"/>
      <c r="S413" s="4"/>
      <c r="T413" s="4"/>
    </row>
    <row r="414" spans="15:20" x14ac:dyDescent="0.2">
      <c r="O414" s="4"/>
      <c r="P414" s="4"/>
      <c r="Q414" s="4"/>
      <c r="R414" s="4"/>
      <c r="S414" s="4"/>
      <c r="T414" s="4"/>
    </row>
    <row r="415" spans="15:20" x14ac:dyDescent="0.2">
      <c r="O415" s="4"/>
      <c r="P415" s="4"/>
      <c r="Q415" s="4"/>
      <c r="R415" s="4"/>
      <c r="S415" s="4"/>
      <c r="T415" s="4"/>
    </row>
    <row r="416" spans="15:20" x14ac:dyDescent="0.2">
      <c r="O416" s="4"/>
      <c r="P416" s="4"/>
      <c r="Q416" s="4"/>
      <c r="R416" s="4"/>
      <c r="S416" s="4"/>
      <c r="T416" s="4"/>
    </row>
    <row r="417" spans="15:20" x14ac:dyDescent="0.2">
      <c r="O417" s="4"/>
      <c r="P417" s="4"/>
      <c r="Q417" s="4"/>
      <c r="R417" s="4"/>
      <c r="S417" s="4"/>
      <c r="T417" s="4"/>
    </row>
    <row r="418" spans="15:20" x14ac:dyDescent="0.2">
      <c r="O418" s="4"/>
      <c r="P418" s="4"/>
      <c r="Q418" s="4"/>
      <c r="R418" s="4"/>
      <c r="S418" s="4"/>
      <c r="T418" s="4"/>
    </row>
    <row r="419" spans="15:20" x14ac:dyDescent="0.2">
      <c r="O419" s="4"/>
      <c r="P419" s="4"/>
      <c r="Q419" s="4"/>
      <c r="R419" s="4"/>
      <c r="S419" s="4"/>
      <c r="T419" s="4"/>
    </row>
    <row r="420" spans="15:20" x14ac:dyDescent="0.2">
      <c r="O420" s="4"/>
      <c r="P420" s="4"/>
      <c r="Q420" s="4"/>
      <c r="R420" s="4"/>
      <c r="S420" s="4"/>
      <c r="T420" s="4"/>
    </row>
    <row r="421" spans="15:20" x14ac:dyDescent="0.2">
      <c r="O421" s="4"/>
      <c r="P421" s="4"/>
      <c r="Q421" s="4"/>
      <c r="R421" s="4"/>
      <c r="S421" s="4"/>
      <c r="T421" s="4"/>
    </row>
    <row r="422" spans="15:20" x14ac:dyDescent="0.2">
      <c r="O422" s="4"/>
      <c r="P422" s="4"/>
      <c r="Q422" s="4"/>
      <c r="R422" s="4"/>
      <c r="S422" s="4"/>
      <c r="T422" s="4"/>
    </row>
    <row r="423" spans="15:20" x14ac:dyDescent="0.2">
      <c r="O423" s="4"/>
      <c r="P423" s="4"/>
      <c r="Q423" s="4"/>
      <c r="R423" s="4"/>
      <c r="S423" s="4"/>
      <c r="T423" s="4"/>
    </row>
    <row r="424" spans="15:20" x14ac:dyDescent="0.2">
      <c r="O424" s="4"/>
      <c r="P424" s="4"/>
      <c r="Q424" s="4"/>
      <c r="R424" s="4"/>
      <c r="S424" s="4"/>
      <c r="T424" s="4"/>
    </row>
    <row r="425" spans="15:20" x14ac:dyDescent="0.2">
      <c r="O425" s="4"/>
      <c r="P425" s="4"/>
      <c r="Q425" s="4"/>
      <c r="R425" s="4"/>
      <c r="S425" s="4"/>
      <c r="T425" s="4"/>
    </row>
    <row r="426" spans="15:20" x14ac:dyDescent="0.2">
      <c r="O426" s="4"/>
      <c r="P426" s="4"/>
      <c r="Q426" s="4"/>
      <c r="R426" s="4"/>
      <c r="S426" s="4"/>
      <c r="T426" s="4"/>
    </row>
    <row r="427" spans="15:20" x14ac:dyDescent="0.2">
      <c r="O427" s="4"/>
      <c r="P427" s="4"/>
      <c r="Q427" s="4"/>
      <c r="R427" s="4"/>
      <c r="S427" s="4"/>
      <c r="T427" s="4"/>
    </row>
    <row r="428" spans="15:20" x14ac:dyDescent="0.2">
      <c r="O428" s="4"/>
      <c r="P428" s="4"/>
      <c r="Q428" s="4"/>
      <c r="R428" s="4"/>
      <c r="S428" s="4"/>
      <c r="T428" s="4"/>
    </row>
    <row r="429" spans="15:20" x14ac:dyDescent="0.2">
      <c r="O429" s="4"/>
      <c r="P429" s="4"/>
      <c r="Q429" s="4"/>
      <c r="R429" s="4"/>
      <c r="S429" s="4"/>
      <c r="T429" s="4"/>
    </row>
    <row r="430" spans="15:20" x14ac:dyDescent="0.2">
      <c r="O430" s="4"/>
      <c r="P430" s="4"/>
      <c r="Q430" s="4"/>
      <c r="R430" s="4"/>
      <c r="S430" s="4"/>
      <c r="T430" s="4"/>
    </row>
    <row r="431" spans="15:20" x14ac:dyDescent="0.2">
      <c r="O431" s="4"/>
      <c r="P431" s="4"/>
      <c r="Q431" s="4"/>
      <c r="R431" s="4"/>
      <c r="S431" s="4"/>
      <c r="T431" s="4"/>
    </row>
    <row r="432" spans="15:20" x14ac:dyDescent="0.2">
      <c r="O432" s="4"/>
      <c r="P432" s="4"/>
      <c r="Q432" s="4"/>
      <c r="R432" s="4"/>
      <c r="S432" s="4"/>
      <c r="T432" s="4"/>
    </row>
    <row r="433" spans="15:20" x14ac:dyDescent="0.2">
      <c r="O433" s="4"/>
      <c r="P433" s="4"/>
      <c r="Q433" s="4"/>
      <c r="R433" s="4"/>
      <c r="S433" s="4"/>
      <c r="T433" s="4"/>
    </row>
    <row r="434" spans="15:20" x14ac:dyDescent="0.2">
      <c r="O434" s="4"/>
      <c r="P434" s="4"/>
      <c r="Q434" s="4"/>
      <c r="R434" s="4"/>
      <c r="S434" s="4"/>
      <c r="T434" s="4"/>
    </row>
    <row r="435" spans="15:20" x14ac:dyDescent="0.2">
      <c r="O435" s="4"/>
      <c r="P435" s="4"/>
      <c r="Q435" s="4"/>
      <c r="R435" s="4"/>
      <c r="S435" s="4"/>
      <c r="T435" s="4"/>
    </row>
    <row r="436" spans="15:20" x14ac:dyDescent="0.2">
      <c r="O436" s="4"/>
      <c r="P436" s="4"/>
      <c r="Q436" s="4"/>
      <c r="R436" s="4"/>
      <c r="S436" s="4"/>
      <c r="T436" s="4"/>
    </row>
    <row r="437" spans="15:20" x14ac:dyDescent="0.2">
      <c r="O437" s="4"/>
      <c r="P437" s="4"/>
      <c r="Q437" s="4"/>
      <c r="R437" s="4"/>
      <c r="S437" s="4"/>
      <c r="T437" s="4"/>
    </row>
    <row r="438" spans="15:20" x14ac:dyDescent="0.2">
      <c r="O438" s="4"/>
      <c r="P438" s="4"/>
      <c r="Q438" s="4"/>
      <c r="R438" s="4"/>
      <c r="S438" s="4"/>
      <c r="T438" s="4"/>
    </row>
    <row r="439" spans="15:20" x14ac:dyDescent="0.2">
      <c r="O439" s="4"/>
      <c r="P439" s="4"/>
      <c r="Q439" s="4"/>
      <c r="R439" s="4"/>
      <c r="S439" s="4"/>
      <c r="T439" s="4"/>
    </row>
    <row r="440" spans="15:20" x14ac:dyDescent="0.2">
      <c r="O440" s="4"/>
      <c r="P440" s="4"/>
      <c r="Q440" s="4"/>
      <c r="R440" s="4"/>
      <c r="S440" s="4"/>
      <c r="T440" s="4"/>
    </row>
    <row r="441" spans="15:20" x14ac:dyDescent="0.2">
      <c r="O441" s="4"/>
      <c r="P441" s="4"/>
      <c r="Q441" s="4"/>
      <c r="R441" s="4"/>
      <c r="S441" s="4"/>
      <c r="T441" s="4"/>
    </row>
    <row r="442" spans="15:20" x14ac:dyDescent="0.2">
      <c r="O442" s="4"/>
      <c r="P442" s="4"/>
      <c r="Q442" s="4"/>
      <c r="R442" s="4"/>
      <c r="S442" s="4"/>
      <c r="T442" s="4"/>
    </row>
    <row r="443" spans="15:20" x14ac:dyDescent="0.2">
      <c r="O443" s="4"/>
      <c r="P443" s="4"/>
      <c r="Q443" s="4"/>
      <c r="R443" s="4"/>
      <c r="S443" s="4"/>
      <c r="T443" s="4"/>
    </row>
    <row r="444" spans="15:20" x14ac:dyDescent="0.2">
      <c r="O444" s="4"/>
      <c r="P444" s="4"/>
      <c r="Q444" s="4"/>
      <c r="R444" s="4"/>
      <c r="S444" s="4"/>
      <c r="T444" s="4"/>
    </row>
    <row r="445" spans="15:20" x14ac:dyDescent="0.2">
      <c r="O445" s="4"/>
      <c r="P445" s="4"/>
      <c r="Q445" s="4"/>
      <c r="R445" s="4"/>
      <c r="S445" s="4"/>
      <c r="T445" s="4"/>
    </row>
    <row r="446" spans="15:20" x14ac:dyDescent="0.2">
      <c r="O446" s="4"/>
      <c r="P446" s="4"/>
      <c r="Q446" s="4"/>
      <c r="R446" s="4"/>
      <c r="S446" s="4"/>
      <c r="T446" s="4"/>
    </row>
    <row r="447" spans="15:20" x14ac:dyDescent="0.2">
      <c r="O447" s="4"/>
      <c r="P447" s="4"/>
      <c r="Q447" s="4"/>
      <c r="R447" s="4"/>
      <c r="S447" s="4"/>
      <c r="T447" s="4"/>
    </row>
    <row r="448" spans="15:20" x14ac:dyDescent="0.2">
      <c r="O448" s="4"/>
      <c r="P448" s="4"/>
      <c r="Q448" s="4"/>
      <c r="R448" s="4"/>
      <c r="S448" s="4"/>
      <c r="T448" s="4"/>
    </row>
    <row r="449" spans="15:20" x14ac:dyDescent="0.2">
      <c r="O449" s="4"/>
      <c r="P449" s="4"/>
      <c r="Q449" s="4"/>
      <c r="R449" s="4"/>
      <c r="S449" s="4"/>
      <c r="T449" s="4"/>
    </row>
    <row r="450" spans="15:20" x14ac:dyDescent="0.2">
      <c r="O450" s="4"/>
      <c r="P450" s="4"/>
      <c r="Q450" s="4"/>
      <c r="R450" s="4"/>
      <c r="S450" s="4"/>
      <c r="T450" s="4"/>
    </row>
    <row r="451" spans="15:20" x14ac:dyDescent="0.2">
      <c r="O451" s="4"/>
      <c r="P451" s="4"/>
      <c r="Q451" s="4"/>
      <c r="R451" s="4"/>
      <c r="S451" s="4"/>
      <c r="T451" s="4"/>
    </row>
    <row r="452" spans="15:20" x14ac:dyDescent="0.2">
      <c r="O452" s="4"/>
      <c r="P452" s="4"/>
      <c r="Q452" s="4"/>
      <c r="R452" s="4"/>
      <c r="S452" s="4"/>
      <c r="T452" s="4"/>
    </row>
    <row r="453" spans="15:20" x14ac:dyDescent="0.2">
      <c r="O453" s="4"/>
      <c r="P453" s="4"/>
      <c r="Q453" s="4"/>
      <c r="R453" s="4"/>
      <c r="S453" s="4"/>
      <c r="T453" s="4"/>
    </row>
    <row r="454" spans="15:20" x14ac:dyDescent="0.2">
      <c r="O454" s="4"/>
      <c r="P454" s="4"/>
      <c r="Q454" s="4"/>
      <c r="R454" s="4"/>
      <c r="S454" s="4"/>
      <c r="T454" s="4"/>
    </row>
    <row r="455" spans="15:20" x14ac:dyDescent="0.2">
      <c r="O455" s="4"/>
      <c r="P455" s="4"/>
      <c r="Q455" s="4"/>
      <c r="R455" s="4"/>
      <c r="S455" s="4"/>
      <c r="T455" s="4"/>
    </row>
    <row r="456" spans="15:20" x14ac:dyDescent="0.2">
      <c r="O456" s="4"/>
      <c r="P456" s="4"/>
      <c r="Q456" s="4"/>
      <c r="R456" s="4"/>
      <c r="S456" s="4"/>
      <c r="T456" s="4"/>
    </row>
    <row r="457" spans="15:20" x14ac:dyDescent="0.2">
      <c r="O457" s="4"/>
      <c r="P457" s="4"/>
      <c r="Q457" s="4"/>
      <c r="R457" s="4"/>
      <c r="S457" s="4"/>
      <c r="T457" s="4"/>
    </row>
    <row r="458" spans="15:20" x14ac:dyDescent="0.2">
      <c r="O458" s="4"/>
      <c r="P458" s="4"/>
      <c r="Q458" s="4"/>
      <c r="R458" s="4"/>
      <c r="S458" s="4"/>
      <c r="T458" s="4"/>
    </row>
    <row r="459" spans="15:20" x14ac:dyDescent="0.2">
      <c r="O459" s="4"/>
      <c r="P459" s="4"/>
      <c r="Q459" s="4"/>
      <c r="R459" s="4"/>
      <c r="S459" s="4"/>
      <c r="T459" s="4"/>
    </row>
    <row r="460" spans="15:20" x14ac:dyDescent="0.2">
      <c r="O460" s="4"/>
      <c r="P460" s="4"/>
      <c r="Q460" s="4"/>
      <c r="R460" s="4"/>
      <c r="S460" s="4"/>
      <c r="T460" s="4"/>
    </row>
  </sheetData>
  <sheetProtection algorithmName="SHA-512" hashValue="cHzqGEusVg5bvdX9pjL+LHjahRXFxZ5TAFQtAlCbpqqNITxlEZt3QP32WUUNL5tvh7coqCPk3g8cqL3XRB9kTw==" saltValue="wZYwHxbpupXrGF7Rsb/ZXg==" spinCount="100000" sheet="1" objects="1" scenarios="1"/>
  <pageMargins left="0.7" right="0.7" top="0.75" bottom="0.75" header="0.3" footer="0.3"/>
  <tableParts count="113">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2CB3E-A2BE-4B85-975B-08B2EE8366EF}">
  <sheetPr>
    <tabColor rgb="FFFFCCCC"/>
    <pageSetUpPr fitToPage="1"/>
  </sheetPr>
  <dimension ref="A1:R114"/>
  <sheetViews>
    <sheetView zoomScale="90" zoomScaleNormal="90" workbookViewId="0">
      <selection activeCell="A23" sqref="A23"/>
    </sheetView>
  </sheetViews>
  <sheetFormatPr baseColWidth="10" defaultColWidth="11.42578125" defaultRowHeight="15" x14ac:dyDescent="0.25"/>
  <cols>
    <col min="1" max="1" width="8.42578125" customWidth="1"/>
    <col min="2" max="2" width="9.42578125" style="120" bestFit="1" customWidth="1"/>
    <col min="3" max="3" width="68.42578125" customWidth="1"/>
    <col min="4" max="4" width="20.7109375" style="28" customWidth="1"/>
    <col min="5" max="5" width="82.140625" style="28" customWidth="1"/>
    <col min="6" max="6" width="32.42578125" style="186" customWidth="1"/>
    <col min="7" max="7" width="13" hidden="1" customWidth="1"/>
  </cols>
  <sheetData>
    <row r="1" spans="1:18" ht="21.75" thickBot="1" x14ac:dyDescent="0.3">
      <c r="A1" s="295" t="s">
        <v>1685</v>
      </c>
      <c r="B1" s="484" t="s">
        <v>2120</v>
      </c>
      <c r="C1" s="485"/>
      <c r="D1" s="485"/>
      <c r="E1" s="486"/>
    </row>
    <row r="2" spans="1:18" s="120" customFormat="1" ht="75.75" thickBot="1" x14ac:dyDescent="0.25">
      <c r="A2" s="201" t="s">
        <v>1686</v>
      </c>
      <c r="B2" s="62" t="s">
        <v>2121</v>
      </c>
      <c r="C2" s="80" t="s">
        <v>2122</v>
      </c>
      <c r="D2" s="81" t="s">
        <v>1689</v>
      </c>
      <c r="E2" s="82" t="s">
        <v>1690</v>
      </c>
      <c r="F2" s="187" t="s">
        <v>2123</v>
      </c>
      <c r="I2" s="121"/>
      <c r="K2" s="121"/>
      <c r="M2" s="121"/>
      <c r="O2" s="121"/>
      <c r="Q2" s="121"/>
    </row>
    <row r="3" spans="1:18" s="43" customFormat="1" ht="66" x14ac:dyDescent="0.2">
      <c r="B3" s="348" t="s">
        <v>2124</v>
      </c>
      <c r="C3" s="98" t="s">
        <v>2125</v>
      </c>
      <c r="D3" s="77" t="str">
        <f>IF(COUNTIF(D4:D4,"NO CUMPLE")&gt;0,"NO CUMPLE CONDICIÓN",IF(COUNTIF(D4:D4,"CUMPLE")=0,"NO APLICA","CUMPLE"))</f>
        <v>NO APLICA</v>
      </c>
      <c r="E3" s="203" t="str">
        <f>CONCATENATE(IF(D4="NO CUMPLE",CONCATENATE(E4," / "),""))</f>
        <v/>
      </c>
      <c r="F3" s="202" t="s">
        <v>2126</v>
      </c>
      <c r="G3" s="101">
        <f>IF(D3="CUMPLE",1,IF(D3="NO CUMPLE CONDICIÓN",2,3))</f>
        <v>3</v>
      </c>
      <c r="I3" s="44"/>
      <c r="K3" s="44"/>
      <c r="M3" s="44"/>
      <c r="O3" s="44"/>
      <c r="Q3" s="44"/>
    </row>
    <row r="4" spans="1:18" s="45" customFormat="1" ht="99.75" x14ac:dyDescent="0.2">
      <c r="A4" s="115" t="s">
        <v>2078</v>
      </c>
      <c r="B4" s="349" t="s">
        <v>2127</v>
      </c>
      <c r="C4" s="68" t="s">
        <v>2128</v>
      </c>
      <c r="D4" s="132"/>
      <c r="E4" s="204"/>
      <c r="F4" s="188" t="s">
        <v>2126</v>
      </c>
      <c r="G4" s="118"/>
      <c r="J4" s="43"/>
      <c r="K4" s="119"/>
      <c r="M4" s="119"/>
      <c r="O4" s="119"/>
      <c r="Q4" s="119"/>
    </row>
    <row r="5" spans="1:18" s="45" customFormat="1" ht="73.5" customHeight="1" x14ac:dyDescent="0.2">
      <c r="B5" s="348" t="s">
        <v>2129</v>
      </c>
      <c r="C5" s="98" t="s">
        <v>2130</v>
      </c>
      <c r="D5" s="77" t="str">
        <f>IF(COUNTIF(D7:D9,"NO CUMPLE")&gt;0,"NO CUMPLE CONDICIÓN",IF(COUNTIF(D7:D9,"CUMPLE")=0,"NO APLICA","CUMPLE"))</f>
        <v>NO APLICA</v>
      </c>
      <c r="E5" s="205" t="str">
        <f>CONCATENATE(IF(D7="NO CUMPLE",CONCATENATE(E7," / "),""),IF(D8="NO CUMPLE",CONCATENATE(E8," / "),""),IF(D9="NO CUMPLE",CONCATENATE(E9," / "),""))</f>
        <v/>
      </c>
      <c r="F5" s="202" t="s">
        <v>2131</v>
      </c>
      <c r="G5" s="101">
        <f>IF(D5="CUMPLE",1,IF(D5="NO CUMPLE CONDICIÓN",2,3))</f>
        <v>3</v>
      </c>
      <c r="H5" s="43"/>
      <c r="J5" s="43"/>
      <c r="K5" s="44"/>
      <c r="L5" s="43"/>
      <c r="M5" s="44"/>
      <c r="N5" s="43"/>
      <c r="O5" s="44"/>
      <c r="P5" s="43"/>
      <c r="Q5" s="44"/>
      <c r="R5" s="43"/>
    </row>
    <row r="6" spans="1:18" s="43" customFormat="1" ht="43.5" customHeight="1" x14ac:dyDescent="0.2">
      <c r="B6" s="350"/>
      <c r="C6" s="94" t="s">
        <v>2132</v>
      </c>
      <c r="D6" s="122"/>
      <c r="E6" s="93"/>
      <c r="F6" s="189" t="s">
        <v>2091</v>
      </c>
      <c r="G6" s="101"/>
      <c r="K6" s="44"/>
      <c r="M6" s="44"/>
      <c r="O6" s="44"/>
      <c r="Q6" s="44"/>
    </row>
    <row r="7" spans="1:18" s="43" customFormat="1" ht="82.5" x14ac:dyDescent="0.2">
      <c r="A7" s="115" t="s">
        <v>2078</v>
      </c>
      <c r="B7" s="351" t="s">
        <v>2133</v>
      </c>
      <c r="C7" s="56" t="s">
        <v>2134</v>
      </c>
      <c r="D7" s="133"/>
      <c r="E7" s="206"/>
      <c r="F7" s="189" t="s">
        <v>2135</v>
      </c>
      <c r="G7" s="101"/>
      <c r="K7" s="44"/>
      <c r="M7" s="44"/>
      <c r="O7" s="44"/>
      <c r="Q7" s="44"/>
    </row>
    <row r="8" spans="1:18" s="43" customFormat="1" ht="85.5" x14ac:dyDescent="0.2">
      <c r="A8" s="115" t="s">
        <v>2078</v>
      </c>
      <c r="B8" s="351" t="s">
        <v>2136</v>
      </c>
      <c r="C8" s="56" t="s">
        <v>2137</v>
      </c>
      <c r="D8" s="133"/>
      <c r="E8" s="206"/>
      <c r="F8" s="189" t="s">
        <v>2135</v>
      </c>
      <c r="G8" s="101"/>
      <c r="K8" s="44"/>
      <c r="M8" s="44"/>
      <c r="O8" s="44"/>
      <c r="Q8" s="44"/>
    </row>
    <row r="9" spans="1:18" s="43" customFormat="1" ht="82.5" x14ac:dyDescent="0.2">
      <c r="A9" s="115" t="s">
        <v>2078</v>
      </c>
      <c r="B9" s="351" t="s">
        <v>2138</v>
      </c>
      <c r="C9" s="56" t="s">
        <v>2139</v>
      </c>
      <c r="D9" s="133"/>
      <c r="E9" s="206"/>
      <c r="F9" s="189" t="s">
        <v>2135</v>
      </c>
      <c r="G9" s="101"/>
      <c r="K9" s="44"/>
      <c r="M9" s="44"/>
      <c r="O9" s="44"/>
      <c r="Q9" s="44"/>
    </row>
    <row r="10" spans="1:18" s="43" customFormat="1" ht="42" customHeight="1" x14ac:dyDescent="0.2">
      <c r="B10" s="348" t="s">
        <v>2140</v>
      </c>
      <c r="C10" s="98" t="s">
        <v>2141</v>
      </c>
      <c r="D10" s="77" t="str">
        <f>IF(COUNTIF(D12:D17,"NO CUMPLE")&gt;0,"NO CUMPLE CONDICIÓN",IF(COUNTIF(D12:D17,"CUMPLE")=0,"NO APLICA","CUMPLE"))</f>
        <v>NO APLICA</v>
      </c>
      <c r="E10" s="205" t="str">
        <f>CONCATENATE(IF(D12="NO CUMPLE",CONCATENATE(E12," / "),""),IF(D13="NO CUMPLE",CONCATENATE(E13," / "),""),IF(D14="NO CUMPLE",CONCATENATE(E14," / "),""),IF(D15="NO CUMPLE",CONCATENATE(E15," / "),""),IF(D16="NO CUMPLE",CONCATENATE(E16," / "),""),IF(D17="NO CUMPLE",CONCATENATE(E17," / "),""))</f>
        <v/>
      </c>
      <c r="F10" s="202" t="s">
        <v>2142</v>
      </c>
      <c r="G10" s="101">
        <f>IF(D10="CUMPLE",1,IF(D10="NO CUMPLE CONDICIÓN",2,3))</f>
        <v>3</v>
      </c>
      <c r="K10" s="44"/>
      <c r="M10" s="44"/>
      <c r="O10" s="44"/>
      <c r="Q10" s="44"/>
    </row>
    <row r="11" spans="1:18" s="43" customFormat="1" ht="46.5" customHeight="1" x14ac:dyDescent="0.2">
      <c r="B11" s="350"/>
      <c r="C11" s="94" t="s">
        <v>2132</v>
      </c>
      <c r="D11" s="122"/>
      <c r="E11" s="93"/>
      <c r="F11" s="189" t="s">
        <v>2091</v>
      </c>
      <c r="G11" s="101"/>
      <c r="K11" s="44"/>
      <c r="M11" s="44"/>
      <c r="O11" s="44"/>
      <c r="Q11" s="44"/>
    </row>
    <row r="12" spans="1:18" s="43" customFormat="1" ht="82.5" x14ac:dyDescent="0.2">
      <c r="A12" s="115" t="s">
        <v>2078</v>
      </c>
      <c r="B12" s="351" t="s">
        <v>2143</v>
      </c>
      <c r="C12" s="56" t="s">
        <v>2144</v>
      </c>
      <c r="D12" s="133"/>
      <c r="E12" s="206"/>
      <c r="F12" s="189" t="s">
        <v>2145</v>
      </c>
      <c r="G12" s="101"/>
      <c r="K12" s="44"/>
      <c r="M12" s="44"/>
      <c r="O12" s="44"/>
      <c r="Q12" s="44"/>
    </row>
    <row r="13" spans="1:18" s="43" customFormat="1" ht="82.5" x14ac:dyDescent="0.2">
      <c r="A13" s="115" t="s">
        <v>2078</v>
      </c>
      <c r="B13" s="351" t="s">
        <v>2146</v>
      </c>
      <c r="C13" s="56" t="s">
        <v>2147</v>
      </c>
      <c r="D13" s="133"/>
      <c r="E13" s="206"/>
      <c r="F13" s="189" t="s">
        <v>2145</v>
      </c>
      <c r="G13" s="101"/>
      <c r="K13" s="44"/>
      <c r="M13" s="44"/>
      <c r="O13" s="44"/>
      <c r="Q13" s="44"/>
    </row>
    <row r="14" spans="1:18" s="43" customFormat="1" ht="82.5" x14ac:dyDescent="0.2">
      <c r="A14" s="115" t="s">
        <v>2078</v>
      </c>
      <c r="B14" s="351" t="s">
        <v>2148</v>
      </c>
      <c r="C14" s="56" t="s">
        <v>2149</v>
      </c>
      <c r="D14" s="133"/>
      <c r="E14" s="206"/>
      <c r="F14" s="189" t="s">
        <v>2150</v>
      </c>
      <c r="G14" s="101"/>
      <c r="K14" s="44"/>
      <c r="M14" s="44"/>
      <c r="O14" s="44"/>
      <c r="Q14" s="44"/>
    </row>
    <row r="15" spans="1:18" s="45" customFormat="1" ht="82.5" x14ac:dyDescent="0.2">
      <c r="A15" s="115" t="s">
        <v>2078</v>
      </c>
      <c r="B15" s="351" t="s">
        <v>2151</v>
      </c>
      <c r="C15" s="56" t="s">
        <v>2152</v>
      </c>
      <c r="D15" s="133"/>
      <c r="E15" s="206"/>
      <c r="F15" s="189" t="s">
        <v>2150</v>
      </c>
      <c r="G15" s="101"/>
      <c r="H15" s="43"/>
      <c r="J15" s="43"/>
      <c r="K15" s="44"/>
      <c r="L15" s="43"/>
      <c r="M15" s="44"/>
      <c r="N15" s="43"/>
      <c r="O15" s="44"/>
      <c r="P15" s="43"/>
      <c r="Q15" s="44"/>
      <c r="R15" s="43"/>
    </row>
    <row r="16" spans="1:18" s="43" customFormat="1" ht="82.5" x14ac:dyDescent="0.2">
      <c r="A16" s="115" t="s">
        <v>2078</v>
      </c>
      <c r="B16" s="351" t="s">
        <v>2153</v>
      </c>
      <c r="C16" s="56" t="s">
        <v>2154</v>
      </c>
      <c r="D16" s="133"/>
      <c r="E16" s="206"/>
      <c r="F16" s="189" t="s">
        <v>2150</v>
      </c>
      <c r="G16" s="101"/>
      <c r="K16" s="44"/>
      <c r="M16" s="44"/>
      <c r="O16" s="44"/>
      <c r="Q16" s="44"/>
    </row>
    <row r="17" spans="1:18" s="43" customFormat="1" ht="82.5" x14ac:dyDescent="0.2">
      <c r="A17" s="115" t="s">
        <v>2078</v>
      </c>
      <c r="B17" s="351" t="s">
        <v>2155</v>
      </c>
      <c r="C17" s="56" t="s">
        <v>2156</v>
      </c>
      <c r="D17" s="133"/>
      <c r="E17" s="206"/>
      <c r="F17" s="189" t="s">
        <v>2150</v>
      </c>
      <c r="G17" s="101"/>
      <c r="K17" s="44"/>
      <c r="M17" s="44"/>
      <c r="O17" s="44"/>
      <c r="Q17" s="44"/>
    </row>
    <row r="18" spans="1:18" s="43" customFormat="1" ht="66" x14ac:dyDescent="0.2">
      <c r="B18" s="348" t="s">
        <v>2157</v>
      </c>
      <c r="C18" s="322" t="s">
        <v>2158</v>
      </c>
      <c r="D18" s="77" t="str">
        <f>IF(COUNTIF(D20:D30,"NO CUMPLE")&gt;0,"NO CUMPLE CONDICIÓN",IF(COUNTIF(D20:D30,"CUMPLE")=0,"NO APLICA","CUMPLE"))</f>
        <v>NO APLICA</v>
      </c>
      <c r="E18" s="205" t="str">
        <f>CONCATENATE(IF(D20="NO CUMPLE",CONCATENATE(E20," / "),""),IF(D21="NO CUMPLE",CONCATENATE(E21," / "),""),IF(D22="NO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8" s="202" t="s">
        <v>2159</v>
      </c>
      <c r="G18" s="101">
        <f>IF(D18="CUMPLE",1,IF(D18="NO CUMPLE CONDICIÓN",2,3))</f>
        <v>3</v>
      </c>
      <c r="K18" s="44"/>
      <c r="M18" s="44"/>
      <c r="O18" s="44"/>
      <c r="Q18" s="44"/>
    </row>
    <row r="19" spans="1:18" s="43" customFormat="1" ht="42" customHeight="1" x14ac:dyDescent="0.2">
      <c r="B19" s="350"/>
      <c r="C19" s="94" t="s">
        <v>2132</v>
      </c>
      <c r="D19" s="122"/>
      <c r="E19" s="93"/>
      <c r="F19" s="189" t="s">
        <v>2091</v>
      </c>
      <c r="G19" s="101"/>
      <c r="K19" s="44"/>
      <c r="M19" s="44"/>
      <c r="O19" s="44"/>
      <c r="Q19" s="44"/>
    </row>
    <row r="20" spans="1:18" s="46" customFormat="1" ht="90.75" x14ac:dyDescent="0.2">
      <c r="A20" s="115" t="s">
        <v>2078</v>
      </c>
      <c r="B20" s="351" t="s">
        <v>2160</v>
      </c>
      <c r="C20" s="56" t="s">
        <v>2161</v>
      </c>
      <c r="D20" s="133"/>
      <c r="E20" s="206"/>
      <c r="F20" s="189" t="s">
        <v>2162</v>
      </c>
      <c r="G20" s="101"/>
      <c r="H20" s="43"/>
      <c r="J20" s="43"/>
      <c r="K20" s="44"/>
      <c r="L20" s="43"/>
      <c r="M20" s="44"/>
      <c r="N20" s="43"/>
      <c r="O20" s="44"/>
      <c r="P20" s="43"/>
      <c r="Q20" s="44"/>
      <c r="R20" s="43"/>
    </row>
    <row r="21" spans="1:18" s="43" customFormat="1" ht="90.75" x14ac:dyDescent="0.2">
      <c r="A21" s="115" t="s">
        <v>2078</v>
      </c>
      <c r="B21" s="351" t="s">
        <v>2163</v>
      </c>
      <c r="C21" s="56" t="s">
        <v>2164</v>
      </c>
      <c r="D21" s="133"/>
      <c r="E21" s="206"/>
      <c r="F21" s="189" t="s">
        <v>2162</v>
      </c>
      <c r="G21" s="101"/>
      <c r="K21" s="44"/>
      <c r="M21" s="44"/>
      <c r="O21" s="44"/>
      <c r="Q21" s="44"/>
    </row>
    <row r="22" spans="1:18" s="43" customFormat="1" ht="90.75" x14ac:dyDescent="0.2">
      <c r="A22" s="115" t="s">
        <v>2078</v>
      </c>
      <c r="B22" s="351" t="s">
        <v>2165</v>
      </c>
      <c r="C22" s="56" t="s">
        <v>2166</v>
      </c>
      <c r="D22" s="133"/>
      <c r="E22" s="206"/>
      <c r="F22" s="189" t="s">
        <v>2167</v>
      </c>
      <c r="G22" s="101"/>
      <c r="K22" s="44"/>
      <c r="M22" s="44"/>
      <c r="O22" s="44"/>
      <c r="Q22" s="44"/>
    </row>
    <row r="23" spans="1:18" s="43" customFormat="1" ht="90.75" x14ac:dyDescent="0.2">
      <c r="A23" s="115" t="s">
        <v>2078</v>
      </c>
      <c r="B23" s="351" t="s">
        <v>2168</v>
      </c>
      <c r="C23" s="56" t="s">
        <v>2169</v>
      </c>
      <c r="D23" s="133"/>
      <c r="E23" s="206"/>
      <c r="F23" s="189" t="s">
        <v>2170</v>
      </c>
      <c r="G23" s="101"/>
      <c r="K23" s="44"/>
      <c r="M23" s="44"/>
      <c r="O23" s="44"/>
      <c r="Q23" s="44"/>
    </row>
    <row r="24" spans="1:18" s="43" customFormat="1" ht="90.75" x14ac:dyDescent="0.2">
      <c r="A24" s="115" t="s">
        <v>2078</v>
      </c>
      <c r="B24" s="351" t="s">
        <v>2171</v>
      </c>
      <c r="C24" s="56" t="s">
        <v>2172</v>
      </c>
      <c r="D24" s="133"/>
      <c r="E24" s="206"/>
      <c r="F24" s="189" t="s">
        <v>2170</v>
      </c>
      <c r="G24" s="101"/>
      <c r="K24" s="44"/>
      <c r="M24" s="44"/>
      <c r="O24" s="44"/>
      <c r="Q24" s="44"/>
    </row>
    <row r="25" spans="1:18" s="43" customFormat="1" ht="90.75" x14ac:dyDescent="0.2">
      <c r="A25" s="115" t="s">
        <v>2078</v>
      </c>
      <c r="B25" s="351" t="s">
        <v>2173</v>
      </c>
      <c r="C25" s="56" t="s">
        <v>2174</v>
      </c>
      <c r="D25" s="133"/>
      <c r="E25" s="206"/>
      <c r="F25" s="189" t="s">
        <v>2170</v>
      </c>
      <c r="G25" s="101"/>
      <c r="K25" s="44"/>
      <c r="M25" s="44"/>
      <c r="O25" s="44"/>
      <c r="Q25" s="44"/>
    </row>
    <row r="26" spans="1:18" s="43" customFormat="1" ht="90.75" x14ac:dyDescent="0.2">
      <c r="A26" s="115" t="s">
        <v>2078</v>
      </c>
      <c r="B26" s="351" t="s">
        <v>2175</v>
      </c>
      <c r="C26" s="56" t="s">
        <v>2176</v>
      </c>
      <c r="D26" s="133"/>
      <c r="E26" s="206"/>
      <c r="F26" s="189" t="s">
        <v>2177</v>
      </c>
      <c r="G26" s="101"/>
      <c r="K26" s="44"/>
      <c r="M26" s="44"/>
      <c r="O26" s="44"/>
      <c r="Q26" s="44"/>
    </row>
    <row r="27" spans="1:18" s="46" customFormat="1" ht="90.75" x14ac:dyDescent="0.2">
      <c r="A27" s="115" t="s">
        <v>2078</v>
      </c>
      <c r="B27" s="351" t="s">
        <v>2178</v>
      </c>
      <c r="C27" s="56" t="s">
        <v>2179</v>
      </c>
      <c r="D27" s="133"/>
      <c r="E27" s="206"/>
      <c r="F27" s="189" t="s">
        <v>2177</v>
      </c>
      <c r="G27" s="101"/>
      <c r="H27" s="43"/>
      <c r="J27" s="43"/>
      <c r="K27" s="44"/>
      <c r="L27" s="43"/>
      <c r="M27" s="44"/>
      <c r="N27" s="43"/>
      <c r="O27" s="44"/>
      <c r="P27" s="43"/>
      <c r="Q27" s="44"/>
      <c r="R27" s="43"/>
    </row>
    <row r="28" spans="1:18" s="43" customFormat="1" ht="90.75" x14ac:dyDescent="0.2">
      <c r="A28" s="115" t="s">
        <v>2078</v>
      </c>
      <c r="B28" s="351" t="s">
        <v>2180</v>
      </c>
      <c r="C28" s="56" t="s">
        <v>2181</v>
      </c>
      <c r="D28" s="133"/>
      <c r="E28" s="206"/>
      <c r="F28" s="189" t="s">
        <v>2177</v>
      </c>
      <c r="G28" s="101"/>
      <c r="K28" s="44"/>
      <c r="M28" s="44"/>
      <c r="O28" s="44"/>
      <c r="Q28" s="44"/>
    </row>
    <row r="29" spans="1:18" s="43" customFormat="1" ht="90.75" x14ac:dyDescent="0.2">
      <c r="A29" s="115" t="s">
        <v>2078</v>
      </c>
      <c r="B29" s="351" t="s">
        <v>2182</v>
      </c>
      <c r="C29" s="56" t="s">
        <v>2183</v>
      </c>
      <c r="D29" s="133"/>
      <c r="E29" s="206"/>
      <c r="F29" s="189" t="s">
        <v>2184</v>
      </c>
      <c r="G29" s="101"/>
      <c r="K29" s="44"/>
      <c r="M29" s="44"/>
      <c r="O29" s="44"/>
      <c r="Q29" s="44"/>
    </row>
    <row r="30" spans="1:18" s="43" customFormat="1" ht="90.75" x14ac:dyDescent="0.2">
      <c r="A30" s="115" t="s">
        <v>2078</v>
      </c>
      <c r="B30" s="351" t="s">
        <v>2185</v>
      </c>
      <c r="C30" s="56" t="s">
        <v>2186</v>
      </c>
      <c r="D30" s="133"/>
      <c r="E30" s="206"/>
      <c r="F30" s="189" t="s">
        <v>2184</v>
      </c>
      <c r="G30" s="101"/>
      <c r="K30" s="44"/>
      <c r="M30" s="44"/>
      <c r="O30" s="44"/>
      <c r="Q30" s="44"/>
    </row>
    <row r="31" spans="1:18" s="43" customFormat="1" ht="66" x14ac:dyDescent="0.2">
      <c r="B31" s="348" t="s">
        <v>2187</v>
      </c>
      <c r="C31" s="322" t="s">
        <v>2188</v>
      </c>
      <c r="D31" s="77" t="str">
        <f>IF(COUNTIF(D34:D44,"NO CUMPLE")&gt;0,"NO CUMPLE CONDICIÓN",IF(COUNTIF(D34:D44,"CUMPLE")=0,"NO APLICA","CUMPLE"))</f>
        <v>NO APLICA</v>
      </c>
      <c r="E31" s="205"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"),""),IF(D43="NO CUMPLE",CONCATENATE(E43," / "),""),IF(D44="NO CUMPLE",CONCATENATE(E44," / "),""))</f>
        <v/>
      </c>
      <c r="F31" s="202" t="s">
        <v>2189</v>
      </c>
      <c r="G31" s="101">
        <f>IF(D31="CUMPLE",1,IF(D31="NO CUMPLE CONDICIÓN",2,3))</f>
        <v>3</v>
      </c>
      <c r="K31" s="44"/>
      <c r="M31" s="44"/>
      <c r="O31" s="44"/>
      <c r="Q31" s="44"/>
    </row>
    <row r="32" spans="1:18" s="43" customFormat="1" ht="66" x14ac:dyDescent="0.2">
      <c r="B32" s="348" t="s">
        <v>2187</v>
      </c>
      <c r="C32" s="322" t="s">
        <v>2188</v>
      </c>
      <c r="D32" s="77" t="str">
        <f>IF(COUNTIF(D45:D54,"NO CUMPLE")&gt;0,"NO CUMPLE CONDICIÓN",IF(COUNTIF(D45:D54,"CUMPLE")=0,"NO APLICA","CUMPLE"))</f>
        <v>NO APLICA</v>
      </c>
      <c r="E32" s="205" t="str">
        <f>CONCATENATE(IF(D45="NO CUMPLE",CONCATENATE(E45," / "),""),CONCATENATE(IF(D46="NO CUMPLE",CONCATENATE(E46," / "),""),IF(D47="NO CUMPLE",CONCATENATE(E47," / "),""),IF(D48="NO CUMPLE",CONCATENATE(E48," / "),""),IF(D49="NO CUMPLE",CONCATENATE(E49," / "),""),IF(D50="NO CUMPLE",CONCATENATE(E50," / "),""),IF(D51="NO CUMPLE",CONCATENATE(E51," / "),""),IF(D52="NO CUMPLE",CONCATENATE(E52," / "),""),IF(D53="NO CUMPLE",CONCATENATE(E53," / "),""),IF(D54="NO CUMPLE",CONCATENATE(E54," / "),"")))</f>
        <v/>
      </c>
      <c r="F32" s="202" t="s">
        <v>2189</v>
      </c>
      <c r="G32" s="101">
        <f>IF(D32="CUMPLE",1,IF(D32="NO CUMPLE CONDICIÓN",2,3))</f>
        <v>3</v>
      </c>
      <c r="K32" s="44"/>
      <c r="M32" s="44"/>
      <c r="O32" s="44"/>
      <c r="Q32" s="44"/>
    </row>
    <row r="33" spans="1:18" s="43" customFormat="1" ht="42" customHeight="1" x14ac:dyDescent="0.2">
      <c r="B33" s="350"/>
      <c r="C33" s="94" t="s">
        <v>2132</v>
      </c>
      <c r="D33" s="122"/>
      <c r="E33" s="93"/>
      <c r="F33" s="189" t="s">
        <v>2091</v>
      </c>
      <c r="G33" s="101"/>
      <c r="K33" s="44"/>
      <c r="M33" s="44"/>
      <c r="O33" s="44"/>
      <c r="Q33" s="44"/>
    </row>
    <row r="34" spans="1:18" s="43" customFormat="1" ht="90.75" x14ac:dyDescent="0.2">
      <c r="A34" s="115" t="s">
        <v>2078</v>
      </c>
      <c r="B34" s="351" t="s">
        <v>2190</v>
      </c>
      <c r="C34" s="56" t="s">
        <v>2191</v>
      </c>
      <c r="D34" s="133"/>
      <c r="E34" s="206"/>
      <c r="F34" s="189" t="s">
        <v>2192</v>
      </c>
      <c r="G34" s="101"/>
      <c r="K34" s="44"/>
      <c r="M34" s="44"/>
      <c r="O34" s="44"/>
      <c r="Q34" s="44"/>
    </row>
    <row r="35" spans="1:18" s="43" customFormat="1" ht="90.75" x14ac:dyDescent="0.2">
      <c r="A35" s="115" t="s">
        <v>2078</v>
      </c>
      <c r="B35" s="351" t="s">
        <v>2193</v>
      </c>
      <c r="C35" s="56" t="s">
        <v>2194</v>
      </c>
      <c r="D35" s="133"/>
      <c r="E35" s="206"/>
      <c r="F35" s="189" t="s">
        <v>2195</v>
      </c>
      <c r="G35" s="101"/>
      <c r="K35" s="44"/>
      <c r="M35" s="44"/>
      <c r="O35" s="44"/>
      <c r="Q35" s="44"/>
    </row>
    <row r="36" spans="1:18" s="43" customFormat="1" ht="90.75" x14ac:dyDescent="0.2">
      <c r="A36" s="115" t="s">
        <v>2078</v>
      </c>
      <c r="B36" s="351" t="s">
        <v>2196</v>
      </c>
      <c r="C36" s="56" t="s">
        <v>2197</v>
      </c>
      <c r="D36" s="133"/>
      <c r="E36" s="206"/>
      <c r="F36" s="189" t="s">
        <v>2198</v>
      </c>
      <c r="G36" s="101"/>
      <c r="K36" s="44"/>
      <c r="M36" s="44"/>
      <c r="O36" s="44"/>
      <c r="Q36" s="44"/>
    </row>
    <row r="37" spans="1:18" s="43" customFormat="1" ht="82.5" x14ac:dyDescent="0.2">
      <c r="A37" s="115" t="s">
        <v>2078</v>
      </c>
      <c r="B37" s="351" t="s">
        <v>2199</v>
      </c>
      <c r="C37" s="60" t="s">
        <v>2200</v>
      </c>
      <c r="D37" s="133"/>
      <c r="E37" s="206"/>
      <c r="F37" s="189" t="s">
        <v>2201</v>
      </c>
      <c r="G37" s="101"/>
      <c r="K37" s="44"/>
      <c r="M37" s="44"/>
      <c r="O37" s="44"/>
      <c r="Q37" s="44"/>
    </row>
    <row r="38" spans="1:18" s="43" customFormat="1" ht="82.5" x14ac:dyDescent="0.2">
      <c r="A38" s="115" t="s">
        <v>2078</v>
      </c>
      <c r="B38" s="351" t="s">
        <v>2202</v>
      </c>
      <c r="C38" s="60" t="s">
        <v>2203</v>
      </c>
      <c r="D38" s="133"/>
      <c r="E38" s="206"/>
      <c r="F38" s="189" t="s">
        <v>2204</v>
      </c>
      <c r="G38" s="101"/>
      <c r="K38" s="44"/>
      <c r="M38" s="44"/>
      <c r="O38" s="44"/>
      <c r="Q38" s="44"/>
    </row>
    <row r="39" spans="1:18" s="43" customFormat="1" ht="82.5" x14ac:dyDescent="0.2">
      <c r="A39" s="115" t="s">
        <v>2078</v>
      </c>
      <c r="B39" s="351" t="s">
        <v>2205</v>
      </c>
      <c r="C39" s="60" t="s">
        <v>2206</v>
      </c>
      <c r="D39" s="133"/>
      <c r="E39" s="206"/>
      <c r="F39" s="189" t="s">
        <v>2204</v>
      </c>
      <c r="G39" s="101"/>
      <c r="K39" s="44"/>
      <c r="M39" s="44"/>
      <c r="O39" s="44"/>
      <c r="Q39" s="44"/>
    </row>
    <row r="40" spans="1:18" s="43" customFormat="1" ht="82.5" x14ac:dyDescent="0.2">
      <c r="A40" s="115" t="s">
        <v>2078</v>
      </c>
      <c r="B40" s="351" t="s">
        <v>2207</v>
      </c>
      <c r="C40" s="60" t="s">
        <v>2208</v>
      </c>
      <c r="D40" s="133"/>
      <c r="E40" s="206"/>
      <c r="F40" s="189" t="s">
        <v>2204</v>
      </c>
      <c r="G40" s="101"/>
      <c r="K40" s="44"/>
      <c r="M40" s="44"/>
      <c r="O40" s="44"/>
      <c r="Q40" s="44"/>
    </row>
    <row r="41" spans="1:18" s="46" customFormat="1" ht="82.5" x14ac:dyDescent="0.2">
      <c r="A41" s="115" t="s">
        <v>2078</v>
      </c>
      <c r="B41" s="351" t="s">
        <v>2209</v>
      </c>
      <c r="C41" s="60" t="s">
        <v>2210</v>
      </c>
      <c r="D41" s="133"/>
      <c r="E41" s="206"/>
      <c r="F41" s="189" t="s">
        <v>2204</v>
      </c>
      <c r="G41" s="101"/>
      <c r="H41" s="43"/>
      <c r="J41" s="43"/>
      <c r="K41" s="44"/>
      <c r="L41" s="43"/>
      <c r="M41" s="44"/>
      <c r="N41" s="43"/>
      <c r="O41" s="44"/>
      <c r="P41" s="43"/>
      <c r="Q41" s="44"/>
      <c r="R41" s="43"/>
    </row>
    <row r="42" spans="1:18" s="43" customFormat="1" ht="82.5" x14ac:dyDescent="0.2">
      <c r="A42" s="115" t="s">
        <v>2078</v>
      </c>
      <c r="B42" s="351" t="s">
        <v>2211</v>
      </c>
      <c r="C42" s="60" t="s">
        <v>2212</v>
      </c>
      <c r="D42" s="133"/>
      <c r="E42" s="206"/>
      <c r="F42" s="189" t="s">
        <v>2204</v>
      </c>
      <c r="G42" s="101"/>
      <c r="K42" s="44"/>
      <c r="M42" s="44"/>
      <c r="O42" s="44"/>
      <c r="Q42" s="44"/>
    </row>
    <row r="43" spans="1:18" s="43" customFormat="1" ht="82.5" x14ac:dyDescent="0.2">
      <c r="A43" s="115" t="s">
        <v>2078</v>
      </c>
      <c r="B43" s="351" t="s">
        <v>2213</v>
      </c>
      <c r="C43" s="60" t="s">
        <v>2214</v>
      </c>
      <c r="D43" s="133"/>
      <c r="E43" s="206"/>
      <c r="F43" s="189" t="s">
        <v>2204</v>
      </c>
      <c r="G43" s="101"/>
      <c r="K43" s="44"/>
      <c r="M43" s="44"/>
      <c r="O43" s="44"/>
      <c r="Q43" s="44"/>
    </row>
    <row r="44" spans="1:18" s="43" customFormat="1" ht="82.5" x14ac:dyDescent="0.2">
      <c r="A44" s="115" t="s">
        <v>2078</v>
      </c>
      <c r="B44" s="351" t="s">
        <v>2215</v>
      </c>
      <c r="C44" s="60" t="s">
        <v>2216</v>
      </c>
      <c r="D44" s="133"/>
      <c r="E44" s="206"/>
      <c r="F44" s="189" t="s">
        <v>2204</v>
      </c>
      <c r="G44" s="101"/>
      <c r="K44" s="44"/>
      <c r="M44" s="44"/>
      <c r="O44" s="44"/>
      <c r="Q44" s="44"/>
    </row>
    <row r="45" spans="1:18" s="43" customFormat="1" ht="82.5" x14ac:dyDescent="0.2">
      <c r="A45" s="115" t="s">
        <v>2078</v>
      </c>
      <c r="B45" s="351" t="s">
        <v>2217</v>
      </c>
      <c r="C45" s="60" t="s">
        <v>2218</v>
      </c>
      <c r="D45" s="133"/>
      <c r="E45" s="206"/>
      <c r="F45" s="189" t="s">
        <v>2204</v>
      </c>
      <c r="G45" s="101"/>
      <c r="K45" s="44"/>
      <c r="M45" s="44"/>
      <c r="O45" s="44"/>
      <c r="Q45" s="44"/>
    </row>
    <row r="46" spans="1:18" s="43" customFormat="1" ht="82.5" x14ac:dyDescent="0.2">
      <c r="A46" s="115" t="s">
        <v>2078</v>
      </c>
      <c r="B46" s="351" t="s">
        <v>2219</v>
      </c>
      <c r="C46" s="60" t="s">
        <v>2220</v>
      </c>
      <c r="D46" s="133"/>
      <c r="E46" s="206"/>
      <c r="F46" s="189" t="s">
        <v>2221</v>
      </c>
      <c r="G46" s="101"/>
      <c r="K46" s="44"/>
      <c r="M46" s="44"/>
      <c r="O46" s="44"/>
      <c r="Q46" s="44"/>
    </row>
    <row r="47" spans="1:18" s="43" customFormat="1" ht="82.5" x14ac:dyDescent="0.2">
      <c r="A47" s="115" t="s">
        <v>2078</v>
      </c>
      <c r="B47" s="351" t="s">
        <v>2222</v>
      </c>
      <c r="C47" s="60" t="s">
        <v>2223</v>
      </c>
      <c r="D47" s="133"/>
      <c r="E47" s="206"/>
      <c r="F47" s="189" t="s">
        <v>2221</v>
      </c>
      <c r="G47" s="101"/>
      <c r="K47" s="44"/>
      <c r="M47" s="44"/>
      <c r="O47" s="44"/>
      <c r="Q47" s="44"/>
    </row>
    <row r="48" spans="1:18" s="43" customFormat="1" ht="82.5" x14ac:dyDescent="0.2">
      <c r="A48" s="115" t="s">
        <v>2078</v>
      </c>
      <c r="B48" s="351" t="s">
        <v>2224</v>
      </c>
      <c r="C48" s="60" t="s">
        <v>2225</v>
      </c>
      <c r="D48" s="133"/>
      <c r="E48" s="206"/>
      <c r="F48" s="189" t="s">
        <v>2221</v>
      </c>
      <c r="G48" s="101"/>
      <c r="K48" s="44"/>
      <c r="M48" s="44"/>
      <c r="O48" s="44"/>
      <c r="Q48" s="44"/>
    </row>
    <row r="49" spans="1:17" s="43" customFormat="1" ht="82.5" x14ac:dyDescent="0.2">
      <c r="A49" s="115" t="s">
        <v>2078</v>
      </c>
      <c r="B49" s="351" t="s">
        <v>2226</v>
      </c>
      <c r="C49" s="60" t="s">
        <v>2227</v>
      </c>
      <c r="D49" s="133"/>
      <c r="E49" s="206"/>
      <c r="F49" s="189" t="s">
        <v>2221</v>
      </c>
      <c r="G49" s="101"/>
      <c r="K49" s="44"/>
      <c r="M49" s="44"/>
      <c r="O49" s="44"/>
      <c r="Q49" s="44"/>
    </row>
    <row r="50" spans="1:17" s="43" customFormat="1" ht="82.5" x14ac:dyDescent="0.2">
      <c r="A50" s="115" t="s">
        <v>2078</v>
      </c>
      <c r="B50" s="351" t="s">
        <v>2228</v>
      </c>
      <c r="C50" s="60" t="s">
        <v>2229</v>
      </c>
      <c r="D50" s="133"/>
      <c r="E50" s="206"/>
      <c r="F50" s="189" t="s">
        <v>2221</v>
      </c>
      <c r="G50" s="101"/>
      <c r="K50" s="44"/>
      <c r="M50" s="44"/>
      <c r="O50" s="44"/>
      <c r="Q50" s="44"/>
    </row>
    <row r="51" spans="1:17" s="43" customFormat="1" ht="82.5" x14ac:dyDescent="0.2">
      <c r="A51" s="115" t="s">
        <v>2078</v>
      </c>
      <c r="B51" s="351" t="s">
        <v>2230</v>
      </c>
      <c r="C51" s="60" t="s">
        <v>2231</v>
      </c>
      <c r="D51" s="133"/>
      <c r="E51" s="206"/>
      <c r="F51" s="189" t="s">
        <v>2232</v>
      </c>
      <c r="G51" s="101"/>
      <c r="K51" s="44"/>
      <c r="M51" s="44"/>
      <c r="O51" s="44"/>
      <c r="Q51" s="44"/>
    </row>
    <row r="52" spans="1:17" s="43" customFormat="1" ht="82.5" x14ac:dyDescent="0.2">
      <c r="A52" s="115" t="s">
        <v>2078</v>
      </c>
      <c r="B52" s="351" t="s">
        <v>2233</v>
      </c>
      <c r="C52" s="60" t="s">
        <v>2234</v>
      </c>
      <c r="D52" s="133"/>
      <c r="E52" s="206"/>
      <c r="F52" s="189" t="s">
        <v>2232</v>
      </c>
      <c r="G52" s="101"/>
      <c r="K52" s="44"/>
      <c r="M52" s="44"/>
      <c r="O52" s="44"/>
      <c r="Q52" s="44"/>
    </row>
    <row r="53" spans="1:17" s="43" customFormat="1" ht="128.25" x14ac:dyDescent="0.2">
      <c r="A53" s="115" t="s">
        <v>2078</v>
      </c>
      <c r="B53" s="351" t="s">
        <v>2235</v>
      </c>
      <c r="C53" s="60" t="s">
        <v>2236</v>
      </c>
      <c r="D53" s="133"/>
      <c r="E53" s="206"/>
      <c r="F53" s="189" t="s">
        <v>2237</v>
      </c>
      <c r="G53" s="101"/>
      <c r="K53" s="44"/>
      <c r="M53" s="44"/>
      <c r="O53" s="44"/>
      <c r="Q53" s="44"/>
    </row>
    <row r="54" spans="1:17" s="43" customFormat="1" ht="90.75" x14ac:dyDescent="0.2">
      <c r="A54" s="115" t="s">
        <v>2078</v>
      </c>
      <c r="B54" s="351" t="s">
        <v>2238</v>
      </c>
      <c r="C54" s="60" t="s">
        <v>2239</v>
      </c>
      <c r="D54" s="133"/>
      <c r="E54" s="206"/>
      <c r="F54" s="189" t="s">
        <v>2240</v>
      </c>
      <c r="G54" s="101"/>
      <c r="K54" s="44"/>
      <c r="M54" s="44"/>
      <c r="O54" s="44"/>
      <c r="Q54" s="44"/>
    </row>
    <row r="55" spans="1:17" s="43" customFormat="1" ht="53.45" customHeight="1" x14ac:dyDescent="0.2">
      <c r="B55" s="348" t="s">
        <v>2241</v>
      </c>
      <c r="C55" s="322" t="s">
        <v>2242</v>
      </c>
      <c r="D55" s="77" t="str">
        <f>IF(COUNTIF(D57:D62,"NO CUMPLE")&gt;0,"NO CUMPLE CONDICIÓN",IF(COUNTIF(D57:D62,"CUMPLE")=0,"NO APLICA","CUMPLE"))</f>
        <v>NO APLICA</v>
      </c>
      <c r="E55" s="205" t="str">
        <f>CONCATENATE(IF(D57="NO CUMPLE",CONCATENATE(E57," / "),""),IF(D58="NO CUMPLE",CONCATENATE(E58," / "),""),IF(D59="NO CUMPLE",CONCATENATE(E59," / "),""),IF(D60="NO CUMPLE",CONCATENATE(E60," / "),""),IF(D61="NO CUMPLE",CONCATENATE(E61," / "),""),IF(D62="NO CUMPLE",CONCATENATE(E62," / "),""))</f>
        <v/>
      </c>
      <c r="F55" s="202" t="s">
        <v>2243</v>
      </c>
      <c r="G55" s="101">
        <f>IF(D55="CUMPLE",1,IF(D55="NO CUMPLE CONDICIÓN",2,3))</f>
        <v>3</v>
      </c>
      <c r="K55" s="44"/>
      <c r="M55" s="44"/>
      <c r="O55" s="44"/>
      <c r="Q55" s="44"/>
    </row>
    <row r="56" spans="1:17" s="43" customFormat="1" ht="46.5" customHeight="1" x14ac:dyDescent="0.2">
      <c r="B56" s="350"/>
      <c r="C56" s="94" t="s">
        <v>2132</v>
      </c>
      <c r="D56" s="122"/>
      <c r="E56" s="93"/>
      <c r="F56" s="189" t="s">
        <v>2091</v>
      </c>
      <c r="G56" s="101"/>
      <c r="K56" s="44"/>
      <c r="M56" s="44"/>
      <c r="O56" s="44"/>
      <c r="Q56" s="44"/>
    </row>
    <row r="57" spans="1:17" s="43" customFormat="1" ht="82.5" x14ac:dyDescent="0.2">
      <c r="A57" s="115" t="s">
        <v>2078</v>
      </c>
      <c r="B57" s="351" t="s">
        <v>2244</v>
      </c>
      <c r="C57" s="60" t="s">
        <v>2245</v>
      </c>
      <c r="D57" s="133"/>
      <c r="E57" s="206"/>
      <c r="F57" s="189" t="s">
        <v>2246</v>
      </c>
      <c r="G57" s="101"/>
      <c r="K57" s="44"/>
      <c r="M57" s="44"/>
      <c r="O57" s="44"/>
      <c r="Q57" s="44"/>
    </row>
    <row r="58" spans="1:17" s="43" customFormat="1" ht="82.5" x14ac:dyDescent="0.2">
      <c r="A58" s="115" t="s">
        <v>2078</v>
      </c>
      <c r="B58" s="351" t="s">
        <v>2247</v>
      </c>
      <c r="C58" s="60" t="s">
        <v>2248</v>
      </c>
      <c r="D58" s="133"/>
      <c r="E58" s="206"/>
      <c r="F58" s="189" t="s">
        <v>2246</v>
      </c>
      <c r="G58" s="101"/>
      <c r="K58" s="44"/>
      <c r="M58" s="44"/>
      <c r="O58" s="44"/>
      <c r="Q58" s="44"/>
    </row>
    <row r="59" spans="1:17" s="43" customFormat="1" ht="82.5" x14ac:dyDescent="0.2">
      <c r="A59" s="115" t="s">
        <v>2078</v>
      </c>
      <c r="B59" s="351" t="s">
        <v>2249</v>
      </c>
      <c r="C59" s="60" t="s">
        <v>2250</v>
      </c>
      <c r="D59" s="133"/>
      <c r="E59" s="206"/>
      <c r="F59" s="189" t="s">
        <v>2246</v>
      </c>
      <c r="G59" s="101"/>
      <c r="K59" s="44"/>
      <c r="M59" s="44"/>
      <c r="O59" s="44"/>
      <c r="Q59" s="44"/>
    </row>
    <row r="60" spans="1:17" s="43" customFormat="1" ht="82.5" x14ac:dyDescent="0.2">
      <c r="A60" s="115" t="s">
        <v>2078</v>
      </c>
      <c r="B60" s="351" t="s">
        <v>2251</v>
      </c>
      <c r="C60" s="60" t="s">
        <v>2252</v>
      </c>
      <c r="D60" s="133"/>
      <c r="E60" s="206"/>
      <c r="F60" s="189" t="s">
        <v>2246</v>
      </c>
      <c r="G60" s="101"/>
      <c r="K60" s="44"/>
      <c r="M60" s="44"/>
      <c r="O60" s="44"/>
      <c r="Q60" s="44"/>
    </row>
    <row r="61" spans="1:17" s="43" customFormat="1" ht="82.5" x14ac:dyDescent="0.2">
      <c r="A61" s="115" t="s">
        <v>2078</v>
      </c>
      <c r="B61" s="351" t="s">
        <v>2253</v>
      </c>
      <c r="C61" s="60" t="s">
        <v>2254</v>
      </c>
      <c r="D61" s="133"/>
      <c r="E61" s="206"/>
      <c r="F61" s="189" t="s">
        <v>2246</v>
      </c>
      <c r="G61" s="101"/>
      <c r="K61" s="44"/>
      <c r="M61" s="44"/>
      <c r="O61" s="44"/>
      <c r="Q61" s="44"/>
    </row>
    <row r="62" spans="1:17" s="43" customFormat="1" ht="82.5" x14ac:dyDescent="0.2">
      <c r="A62" s="115" t="s">
        <v>2078</v>
      </c>
      <c r="B62" s="351" t="s">
        <v>2255</v>
      </c>
      <c r="C62" s="60" t="s">
        <v>2256</v>
      </c>
      <c r="D62" s="133"/>
      <c r="E62" s="206"/>
      <c r="F62" s="189" t="s">
        <v>2257</v>
      </c>
      <c r="G62" s="101"/>
      <c r="K62" s="44"/>
      <c r="M62" s="44"/>
      <c r="O62" s="44"/>
      <c r="Q62" s="44"/>
    </row>
    <row r="63" spans="1:17" s="43" customFormat="1" ht="53.1" customHeight="1" x14ac:dyDescent="0.2">
      <c r="B63" s="348" t="s">
        <v>2258</v>
      </c>
      <c r="C63" s="322" t="s">
        <v>2259</v>
      </c>
      <c r="D63" s="77" t="str">
        <f>IF(COUNTIF(D65:D65,"NO CUMPLE")&gt;0,"NO CUMPLE CONDICIÓN",IF(COUNTIF(D65:D65,"CUMPLE")=0,"NO APLICA","CUMPLE"))</f>
        <v>NO APLICA</v>
      </c>
      <c r="E63" s="205" t="str">
        <f>CONCATENATE(IF(D65="NO CUMPLE",CONCATENATE(E65," / "),""))</f>
        <v/>
      </c>
      <c r="F63" s="202" t="s">
        <v>2260</v>
      </c>
      <c r="G63" s="101">
        <f>IF(D63="CUMPLE",1,IF(D63="NO CUMPLE CONDICIÓN",2,3))</f>
        <v>3</v>
      </c>
      <c r="K63" s="44"/>
      <c r="M63" s="44"/>
      <c r="O63" s="44"/>
      <c r="Q63" s="44"/>
    </row>
    <row r="64" spans="1:17" s="43" customFormat="1" ht="43.5" customHeight="1" x14ac:dyDescent="0.2">
      <c r="B64" s="350"/>
      <c r="C64" s="94" t="s">
        <v>2132</v>
      </c>
      <c r="D64" s="122"/>
      <c r="E64" s="93"/>
      <c r="F64" s="189" t="s">
        <v>2091</v>
      </c>
      <c r="G64" s="101"/>
      <c r="K64" s="44"/>
      <c r="M64" s="44"/>
      <c r="O64" s="44"/>
      <c r="Q64" s="44"/>
    </row>
    <row r="65" spans="1:18" s="46" customFormat="1" ht="90.75" x14ac:dyDescent="0.2">
      <c r="A65" s="115" t="s">
        <v>2078</v>
      </c>
      <c r="B65" s="351" t="s">
        <v>2261</v>
      </c>
      <c r="C65" s="60" t="s">
        <v>2262</v>
      </c>
      <c r="D65" s="133"/>
      <c r="E65" s="206"/>
      <c r="F65" s="189" t="s">
        <v>2263</v>
      </c>
      <c r="G65" s="101"/>
      <c r="H65" s="43"/>
      <c r="J65" s="43"/>
      <c r="K65" s="44"/>
      <c r="L65" s="43"/>
      <c r="M65" s="44"/>
      <c r="N65" s="43"/>
      <c r="O65" s="44"/>
      <c r="P65" s="43"/>
      <c r="Q65" s="44"/>
      <c r="R65" s="43"/>
    </row>
    <row r="66" spans="1:18" s="43" customFormat="1" ht="66" x14ac:dyDescent="0.2">
      <c r="B66" s="348" t="s">
        <v>2264</v>
      </c>
      <c r="C66" s="322" t="s">
        <v>2265</v>
      </c>
      <c r="D66" s="77" t="str">
        <f>IF(COUNTIF(D68:D76,"NO CUMPLE")&gt;0,"NO CUMPLE CONDICIÓN",IF(COUNTIF(D68:D76,"CUMPLE")=0,"NO APLICA","CUMPLE"))</f>
        <v>NO APLICA</v>
      </c>
      <c r="E66" s="205"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f>
        <v/>
      </c>
      <c r="F66" s="202" t="s">
        <v>2266</v>
      </c>
      <c r="G66" s="101">
        <f>IF(D66="CUMPLE",1,IF(D66="NO CUMPLE CONDICIÓN",2,3))</f>
        <v>3</v>
      </c>
      <c r="K66" s="44"/>
      <c r="M66" s="44"/>
      <c r="O66" s="44"/>
      <c r="Q66" s="44"/>
    </row>
    <row r="67" spans="1:18" s="43" customFormat="1" ht="45" customHeight="1" x14ac:dyDescent="0.2">
      <c r="B67" s="350"/>
      <c r="C67" s="94" t="s">
        <v>2132</v>
      </c>
      <c r="D67" s="122"/>
      <c r="E67" s="93"/>
      <c r="F67" s="189" t="s">
        <v>2091</v>
      </c>
      <c r="G67" s="101"/>
      <c r="K67" s="44"/>
      <c r="M67" s="44"/>
      <c r="O67" s="44"/>
      <c r="Q67" s="44"/>
    </row>
    <row r="68" spans="1:18" s="43" customFormat="1" ht="82.5" x14ac:dyDescent="0.2">
      <c r="A68" s="115" t="s">
        <v>2078</v>
      </c>
      <c r="B68" s="351" t="s">
        <v>2267</v>
      </c>
      <c r="C68" s="60" t="s">
        <v>2268</v>
      </c>
      <c r="D68" s="133"/>
      <c r="E68" s="206"/>
      <c r="F68" s="189" t="s">
        <v>2269</v>
      </c>
      <c r="G68" s="101"/>
      <c r="K68" s="44"/>
      <c r="M68" s="44"/>
      <c r="O68" s="44"/>
      <c r="Q68" s="44"/>
    </row>
    <row r="69" spans="1:18" s="43" customFormat="1" ht="82.5" x14ac:dyDescent="0.2">
      <c r="A69" s="115" t="s">
        <v>2078</v>
      </c>
      <c r="B69" s="351" t="s">
        <v>2270</v>
      </c>
      <c r="C69" s="60" t="s">
        <v>2271</v>
      </c>
      <c r="D69" s="133"/>
      <c r="E69" s="206"/>
      <c r="F69" s="189" t="s">
        <v>2269</v>
      </c>
      <c r="G69" s="101"/>
      <c r="K69" s="44"/>
      <c r="M69" s="44"/>
      <c r="O69" s="44"/>
      <c r="Q69" s="44"/>
    </row>
    <row r="70" spans="1:18" s="43" customFormat="1" ht="82.5" x14ac:dyDescent="0.2">
      <c r="A70" s="115" t="s">
        <v>2078</v>
      </c>
      <c r="B70" s="351" t="s">
        <v>2272</v>
      </c>
      <c r="C70" s="60" t="s">
        <v>2273</v>
      </c>
      <c r="D70" s="133"/>
      <c r="E70" s="206"/>
      <c r="F70" s="189" t="s">
        <v>2269</v>
      </c>
      <c r="G70" s="101"/>
      <c r="K70" s="44"/>
      <c r="M70" s="44"/>
      <c r="O70" s="44"/>
      <c r="Q70" s="44"/>
    </row>
    <row r="71" spans="1:18" s="43" customFormat="1" ht="85.5" x14ac:dyDescent="0.2">
      <c r="A71" s="115" t="s">
        <v>2078</v>
      </c>
      <c r="B71" s="351" t="s">
        <v>2274</v>
      </c>
      <c r="C71" s="60" t="s">
        <v>2275</v>
      </c>
      <c r="D71" s="133"/>
      <c r="E71" s="206"/>
      <c r="F71" s="189" t="s">
        <v>2276</v>
      </c>
      <c r="G71" s="101"/>
      <c r="K71" s="44"/>
      <c r="M71" s="44"/>
      <c r="O71" s="44"/>
      <c r="Q71" s="44"/>
    </row>
    <row r="72" spans="1:18" s="43" customFormat="1" ht="82.5" x14ac:dyDescent="0.2">
      <c r="A72" s="115" t="s">
        <v>2078</v>
      </c>
      <c r="B72" s="351" t="s">
        <v>2277</v>
      </c>
      <c r="C72" s="60" t="s">
        <v>2278</v>
      </c>
      <c r="D72" s="133"/>
      <c r="E72" s="206"/>
      <c r="F72" s="189" t="s">
        <v>2276</v>
      </c>
      <c r="G72" s="101"/>
      <c r="K72" s="44"/>
      <c r="M72" s="44"/>
      <c r="O72" s="44"/>
      <c r="Q72" s="44"/>
    </row>
    <row r="73" spans="1:18" s="46" customFormat="1" ht="82.5" x14ac:dyDescent="0.2">
      <c r="A73" s="115" t="s">
        <v>2078</v>
      </c>
      <c r="B73" s="351" t="s">
        <v>2279</v>
      </c>
      <c r="C73" s="60" t="s">
        <v>2280</v>
      </c>
      <c r="D73" s="133"/>
      <c r="E73" s="206"/>
      <c r="F73" s="189" t="s">
        <v>2276</v>
      </c>
      <c r="G73" s="101"/>
      <c r="H73" s="43"/>
      <c r="J73" s="43"/>
      <c r="K73" s="44"/>
      <c r="L73" s="43"/>
      <c r="M73" s="44"/>
      <c r="N73" s="43"/>
      <c r="O73" s="44"/>
      <c r="P73" s="43"/>
      <c r="Q73" s="44"/>
      <c r="R73" s="43"/>
    </row>
    <row r="74" spans="1:18" s="43" customFormat="1" ht="82.5" x14ac:dyDescent="0.2">
      <c r="A74" s="115" t="s">
        <v>2078</v>
      </c>
      <c r="B74" s="351" t="s">
        <v>2281</v>
      </c>
      <c r="C74" s="60" t="s">
        <v>2282</v>
      </c>
      <c r="D74" s="133"/>
      <c r="E74" s="206"/>
      <c r="F74" s="189" t="s">
        <v>2276</v>
      </c>
      <c r="G74" s="101"/>
      <c r="K74" s="44"/>
      <c r="M74" s="44"/>
      <c r="O74" s="44"/>
      <c r="Q74" s="44"/>
    </row>
    <row r="75" spans="1:18" s="46" customFormat="1" ht="82.5" x14ac:dyDescent="0.2">
      <c r="A75" s="115" t="s">
        <v>2078</v>
      </c>
      <c r="B75" s="351" t="s">
        <v>2283</v>
      </c>
      <c r="C75" s="60" t="s">
        <v>2284</v>
      </c>
      <c r="D75" s="133"/>
      <c r="E75" s="206"/>
      <c r="F75" s="189" t="s">
        <v>2276</v>
      </c>
      <c r="G75" s="101"/>
      <c r="H75" s="43"/>
      <c r="J75" s="43"/>
      <c r="K75" s="44"/>
      <c r="L75" s="43"/>
      <c r="M75" s="44"/>
      <c r="N75" s="43"/>
      <c r="O75" s="44"/>
      <c r="P75" s="43"/>
      <c r="Q75" s="44"/>
      <c r="R75" s="43"/>
    </row>
    <row r="76" spans="1:18" s="43" customFormat="1" ht="82.5" x14ac:dyDescent="0.2">
      <c r="A76" s="115" t="s">
        <v>2078</v>
      </c>
      <c r="B76" s="351" t="s">
        <v>2285</v>
      </c>
      <c r="C76" s="60" t="s">
        <v>2286</v>
      </c>
      <c r="D76" s="133"/>
      <c r="E76" s="206"/>
      <c r="F76" s="189" t="s">
        <v>2276</v>
      </c>
      <c r="G76" s="101"/>
      <c r="K76" s="44"/>
      <c r="M76" s="44"/>
      <c r="O76" s="44"/>
      <c r="Q76" s="44"/>
    </row>
    <row r="77" spans="1:18" s="43" customFormat="1" ht="50.1" customHeight="1" x14ac:dyDescent="0.2">
      <c r="B77" s="348" t="s">
        <v>2287</v>
      </c>
      <c r="C77" s="322" t="s">
        <v>2288</v>
      </c>
      <c r="D77" s="77" t="str">
        <f>IF(COUNTIF(D79:D85,"NO CUMPLE")&gt;0,"NO CUMPLE CONDICIÓN",IF(COUNTIF(D79:D85,"CUMPLE")=0,"NO APLICA","CUMPLE"))</f>
        <v>NO APLICA</v>
      </c>
      <c r="E77" s="205" t="str">
        <f>CONCATENATE(IF(D79="NO CUMPLE",CONCATENATE(E79," / "),""),IF(D80="NO CUMPLE",CONCATENATE(E80," / "),""),IF(D81="NO CUMPLE",CONCATENATE(E81," / "),""),IF(D82="NO CUMPLE",CONCATENATE(E82," / "),""),IF(D83="NO CUMPLE",CONCATENATE(E83," / "),""),IF(D84="NO CUMPLE",CONCATENATE(E84," / "),""),IF(D85="NO CUMPLE",CONCATENATE(E85," / "),""))</f>
        <v/>
      </c>
      <c r="F77" s="202" t="s">
        <v>2289</v>
      </c>
      <c r="G77" s="101">
        <f t="shared" ref="G77:G102" si="0">IF(D77="CUMPLE",1,IF(D77="NO CUMPLE CONDICIÓN",2,3))</f>
        <v>3</v>
      </c>
      <c r="K77" s="44"/>
      <c r="M77" s="44"/>
      <c r="O77" s="44"/>
      <c r="Q77" s="44"/>
    </row>
    <row r="78" spans="1:18" s="43" customFormat="1" ht="42" customHeight="1" x14ac:dyDescent="0.2">
      <c r="B78" s="350"/>
      <c r="C78" s="94" t="s">
        <v>2132</v>
      </c>
      <c r="D78" s="122"/>
      <c r="E78" s="93"/>
      <c r="F78" s="189" t="s">
        <v>2091</v>
      </c>
      <c r="G78" s="101"/>
      <c r="K78" s="44"/>
      <c r="M78" s="44"/>
      <c r="O78" s="44"/>
      <c r="Q78" s="44"/>
    </row>
    <row r="79" spans="1:18" s="43" customFormat="1" ht="82.5" x14ac:dyDescent="0.2">
      <c r="A79" s="115" t="s">
        <v>2078</v>
      </c>
      <c r="B79" s="351" t="s">
        <v>2290</v>
      </c>
      <c r="C79" s="60" t="s">
        <v>2291</v>
      </c>
      <c r="D79" s="133"/>
      <c r="E79" s="206"/>
      <c r="F79" s="189" t="s">
        <v>2292</v>
      </c>
      <c r="G79" s="101"/>
      <c r="K79" s="44"/>
      <c r="M79" s="44"/>
      <c r="O79" s="44"/>
      <c r="Q79" s="44"/>
    </row>
    <row r="80" spans="1:18" s="43" customFormat="1" ht="82.5" x14ac:dyDescent="0.2">
      <c r="A80" s="115" t="s">
        <v>2078</v>
      </c>
      <c r="B80" s="351" t="s">
        <v>2293</v>
      </c>
      <c r="C80" s="60" t="s">
        <v>2294</v>
      </c>
      <c r="D80" s="133"/>
      <c r="E80" s="206"/>
      <c r="F80" s="189" t="s">
        <v>2292</v>
      </c>
      <c r="G80" s="101"/>
      <c r="K80" s="44"/>
      <c r="M80" s="44"/>
      <c r="O80" s="44"/>
      <c r="Q80" s="44"/>
    </row>
    <row r="81" spans="1:18" s="43" customFormat="1" ht="82.5" x14ac:dyDescent="0.2">
      <c r="A81" s="115" t="s">
        <v>2078</v>
      </c>
      <c r="B81" s="351" t="s">
        <v>2295</v>
      </c>
      <c r="C81" s="60" t="s">
        <v>2296</v>
      </c>
      <c r="D81" s="133"/>
      <c r="E81" s="206"/>
      <c r="F81" s="189" t="s">
        <v>2292</v>
      </c>
      <c r="G81" s="101"/>
      <c r="K81" s="44"/>
      <c r="M81" s="44"/>
      <c r="O81" s="44"/>
      <c r="Q81" s="44"/>
    </row>
    <row r="82" spans="1:18" s="43" customFormat="1" ht="82.5" x14ac:dyDescent="0.2">
      <c r="A82" s="115" t="s">
        <v>2078</v>
      </c>
      <c r="B82" s="351" t="s">
        <v>2297</v>
      </c>
      <c r="C82" s="60" t="s">
        <v>2298</v>
      </c>
      <c r="D82" s="133"/>
      <c r="E82" s="206"/>
      <c r="F82" s="189" t="s">
        <v>2292</v>
      </c>
      <c r="G82" s="101"/>
      <c r="K82" s="44"/>
      <c r="M82" s="44"/>
      <c r="O82" s="44"/>
      <c r="Q82" s="44"/>
    </row>
    <row r="83" spans="1:18" s="43" customFormat="1" ht="82.5" x14ac:dyDescent="0.2">
      <c r="A83" s="115" t="s">
        <v>2078</v>
      </c>
      <c r="B83" s="351" t="s">
        <v>2299</v>
      </c>
      <c r="C83" s="60" t="s">
        <v>2300</v>
      </c>
      <c r="D83" s="133"/>
      <c r="E83" s="206"/>
      <c r="F83" s="189" t="s">
        <v>2292</v>
      </c>
      <c r="G83" s="101"/>
      <c r="K83" s="44"/>
      <c r="M83" s="44"/>
      <c r="O83" s="44"/>
      <c r="Q83" s="44"/>
    </row>
    <row r="84" spans="1:18" s="43" customFormat="1" ht="82.5" x14ac:dyDescent="0.2">
      <c r="A84" s="115" t="s">
        <v>2078</v>
      </c>
      <c r="B84" s="351" t="s">
        <v>2301</v>
      </c>
      <c r="C84" s="60" t="s">
        <v>2302</v>
      </c>
      <c r="D84" s="133"/>
      <c r="E84" s="206"/>
      <c r="F84" s="189" t="s">
        <v>2292</v>
      </c>
      <c r="G84" s="101"/>
      <c r="K84" s="44"/>
      <c r="M84" s="44"/>
      <c r="O84" s="44"/>
      <c r="Q84" s="44"/>
    </row>
    <row r="85" spans="1:18" s="43" customFormat="1" ht="82.5" x14ac:dyDescent="0.2">
      <c r="A85" s="115" t="s">
        <v>2078</v>
      </c>
      <c r="B85" s="351" t="s">
        <v>2303</v>
      </c>
      <c r="C85" s="60" t="s">
        <v>2152</v>
      </c>
      <c r="D85" s="133"/>
      <c r="E85" s="206"/>
      <c r="F85" s="189" t="s">
        <v>2304</v>
      </c>
      <c r="G85" s="101"/>
      <c r="K85" s="44"/>
      <c r="M85" s="44"/>
      <c r="O85" s="44"/>
      <c r="Q85" s="44"/>
    </row>
    <row r="86" spans="1:18" s="46" customFormat="1" ht="48.6" customHeight="1" x14ac:dyDescent="0.2">
      <c r="B86" s="348" t="s">
        <v>2305</v>
      </c>
      <c r="C86" s="322" t="s">
        <v>2306</v>
      </c>
      <c r="D86" s="77" t="str">
        <f>IF(COUNTIF(D88:D93,"NO CUMPLE")&gt;0,"NO CUMPLE CONDICIÓN",IF(COUNTIF(D88:D93,"CUMPLE")=0,"NO APLICA","CUMPLE"))</f>
        <v>NO APLICA</v>
      </c>
      <c r="E86" s="205" t="str">
        <f>CONCATENATE(IF(D88="NO CUMPLE",CONCATENATE(E88," / "),""),IF(D89="NO CUMPLE",CONCATENATE(E89," / "),""),IF(D90="NO CUMPLE",CONCATENATE(E90," / "),""),IF(D91="NO CUMPLE",CONCATENATE(E91," / "),""),IF(D92="NO CUMPLE",CONCATENATE(E92," / "),""),IF(D93="NO CUMPLE",CONCATENATE(E93," / "),""))</f>
        <v/>
      </c>
      <c r="F86" s="202" t="s">
        <v>2307</v>
      </c>
      <c r="G86" s="101">
        <f t="shared" si="0"/>
        <v>3</v>
      </c>
      <c r="H86" s="43"/>
      <c r="J86" s="43"/>
      <c r="K86" s="44"/>
      <c r="L86" s="43"/>
      <c r="M86" s="44"/>
      <c r="N86" s="43"/>
      <c r="O86" s="44"/>
      <c r="P86" s="43"/>
      <c r="Q86" s="44"/>
      <c r="R86" s="43"/>
    </row>
    <row r="87" spans="1:18" s="43" customFormat="1" ht="43.5" customHeight="1" x14ac:dyDescent="0.2">
      <c r="B87" s="350"/>
      <c r="C87" s="94" t="s">
        <v>2132</v>
      </c>
      <c r="D87" s="122"/>
      <c r="E87" s="93"/>
      <c r="F87" s="189" t="s">
        <v>2091</v>
      </c>
      <c r="G87" s="101"/>
      <c r="K87" s="44"/>
      <c r="M87" s="44"/>
      <c r="O87" s="44"/>
      <c r="Q87" s="44"/>
    </row>
    <row r="88" spans="1:18" s="43" customFormat="1" ht="82.5" x14ac:dyDescent="0.2">
      <c r="A88" s="115" t="s">
        <v>2078</v>
      </c>
      <c r="B88" s="351" t="s">
        <v>2308</v>
      </c>
      <c r="C88" s="60" t="s">
        <v>2309</v>
      </c>
      <c r="D88" s="133"/>
      <c r="E88" s="206"/>
      <c r="F88" s="189" t="s">
        <v>2310</v>
      </c>
      <c r="G88" s="101"/>
      <c r="K88" s="44"/>
      <c r="M88" s="44"/>
      <c r="O88" s="44"/>
      <c r="Q88" s="44"/>
    </row>
    <row r="89" spans="1:18" s="43" customFormat="1" ht="82.5" x14ac:dyDescent="0.2">
      <c r="A89" s="115" t="s">
        <v>2078</v>
      </c>
      <c r="B89" s="351" t="s">
        <v>2311</v>
      </c>
      <c r="C89" s="60" t="s">
        <v>2312</v>
      </c>
      <c r="D89" s="133"/>
      <c r="E89" s="206"/>
      <c r="F89" s="189" t="s">
        <v>2310</v>
      </c>
      <c r="G89" s="101"/>
      <c r="K89" s="44"/>
      <c r="M89" s="44"/>
      <c r="O89" s="44"/>
      <c r="Q89" s="44"/>
    </row>
    <row r="90" spans="1:18" s="43" customFormat="1" ht="82.5" x14ac:dyDescent="0.2">
      <c r="A90" s="115" t="s">
        <v>2078</v>
      </c>
      <c r="B90" s="351" t="s">
        <v>2313</v>
      </c>
      <c r="C90" s="60" t="s">
        <v>2314</v>
      </c>
      <c r="D90" s="133"/>
      <c r="E90" s="206"/>
      <c r="F90" s="189" t="s">
        <v>2315</v>
      </c>
      <c r="G90" s="101"/>
      <c r="K90" s="44"/>
      <c r="M90" s="44"/>
      <c r="O90" s="44"/>
      <c r="Q90" s="44"/>
    </row>
    <row r="91" spans="1:18" s="43" customFormat="1" ht="82.5" x14ac:dyDescent="0.2">
      <c r="A91" s="115" t="s">
        <v>2078</v>
      </c>
      <c r="B91" s="351" t="s">
        <v>2316</v>
      </c>
      <c r="C91" s="60" t="s">
        <v>2317</v>
      </c>
      <c r="D91" s="133"/>
      <c r="E91" s="206"/>
      <c r="F91" s="189" t="s">
        <v>2318</v>
      </c>
      <c r="G91" s="101"/>
      <c r="K91" s="44"/>
      <c r="M91" s="44"/>
      <c r="O91" s="44"/>
      <c r="Q91" s="44"/>
    </row>
    <row r="92" spans="1:18" s="43" customFormat="1" ht="82.5" x14ac:dyDescent="0.2">
      <c r="A92" s="115" t="s">
        <v>2078</v>
      </c>
      <c r="B92" s="351" t="s">
        <v>2319</v>
      </c>
      <c r="C92" s="60" t="s">
        <v>2320</v>
      </c>
      <c r="D92" s="133"/>
      <c r="E92" s="206"/>
      <c r="F92" s="189" t="s">
        <v>2318</v>
      </c>
      <c r="G92" s="101"/>
      <c r="K92" s="44"/>
      <c r="M92" s="44"/>
      <c r="O92" s="44"/>
      <c r="Q92" s="44"/>
    </row>
    <row r="93" spans="1:18" s="43" customFormat="1" ht="82.5" x14ac:dyDescent="0.2">
      <c r="A93" s="115" t="s">
        <v>2078</v>
      </c>
      <c r="B93" s="351" t="s">
        <v>2321</v>
      </c>
      <c r="C93" s="60" t="s">
        <v>2322</v>
      </c>
      <c r="D93" s="133"/>
      <c r="E93" s="206"/>
      <c r="F93" s="189" t="s">
        <v>2318</v>
      </c>
      <c r="G93" s="101"/>
      <c r="K93" s="44"/>
      <c r="M93" s="44"/>
      <c r="O93" s="44"/>
      <c r="Q93" s="44"/>
    </row>
    <row r="94" spans="1:18" s="43" customFormat="1" ht="66" x14ac:dyDescent="0.2">
      <c r="B94" s="348" t="s">
        <v>2323</v>
      </c>
      <c r="C94" s="322" t="s">
        <v>2324</v>
      </c>
      <c r="D94" s="77" t="str">
        <f>IF(COUNTIF(D96:D101,"NO CUMPLE")&gt;0,"NO CUMPLE CONDICIÓN",IF(COUNTIF(D96:D101,"CUMPLE")=0,"NO APLICA","CUMPLE"))</f>
        <v>NO APLICA</v>
      </c>
      <c r="E94" s="205" t="str">
        <f>CONCATENATE(IF(D96="NO CUMPLE",CONCATENATE(E96," / "),""),IF(D97="NO CUMPLE",CONCATENATE(E97," / "),""),IF(D98="NO CUMPLE",CONCATENATE(E98," / "),""),IF(D99="NO CUMPLE",CONCATENATE(E99," / "),""),IF(D100="NO CUMPLE",CONCATENATE(E100," / "),""),IF(D101="NO CUMPLE",CONCATENATE(E101," / "),""))</f>
        <v/>
      </c>
      <c r="F94" s="202" t="s">
        <v>2325</v>
      </c>
      <c r="G94" s="101">
        <f t="shared" si="0"/>
        <v>3</v>
      </c>
      <c r="K94" s="44"/>
      <c r="M94" s="44"/>
      <c r="O94" s="44"/>
      <c r="Q94" s="44"/>
    </row>
    <row r="95" spans="1:18" s="43" customFormat="1" ht="42" customHeight="1" x14ac:dyDescent="0.2">
      <c r="B95" s="350"/>
      <c r="C95" s="94" t="s">
        <v>2132</v>
      </c>
      <c r="D95" s="122"/>
      <c r="E95" s="93"/>
      <c r="F95" s="189" t="s">
        <v>2091</v>
      </c>
      <c r="G95" s="101"/>
      <c r="K95" s="44"/>
      <c r="M95" s="44"/>
      <c r="O95" s="44"/>
      <c r="Q95" s="44"/>
    </row>
    <row r="96" spans="1:18" s="46" customFormat="1" ht="90.75" x14ac:dyDescent="0.2">
      <c r="A96" s="115" t="s">
        <v>2078</v>
      </c>
      <c r="B96" s="351" t="s">
        <v>2326</v>
      </c>
      <c r="C96" s="60" t="s">
        <v>2327</v>
      </c>
      <c r="D96" s="133"/>
      <c r="E96" s="206"/>
      <c r="F96" s="189" t="s">
        <v>2328</v>
      </c>
      <c r="G96" s="101"/>
      <c r="H96" s="43"/>
      <c r="J96" s="43"/>
      <c r="K96" s="44"/>
      <c r="L96" s="43"/>
      <c r="M96" s="44"/>
      <c r="N96" s="43"/>
      <c r="O96" s="44"/>
      <c r="P96" s="43"/>
      <c r="Q96" s="44"/>
      <c r="R96" s="43"/>
    </row>
    <row r="97" spans="1:18" s="43" customFormat="1" ht="99" x14ac:dyDescent="0.2">
      <c r="A97" s="115" t="s">
        <v>2078</v>
      </c>
      <c r="B97" s="351" t="s">
        <v>2329</v>
      </c>
      <c r="C97" s="60" t="s">
        <v>2330</v>
      </c>
      <c r="D97" s="133"/>
      <c r="E97" s="206"/>
      <c r="F97" s="189" t="s">
        <v>2331</v>
      </c>
      <c r="G97" s="101"/>
      <c r="K97" s="44"/>
      <c r="M97" s="44"/>
      <c r="O97" s="44"/>
      <c r="Q97" s="44"/>
    </row>
    <row r="98" spans="1:18" s="43" customFormat="1" ht="99" x14ac:dyDescent="0.2">
      <c r="A98" s="115" t="s">
        <v>2078</v>
      </c>
      <c r="B98" s="351" t="s">
        <v>2332</v>
      </c>
      <c r="C98" s="60" t="s">
        <v>2333</v>
      </c>
      <c r="D98" s="133"/>
      <c r="E98" s="206"/>
      <c r="F98" s="189" t="s">
        <v>2331</v>
      </c>
      <c r="G98" s="101"/>
      <c r="K98" s="44"/>
      <c r="M98" s="44"/>
      <c r="O98" s="44"/>
      <c r="Q98" s="44"/>
    </row>
    <row r="99" spans="1:18" s="43" customFormat="1" ht="99" x14ac:dyDescent="0.2">
      <c r="A99" s="115" t="s">
        <v>2078</v>
      </c>
      <c r="B99" s="351" t="s">
        <v>2334</v>
      </c>
      <c r="C99" s="60" t="s">
        <v>2335</v>
      </c>
      <c r="D99" s="133"/>
      <c r="E99" s="206"/>
      <c r="F99" s="189" t="s">
        <v>2331</v>
      </c>
      <c r="G99" s="101"/>
      <c r="K99" s="44"/>
      <c r="M99" s="44"/>
      <c r="O99" s="44"/>
      <c r="Q99" s="44"/>
    </row>
    <row r="100" spans="1:18" s="43" customFormat="1" ht="99" x14ac:dyDescent="0.2">
      <c r="A100" s="115" t="s">
        <v>2078</v>
      </c>
      <c r="B100" s="351" t="s">
        <v>2336</v>
      </c>
      <c r="C100" s="60" t="s">
        <v>2337</v>
      </c>
      <c r="D100" s="133"/>
      <c r="E100" s="206"/>
      <c r="F100" s="189" t="s">
        <v>2331</v>
      </c>
      <c r="G100" s="101"/>
      <c r="K100" s="44"/>
      <c r="M100" s="44"/>
      <c r="O100" s="44"/>
      <c r="Q100" s="44"/>
    </row>
    <row r="101" spans="1:18" s="43" customFormat="1" ht="99" x14ac:dyDescent="0.2">
      <c r="A101" s="115" t="s">
        <v>2078</v>
      </c>
      <c r="B101" s="351" t="s">
        <v>2338</v>
      </c>
      <c r="C101" s="60" t="s">
        <v>2339</v>
      </c>
      <c r="D101" s="133"/>
      <c r="E101" s="206"/>
      <c r="F101" s="189" t="s">
        <v>2331</v>
      </c>
      <c r="G101" s="101"/>
      <c r="K101" s="44"/>
      <c r="M101" s="44"/>
      <c r="O101" s="44"/>
      <c r="Q101" s="44"/>
    </row>
    <row r="102" spans="1:18" s="43" customFormat="1" ht="51" customHeight="1" x14ac:dyDescent="0.2">
      <c r="B102" s="348" t="s">
        <v>2340</v>
      </c>
      <c r="C102" s="322" t="s">
        <v>2341</v>
      </c>
      <c r="D102" s="77" t="str">
        <f>IF(COUNTIF(D104:D110,"NO CUMPLE")&gt;0,"NO CUMPLE CONDICIÓN",IF(COUNTIF(D104:D110,"CUMPLE")=0,"NO APLICA","CUMPLE"))</f>
        <v>NO APLICA</v>
      </c>
      <c r="E102" s="205" t="str">
        <f>CONCATENATE(IF(D104="NO CUMPLE",CONCATENATE(E104," / "),""),IF(D105="NO CUMPLE",CONCATENATE(E105," / "),""),IF(D106="NO CUMPLE",CONCATENATE(E106," / "),""),IF(D107="NO CUMPLE",CONCATENATE(E107," / "),""),IF(D108="NO CUMPLE",CONCATENATE(E108," / "),""),IF(D109="NO CUMPLE",CONCATENATE(E109," / "),""),IF(D110="NO CUMPLE",CONCATENATE(E110," / "),""))</f>
        <v/>
      </c>
      <c r="F102" s="202" t="s">
        <v>2342</v>
      </c>
      <c r="G102" s="101">
        <f t="shared" si="0"/>
        <v>3</v>
      </c>
      <c r="K102" s="44"/>
      <c r="M102" s="44"/>
      <c r="O102" s="44"/>
      <c r="Q102" s="44"/>
    </row>
    <row r="103" spans="1:18" s="43" customFormat="1" ht="46.5" customHeight="1" x14ac:dyDescent="0.2">
      <c r="B103" s="350"/>
      <c r="C103" s="94" t="s">
        <v>2132</v>
      </c>
      <c r="D103" s="122"/>
      <c r="E103" s="93"/>
      <c r="F103" s="189" t="s">
        <v>2091</v>
      </c>
      <c r="G103" s="101"/>
      <c r="K103" s="44"/>
      <c r="M103" s="44"/>
      <c r="O103" s="44"/>
      <c r="Q103" s="44"/>
    </row>
    <row r="104" spans="1:18" s="46" customFormat="1" ht="99" x14ac:dyDescent="0.2">
      <c r="A104" s="115" t="s">
        <v>2078</v>
      </c>
      <c r="B104" s="351" t="s">
        <v>2343</v>
      </c>
      <c r="C104" s="60" t="s">
        <v>2344</v>
      </c>
      <c r="D104" s="133"/>
      <c r="E104" s="206"/>
      <c r="F104" s="189" t="s">
        <v>2345</v>
      </c>
      <c r="G104" s="101"/>
      <c r="H104" s="43"/>
      <c r="J104" s="43"/>
      <c r="K104" s="44"/>
      <c r="L104" s="43"/>
      <c r="M104" s="44"/>
      <c r="N104" s="43"/>
      <c r="O104" s="44"/>
      <c r="P104" s="43"/>
      <c r="Q104" s="44"/>
      <c r="R104" s="43"/>
    </row>
    <row r="105" spans="1:18" s="43" customFormat="1" ht="99" x14ac:dyDescent="0.2">
      <c r="A105" s="115" t="s">
        <v>2078</v>
      </c>
      <c r="B105" s="351" t="s">
        <v>2346</v>
      </c>
      <c r="C105" s="60" t="s">
        <v>2347</v>
      </c>
      <c r="D105" s="133"/>
      <c r="E105" s="206"/>
      <c r="F105" s="189" t="s">
        <v>2345</v>
      </c>
      <c r="G105" s="101"/>
      <c r="K105" s="44"/>
      <c r="M105" s="44"/>
      <c r="O105" s="44"/>
      <c r="Q105" s="44"/>
    </row>
    <row r="106" spans="1:18" s="43" customFormat="1" ht="99" x14ac:dyDescent="0.2">
      <c r="A106" s="115" t="s">
        <v>2078</v>
      </c>
      <c r="B106" s="351" t="s">
        <v>2348</v>
      </c>
      <c r="C106" s="60" t="s">
        <v>2349</v>
      </c>
      <c r="D106" s="133"/>
      <c r="E106" s="206"/>
      <c r="F106" s="189" t="s">
        <v>2345</v>
      </c>
      <c r="G106" s="101"/>
      <c r="K106" s="44"/>
      <c r="M106" s="44"/>
      <c r="O106" s="44"/>
      <c r="Q106" s="44"/>
    </row>
    <row r="107" spans="1:18" s="43" customFormat="1" ht="99" x14ac:dyDescent="0.2">
      <c r="A107" s="115" t="s">
        <v>2078</v>
      </c>
      <c r="B107" s="351" t="s">
        <v>2350</v>
      </c>
      <c r="C107" s="60" t="s">
        <v>2351</v>
      </c>
      <c r="D107" s="133"/>
      <c r="E107" s="206"/>
      <c r="F107" s="189" t="s">
        <v>2352</v>
      </c>
      <c r="G107" s="101"/>
      <c r="K107" s="44"/>
      <c r="M107" s="44"/>
      <c r="O107" s="44"/>
      <c r="Q107" s="44"/>
    </row>
    <row r="108" spans="1:18" s="43" customFormat="1" ht="99" x14ac:dyDescent="0.2">
      <c r="A108" s="115" t="s">
        <v>2078</v>
      </c>
      <c r="B108" s="351" t="s">
        <v>2353</v>
      </c>
      <c r="C108" s="60" t="s">
        <v>2354</v>
      </c>
      <c r="D108" s="133"/>
      <c r="E108" s="206"/>
      <c r="F108" s="189" t="s">
        <v>2352</v>
      </c>
      <c r="G108" s="101"/>
      <c r="K108" s="44"/>
      <c r="M108" s="44"/>
      <c r="O108" s="44"/>
      <c r="Q108" s="44"/>
    </row>
    <row r="109" spans="1:18" s="43" customFormat="1" ht="148.5" x14ac:dyDescent="0.2">
      <c r="A109" s="115" t="s">
        <v>2078</v>
      </c>
      <c r="B109" s="351" t="s">
        <v>2355</v>
      </c>
      <c r="C109" s="60" t="s">
        <v>2356</v>
      </c>
      <c r="D109" s="133"/>
      <c r="E109" s="206"/>
      <c r="F109" s="189" t="s">
        <v>2357</v>
      </c>
      <c r="G109" s="101"/>
      <c r="K109" s="44"/>
      <c r="M109" s="44"/>
      <c r="O109" s="44"/>
      <c r="Q109" s="44"/>
    </row>
    <row r="110" spans="1:18" s="43" customFormat="1" ht="99.75" thickBot="1" x14ac:dyDescent="0.25">
      <c r="A110" s="115" t="s">
        <v>2078</v>
      </c>
      <c r="B110" s="424" t="s">
        <v>2358</v>
      </c>
      <c r="C110" s="96" t="s">
        <v>2359</v>
      </c>
      <c r="D110" s="170"/>
      <c r="E110" s="207"/>
      <c r="F110" s="189" t="s">
        <v>2360</v>
      </c>
      <c r="G110" s="101"/>
      <c r="K110" s="44"/>
      <c r="M110" s="44"/>
      <c r="O110" s="44"/>
      <c r="Q110" s="44"/>
    </row>
    <row r="112" spans="1:18" hidden="1" x14ac:dyDescent="0.25">
      <c r="C112" s="100" t="s">
        <v>1807</v>
      </c>
      <c r="D112">
        <f>COUNTIF(G3:G110,1)</f>
        <v>0</v>
      </c>
      <c r="E112" s="100"/>
    </row>
    <row r="113" spans="3:4" hidden="1" x14ac:dyDescent="0.25">
      <c r="C113" s="100" t="s">
        <v>1808</v>
      </c>
      <c r="D113">
        <f>COUNTIF(G3:G110,2)</f>
        <v>0</v>
      </c>
    </row>
    <row r="114" spans="3:4" hidden="1" x14ac:dyDescent="0.25">
      <c r="C114" s="100" t="s">
        <v>1809</v>
      </c>
      <c r="D114">
        <f>COUNTIF(G3:G110,3)</f>
        <v>13</v>
      </c>
    </row>
  </sheetData>
  <sheetProtection algorithmName="SHA-512" hashValue="tfUu2osbjNNbcbDxuvrWEWVbF47dOsa6LE0sMNFrx+rUrK+/b6Ff/PiP7CK3aqWT67Lu60FbAyTdc9t67cYaEw==" saltValue="A1qHgDFEQTb2gR6OiEl6ug==" spinCount="100000" sheet="1" formatRows="0" autoFilter="0"/>
  <mergeCells count="1">
    <mergeCell ref="B1:E1"/>
  </mergeCells>
  <phoneticPr fontId="36" type="noConversion"/>
  <conditionalFormatting sqref="D3">
    <cfRule type="cellIs" dxfId="74" priority="1" operator="equal">
      <formula>"NO CUMPLE CONDICIÓN"</formula>
    </cfRule>
    <cfRule type="cellIs" dxfId="73" priority="2" operator="equal">
      <formula>"No Cumple"</formula>
    </cfRule>
  </conditionalFormatting>
  <conditionalFormatting sqref="D5">
    <cfRule type="cellIs" dxfId="72" priority="23" operator="equal">
      <formula>"NO CUMPLE CONDICIÓN"</formula>
    </cfRule>
    <cfRule type="cellIs" dxfId="71" priority="24" operator="equal">
      <formula>"No Cumple"</formula>
    </cfRule>
  </conditionalFormatting>
  <conditionalFormatting sqref="D10">
    <cfRule type="cellIs" dxfId="70" priority="21" operator="equal">
      <formula>"NO CUMPLE CONDICIÓN"</formula>
    </cfRule>
    <cfRule type="cellIs" dxfId="69" priority="22" operator="equal">
      <formula>"No Cumple"</formula>
    </cfRule>
  </conditionalFormatting>
  <conditionalFormatting sqref="D18">
    <cfRule type="cellIs" dxfId="68" priority="19" operator="equal">
      <formula>"NO CUMPLE CONDICIÓN"</formula>
    </cfRule>
    <cfRule type="cellIs" dxfId="67" priority="20" operator="equal">
      <formula>"No Cumple"</formula>
    </cfRule>
  </conditionalFormatting>
  <conditionalFormatting sqref="D31:D32">
    <cfRule type="cellIs" dxfId="66" priority="17" operator="equal">
      <formula>"NO CUMPLE CONDICIÓN"</formula>
    </cfRule>
    <cfRule type="cellIs" dxfId="65" priority="18" operator="equal">
      <formula>"No Cumple"</formula>
    </cfRule>
  </conditionalFormatting>
  <conditionalFormatting sqref="D55">
    <cfRule type="cellIs" dxfId="64" priority="15" operator="equal">
      <formula>"NO CUMPLE CONDICIÓN"</formula>
    </cfRule>
    <cfRule type="cellIs" dxfId="63" priority="16" operator="equal">
      <formula>"No Cumple"</formula>
    </cfRule>
  </conditionalFormatting>
  <conditionalFormatting sqref="D63">
    <cfRule type="cellIs" dxfId="62" priority="13" operator="equal">
      <formula>"NO CUMPLE CONDICIÓN"</formula>
    </cfRule>
    <cfRule type="cellIs" dxfId="61" priority="14" operator="equal">
      <formula>"No Cumple"</formula>
    </cfRule>
  </conditionalFormatting>
  <conditionalFormatting sqref="D66">
    <cfRule type="cellIs" dxfId="60" priority="11" operator="equal">
      <formula>"NO CUMPLE CONDICIÓN"</formula>
    </cfRule>
    <cfRule type="cellIs" dxfId="59" priority="12" operator="equal">
      <formula>"No Cumple"</formula>
    </cfRule>
  </conditionalFormatting>
  <conditionalFormatting sqref="D77">
    <cfRule type="cellIs" dxfId="58" priority="9" operator="equal">
      <formula>"NO CUMPLE CONDICIÓN"</formula>
    </cfRule>
    <cfRule type="cellIs" dxfId="57" priority="10" operator="equal">
      <formula>"No Cumple"</formula>
    </cfRule>
  </conditionalFormatting>
  <conditionalFormatting sqref="D86">
    <cfRule type="cellIs" dxfId="56" priority="7" operator="equal">
      <formula>"NO CUMPLE CONDICIÓN"</formula>
    </cfRule>
    <cfRule type="cellIs" dxfId="55" priority="8" operator="equal">
      <formula>"No Cumple"</formula>
    </cfRule>
  </conditionalFormatting>
  <conditionalFormatting sqref="D94">
    <cfRule type="cellIs" dxfId="54" priority="5" operator="equal">
      <formula>"NO CUMPLE CONDICIÓN"</formula>
    </cfRule>
    <cfRule type="cellIs" dxfId="53" priority="6" operator="equal">
      <formula>"No Cumple"</formula>
    </cfRule>
  </conditionalFormatting>
  <conditionalFormatting sqref="D102">
    <cfRule type="cellIs" dxfId="52" priority="3" operator="equal">
      <formula>"NO CUMPLE CONDICIÓN"</formula>
    </cfRule>
    <cfRule type="cellIs" dxfId="51" priority="4" operator="equal">
      <formula>"No Cumple"</formula>
    </cfRule>
  </conditionalFormatting>
  <dataValidations count="2">
    <dataValidation type="list" allowBlank="1" showInputMessage="1" showErrorMessage="1" sqref="D4" xr:uid="{ABEECCD8-495F-4512-A8B9-8A00CF474796}">
      <formula1>"CUMPLE,NO CUMPLE"</formula1>
    </dataValidation>
    <dataValidation type="list" allowBlank="1" showInputMessage="1" showErrorMessage="1" sqref="D12:D17 D20:D30 D34:D54 D57:D62 D65 D68:D76 D79:D85 D88:D93 D96:D101 D104:D110 D7:D9" xr:uid="{25AA8D4C-96B9-4A4F-9CB6-F57D29C8CEFB}">
      <formula1>"CUMPLE,NO CUMPLE,NO APLICA"</formula1>
    </dataValidation>
  </dataValidations>
  <hyperlinks>
    <hyperlink ref="A1" location="PORTADA!A1" display="Portada" xr:uid="{E0E1CF54-D782-4C3A-A74F-C158CBEB63AC}"/>
  </hyperlinks>
  <printOptions horizontalCentered="1"/>
  <pageMargins left="0.11811023622047245" right="0.11811023622047245" top="1.1811023622047245" bottom="0.74803149606299213" header="0.31496062992125984" footer="0.31496062992125984"/>
  <pageSetup scale="75"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7A03C-6A6F-44CE-857D-FBC4EEB0A793}">
  <sheetPr>
    <tabColor rgb="FFFFCCCC"/>
    <pageSetUpPr fitToPage="1"/>
  </sheetPr>
  <dimension ref="A1:H38"/>
  <sheetViews>
    <sheetView zoomScale="80" zoomScaleNormal="80" workbookViewId="0">
      <selection activeCell="A23" sqref="A23"/>
    </sheetView>
  </sheetViews>
  <sheetFormatPr baseColWidth="10" defaultColWidth="11.42578125" defaultRowHeight="15" x14ac:dyDescent="0.25"/>
  <cols>
    <col min="1" max="1" width="9.42578125" style="31" customWidth="1"/>
    <col min="2" max="2" width="9.85546875" style="36" customWidth="1"/>
    <col min="3" max="3" width="71" style="32" customWidth="1"/>
    <col min="4" max="4" width="19.85546875" style="34" customWidth="1"/>
    <col min="5" max="5" width="92.42578125" style="34" customWidth="1"/>
    <col min="6" max="6" width="45" style="287" customWidth="1"/>
    <col min="7" max="7" width="16.140625" style="30" hidden="1" customWidth="1"/>
    <col min="8" max="16384" width="11.42578125" style="34"/>
  </cols>
  <sheetData>
    <row r="1" spans="1:7" ht="21" customHeight="1" thickBot="1" x14ac:dyDescent="0.3">
      <c r="A1" s="295" t="s">
        <v>1685</v>
      </c>
      <c r="B1" s="484" t="s">
        <v>2361</v>
      </c>
      <c r="C1" s="485"/>
      <c r="D1" s="485"/>
      <c r="E1" s="486"/>
      <c r="F1" s="117"/>
    </row>
    <row r="2" spans="1:7" ht="74.25" customHeight="1" thickBot="1" x14ac:dyDescent="0.3">
      <c r="A2" s="113" t="s">
        <v>1686</v>
      </c>
      <c r="B2" s="79" t="s">
        <v>1687</v>
      </c>
      <c r="C2" s="80" t="s">
        <v>1688</v>
      </c>
      <c r="D2" s="81" t="s">
        <v>1689</v>
      </c>
      <c r="E2" s="82" t="s">
        <v>1690</v>
      </c>
      <c r="F2" s="35" t="s">
        <v>1691</v>
      </c>
    </row>
    <row r="3" spans="1:7" ht="80.25" customHeight="1" x14ac:dyDescent="0.25">
      <c r="B3" s="58" t="s">
        <v>2362</v>
      </c>
      <c r="C3" s="67" t="s">
        <v>2363</v>
      </c>
      <c r="D3" s="77" t="str">
        <f>IF(COUNTIF(D6:D15,"NO CUMPLE")&gt;0,"NO CUMPLE CONDICIÓN",IF(COUNTIF(D6:D15,"CUMPLE")=0,"NO APLICA","CUMPLE"))</f>
        <v>NO APLICA</v>
      </c>
      <c r="E3" s="205" t="str">
        <f>CONCATENATE(IF(D6="NO CUMPLE",CONCATENATE(E6," / "),""),IF(D7="NO CUMPLE",CONCATENATE(E7," / "),""),IF(D9="NO CUMPLE",CONCATENATE(E9," / "),""),IF(D10="NO CUMPLE",CONCATENATE(E10," / "),""),IF(D11="NO CUMPLE",CONCATENATE(E11," / "),""),IF(D12="NO CUMPLE",CONCATENATE(E12," / "),""),IF(D13="NO CUMPLE",CONCATENATE(E13," / "),""),IF(D14="NO CUMPLE",CONCATENATE(E14," / "),""),IF(D15="NO CUMPLE",CONCATENATE(E15," / "),""))</f>
        <v/>
      </c>
      <c r="F3" s="48" t="s">
        <v>2364</v>
      </c>
      <c r="G3" s="280">
        <f>IF(D3="CUMPLE",1,IF(D3="NO CUMPLE CONDICIÓN",2,3))</f>
        <v>3</v>
      </c>
    </row>
    <row r="4" spans="1:7" ht="80.25" customHeight="1" x14ac:dyDescent="0.25">
      <c r="B4" s="58" t="s">
        <v>2362</v>
      </c>
      <c r="C4" s="67" t="s">
        <v>2363</v>
      </c>
      <c r="D4" s="77" t="str">
        <f>IF(COUNTIF(D16:D24,"NO CUMPLE")&gt;0,"NO CUMPLE CONDICIÓN",IF(COUNTIF(D16:D24,"CUMPLE")=0,"NO APLICA","CUMPLE"))</f>
        <v>NO APLICA</v>
      </c>
      <c r="E4" s="205" t="str">
        <f>CONCATENATE(IF(D16="NO CUMPLE",CONCATENATE(E16," / "),""),IF(D17="NO CUMPLE",CONCATENATE(E17," / "),""),IF(D18="NO CUMPLE",CONCATENATE(E18," / "),""),IF(D19="NO CUMPLE",CONCATENATE(E19," / "),""),IF(D20="NO CUMPLE",CONCATENATE(E20," / "),""),IF(D21="NO CUMPLE",CONCATENATE(E21," / "),""),IF(D22="NO CUMPLE",CONCATENATE(E22," / "),""),IF(D23="NO CUMPLE",CONCATENATE(E23," / "),""),IF(D24="NO CUMPLE",CONCATENATE(E24," / "),""))</f>
        <v/>
      </c>
      <c r="F4" s="48" t="s">
        <v>2364</v>
      </c>
      <c r="G4" s="280">
        <f t="shared" ref="G4:G5" si="0">IF(D4="CUMPLE",1,IF(D4="NO CUMPLE CONDICIÓN",2,3))</f>
        <v>3</v>
      </c>
    </row>
    <row r="5" spans="1:7" ht="80.25" customHeight="1" x14ac:dyDescent="0.25">
      <c r="B5" s="58" t="s">
        <v>2362</v>
      </c>
      <c r="C5" s="67" t="s">
        <v>2363</v>
      </c>
      <c r="D5" s="77" t="str">
        <f>IF(COUNTIF(D25:D34,"NO CUMPLE")&gt;0,"NO CUMPLE CONDICIÓN",IF(COUNTIF(D25:D34,"CUMPLE")=0,"NO APLICA","CUMPLE"))</f>
        <v>NO APLICA</v>
      </c>
      <c r="E5" s="205"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"),""),IF(D34="NO CUMPLE",CONCATENATE(E34," / "),""))</f>
        <v/>
      </c>
      <c r="F5" s="48" t="s">
        <v>2364</v>
      </c>
      <c r="G5" s="280">
        <f t="shared" si="0"/>
        <v>3</v>
      </c>
    </row>
    <row r="6" spans="1:7" ht="124.5" customHeight="1" x14ac:dyDescent="0.25">
      <c r="A6" s="115" t="s">
        <v>2078</v>
      </c>
      <c r="B6" s="55" t="s">
        <v>2365</v>
      </c>
      <c r="C6" s="284" t="s">
        <v>2366</v>
      </c>
      <c r="D6" s="130"/>
      <c r="E6" s="129"/>
      <c r="F6" s="48" t="s">
        <v>2364</v>
      </c>
      <c r="G6" s="280"/>
    </row>
    <row r="7" spans="1:7" ht="51.75" customHeight="1" x14ac:dyDescent="0.25">
      <c r="A7" s="183" t="s">
        <v>2367</v>
      </c>
      <c r="B7" s="55" t="s">
        <v>2368</v>
      </c>
      <c r="C7" s="60" t="s">
        <v>2369</v>
      </c>
      <c r="D7" s="130"/>
      <c r="E7" s="129"/>
      <c r="F7" s="359" t="s">
        <v>2370</v>
      </c>
      <c r="G7" s="280"/>
    </row>
    <row r="8" spans="1:7" ht="42.75" x14ac:dyDescent="0.25">
      <c r="B8" s="285"/>
      <c r="C8" s="281" t="s">
        <v>2371</v>
      </c>
      <c r="D8" s="282"/>
      <c r="E8" s="93"/>
      <c r="F8" s="48" t="s">
        <v>2091</v>
      </c>
      <c r="G8" s="280"/>
    </row>
    <row r="9" spans="1:7" ht="184.5" customHeight="1" x14ac:dyDescent="0.25">
      <c r="A9" s="115" t="s">
        <v>2078</v>
      </c>
      <c r="B9" s="55" t="s">
        <v>2372</v>
      </c>
      <c r="C9" s="283" t="s">
        <v>2373</v>
      </c>
      <c r="D9" s="130"/>
      <c r="E9" s="129"/>
      <c r="F9" s="48" t="s">
        <v>2374</v>
      </c>
      <c r="G9" s="280"/>
    </row>
    <row r="10" spans="1:7" ht="115.5" x14ac:dyDescent="0.25">
      <c r="A10" s="115" t="s">
        <v>2078</v>
      </c>
      <c r="B10" s="55" t="s">
        <v>2375</v>
      </c>
      <c r="C10" s="60" t="s">
        <v>2376</v>
      </c>
      <c r="D10" s="130"/>
      <c r="E10" s="129"/>
      <c r="F10" s="48" t="s">
        <v>2374</v>
      </c>
      <c r="G10" s="280"/>
    </row>
    <row r="11" spans="1:7" ht="115.5" x14ac:dyDescent="0.25">
      <c r="A11" s="115" t="s">
        <v>2078</v>
      </c>
      <c r="B11" s="55" t="s">
        <v>2377</v>
      </c>
      <c r="C11" s="60" t="s">
        <v>2378</v>
      </c>
      <c r="D11" s="130"/>
      <c r="E11" s="129"/>
      <c r="F11" s="48" t="s">
        <v>2374</v>
      </c>
      <c r="G11" s="280"/>
    </row>
    <row r="12" spans="1:7" ht="115.5" x14ac:dyDescent="0.25">
      <c r="A12" s="115" t="s">
        <v>2078</v>
      </c>
      <c r="B12" s="55" t="s">
        <v>2379</v>
      </c>
      <c r="C12" s="60" t="s">
        <v>2380</v>
      </c>
      <c r="D12" s="130"/>
      <c r="E12" s="129"/>
      <c r="F12" s="48" t="s">
        <v>2374</v>
      </c>
      <c r="G12" s="280"/>
    </row>
    <row r="13" spans="1:7" ht="115.5" x14ac:dyDescent="0.25">
      <c r="A13" s="115" t="s">
        <v>2078</v>
      </c>
      <c r="B13" s="55" t="s">
        <v>2381</v>
      </c>
      <c r="C13" s="60" t="s">
        <v>2382</v>
      </c>
      <c r="D13" s="130"/>
      <c r="E13" s="129"/>
      <c r="F13" s="48" t="s">
        <v>2374</v>
      </c>
      <c r="G13" s="280"/>
    </row>
    <row r="14" spans="1:7" ht="115.5" x14ac:dyDescent="0.25">
      <c r="A14" s="115" t="s">
        <v>2078</v>
      </c>
      <c r="B14" s="55" t="s">
        <v>2383</v>
      </c>
      <c r="C14" s="60" t="s">
        <v>2384</v>
      </c>
      <c r="D14" s="130"/>
      <c r="E14" s="129"/>
      <c r="F14" s="48" t="s">
        <v>2374</v>
      </c>
      <c r="G14" s="280"/>
    </row>
    <row r="15" spans="1:7" ht="115.5" x14ac:dyDescent="0.25">
      <c r="A15" s="115" t="s">
        <v>2078</v>
      </c>
      <c r="B15" s="55" t="s">
        <v>2385</v>
      </c>
      <c r="C15" s="60" t="s">
        <v>2386</v>
      </c>
      <c r="D15" s="130"/>
      <c r="E15" s="129"/>
      <c r="F15" s="48" t="s">
        <v>2374</v>
      </c>
      <c r="G15" s="280"/>
    </row>
    <row r="16" spans="1:7" ht="115.5" x14ac:dyDescent="0.25">
      <c r="A16" s="115" t="s">
        <v>2078</v>
      </c>
      <c r="B16" s="55" t="s">
        <v>2387</v>
      </c>
      <c r="C16" s="60" t="s">
        <v>2388</v>
      </c>
      <c r="D16" s="130"/>
      <c r="E16" s="129"/>
      <c r="F16" s="48" t="s">
        <v>2374</v>
      </c>
      <c r="G16" s="280"/>
    </row>
    <row r="17" spans="1:8" ht="115.5" x14ac:dyDescent="0.25">
      <c r="A17" s="115" t="s">
        <v>2078</v>
      </c>
      <c r="B17" s="55" t="s">
        <v>2389</v>
      </c>
      <c r="C17" s="60" t="s">
        <v>2390</v>
      </c>
      <c r="D17" s="130"/>
      <c r="E17" s="129"/>
      <c r="F17" s="48" t="s">
        <v>2374</v>
      </c>
      <c r="G17" s="280"/>
    </row>
    <row r="18" spans="1:8" ht="115.5" x14ac:dyDescent="0.25">
      <c r="A18" s="115" t="s">
        <v>2078</v>
      </c>
      <c r="B18" s="55" t="s">
        <v>2391</v>
      </c>
      <c r="C18" s="60" t="s">
        <v>2392</v>
      </c>
      <c r="D18" s="130"/>
      <c r="E18" s="129"/>
      <c r="F18" s="48" t="s">
        <v>2374</v>
      </c>
      <c r="G18" s="280"/>
    </row>
    <row r="19" spans="1:8" ht="115.5" x14ac:dyDescent="0.25">
      <c r="A19" s="115" t="s">
        <v>2078</v>
      </c>
      <c r="B19" s="55" t="s">
        <v>2393</v>
      </c>
      <c r="C19" s="60" t="s">
        <v>2394</v>
      </c>
      <c r="D19" s="130"/>
      <c r="E19" s="129"/>
      <c r="F19" s="48" t="s">
        <v>2374</v>
      </c>
      <c r="G19" s="280"/>
    </row>
    <row r="20" spans="1:8" ht="115.5" x14ac:dyDescent="0.25">
      <c r="A20" s="115" t="s">
        <v>2078</v>
      </c>
      <c r="B20" s="55" t="s">
        <v>2395</v>
      </c>
      <c r="C20" s="60" t="s">
        <v>2396</v>
      </c>
      <c r="D20" s="130"/>
      <c r="E20" s="129"/>
      <c r="F20" s="48" t="s">
        <v>2374</v>
      </c>
      <c r="G20" s="280"/>
    </row>
    <row r="21" spans="1:8" ht="115.5" x14ac:dyDescent="0.25">
      <c r="A21" s="115" t="s">
        <v>2078</v>
      </c>
      <c r="B21" s="55" t="s">
        <v>2397</v>
      </c>
      <c r="C21" s="60" t="s">
        <v>2398</v>
      </c>
      <c r="D21" s="130"/>
      <c r="E21" s="129"/>
      <c r="F21" s="48" t="s">
        <v>2374</v>
      </c>
      <c r="G21" s="280"/>
    </row>
    <row r="22" spans="1:8" ht="115.5" x14ac:dyDescent="0.25">
      <c r="A22" s="115" t="s">
        <v>2078</v>
      </c>
      <c r="B22" s="55" t="s">
        <v>2399</v>
      </c>
      <c r="C22" s="60" t="s">
        <v>2400</v>
      </c>
      <c r="D22" s="130"/>
      <c r="E22" s="129"/>
      <c r="F22" s="48" t="s">
        <v>2374</v>
      </c>
      <c r="G22" s="280"/>
    </row>
    <row r="23" spans="1:8" ht="115.5" x14ac:dyDescent="0.25">
      <c r="A23" s="115" t="s">
        <v>2078</v>
      </c>
      <c r="B23" s="55" t="s">
        <v>2401</v>
      </c>
      <c r="C23" s="60" t="s">
        <v>2402</v>
      </c>
      <c r="D23" s="130"/>
      <c r="E23" s="129"/>
      <c r="F23" s="48" t="s">
        <v>2374</v>
      </c>
      <c r="G23" s="280"/>
    </row>
    <row r="24" spans="1:8" ht="115.5" x14ac:dyDescent="0.25">
      <c r="A24" s="115" t="s">
        <v>2078</v>
      </c>
      <c r="B24" s="55" t="s">
        <v>2403</v>
      </c>
      <c r="C24" s="60" t="s">
        <v>2404</v>
      </c>
      <c r="D24" s="130"/>
      <c r="E24" s="129"/>
      <c r="F24" s="48" t="s">
        <v>2374</v>
      </c>
      <c r="G24" s="280"/>
      <c r="H24" s="286"/>
    </row>
    <row r="25" spans="1:8" ht="327.75" x14ac:dyDescent="0.25">
      <c r="A25" s="115" t="s">
        <v>2078</v>
      </c>
      <c r="B25" s="55" t="s">
        <v>2405</v>
      </c>
      <c r="C25" s="60" t="s">
        <v>2406</v>
      </c>
      <c r="D25" s="130"/>
      <c r="E25" s="129"/>
      <c r="F25" s="48" t="s">
        <v>2374</v>
      </c>
      <c r="G25" s="280"/>
    </row>
    <row r="26" spans="1:8" ht="115.5" x14ac:dyDescent="0.25">
      <c r="A26" s="115" t="s">
        <v>2078</v>
      </c>
      <c r="B26" s="55" t="s">
        <v>2407</v>
      </c>
      <c r="C26" s="60" t="s">
        <v>2408</v>
      </c>
      <c r="D26" s="130"/>
      <c r="E26" s="129"/>
      <c r="F26" s="48" t="s">
        <v>2374</v>
      </c>
      <c r="G26" s="280"/>
    </row>
    <row r="27" spans="1:8" ht="115.5" x14ac:dyDescent="0.25">
      <c r="A27" s="115" t="s">
        <v>2078</v>
      </c>
      <c r="B27" s="55" t="s">
        <v>2409</v>
      </c>
      <c r="C27" s="60" t="s">
        <v>2410</v>
      </c>
      <c r="D27" s="130"/>
      <c r="E27" s="129"/>
      <c r="F27" s="48" t="s">
        <v>2374</v>
      </c>
      <c r="G27" s="280"/>
    </row>
    <row r="28" spans="1:8" ht="123.75" x14ac:dyDescent="0.25">
      <c r="A28" s="114" t="s">
        <v>1917</v>
      </c>
      <c r="B28" s="55" t="s">
        <v>2411</v>
      </c>
      <c r="C28" s="60" t="s">
        <v>2412</v>
      </c>
      <c r="D28" s="130"/>
      <c r="E28" s="129"/>
      <c r="F28" s="48" t="s">
        <v>2413</v>
      </c>
      <c r="G28" s="280"/>
    </row>
    <row r="29" spans="1:8" ht="123.75" x14ac:dyDescent="0.25">
      <c r="A29" s="114" t="s">
        <v>1917</v>
      </c>
      <c r="B29" s="55" t="s">
        <v>2414</v>
      </c>
      <c r="C29" s="60" t="s">
        <v>2415</v>
      </c>
      <c r="D29" s="130"/>
      <c r="E29" s="129"/>
      <c r="F29" s="48" t="s">
        <v>2413</v>
      </c>
      <c r="G29" s="280"/>
    </row>
    <row r="30" spans="1:8" ht="123.75" x14ac:dyDescent="0.25">
      <c r="A30" s="115" t="s">
        <v>2078</v>
      </c>
      <c r="B30" s="55" t="s">
        <v>2416</v>
      </c>
      <c r="C30" s="60" t="s">
        <v>2417</v>
      </c>
      <c r="D30" s="130"/>
      <c r="E30" s="129"/>
      <c r="F30" s="48" t="s">
        <v>2413</v>
      </c>
      <c r="G30" s="280"/>
    </row>
    <row r="31" spans="1:8" ht="123.75" x14ac:dyDescent="0.25">
      <c r="A31" s="115" t="s">
        <v>2078</v>
      </c>
      <c r="B31" s="55" t="s">
        <v>2418</v>
      </c>
      <c r="C31" s="60" t="s">
        <v>2419</v>
      </c>
      <c r="D31" s="130"/>
      <c r="E31" s="129"/>
      <c r="F31" s="48" t="s">
        <v>2420</v>
      </c>
      <c r="G31" s="280"/>
    </row>
    <row r="32" spans="1:8" ht="123.75" x14ac:dyDescent="0.25">
      <c r="A32" s="115" t="s">
        <v>2078</v>
      </c>
      <c r="B32" s="55" t="s">
        <v>2421</v>
      </c>
      <c r="C32" s="60" t="s">
        <v>2422</v>
      </c>
      <c r="D32" s="130"/>
      <c r="E32" s="129"/>
      <c r="F32" s="48" t="s">
        <v>2413</v>
      </c>
      <c r="G32" s="280"/>
    </row>
    <row r="33" spans="1:7" ht="123.75" x14ac:dyDescent="0.25">
      <c r="A33" s="111" t="s">
        <v>1694</v>
      </c>
      <c r="B33" s="55" t="s">
        <v>2423</v>
      </c>
      <c r="C33" s="60" t="s">
        <v>2424</v>
      </c>
      <c r="D33" s="130"/>
      <c r="E33" s="129"/>
      <c r="F33" s="48" t="s">
        <v>2413</v>
      </c>
      <c r="G33" s="280"/>
    </row>
    <row r="34" spans="1:7" ht="198.75" customHeight="1" thickBot="1" x14ac:dyDescent="0.3">
      <c r="A34" s="183" t="s">
        <v>2367</v>
      </c>
      <c r="B34" s="61" t="s">
        <v>2425</v>
      </c>
      <c r="C34" s="96" t="s">
        <v>2426</v>
      </c>
      <c r="D34" s="131"/>
      <c r="E34" s="374"/>
      <c r="F34" s="48" t="s">
        <v>2374</v>
      </c>
      <c r="G34" s="280"/>
    </row>
    <row r="36" spans="1:7" hidden="1" x14ac:dyDescent="0.25">
      <c r="C36" s="100" t="s">
        <v>1807</v>
      </c>
      <c r="D36" s="14">
        <f>COUNTIF(G3:G34,1)</f>
        <v>0</v>
      </c>
    </row>
    <row r="37" spans="1:7" hidden="1" x14ac:dyDescent="0.25">
      <c r="C37" s="100" t="s">
        <v>1808</v>
      </c>
      <c r="D37" s="14">
        <f>COUNTIF(G3:G34,2)</f>
        <v>0</v>
      </c>
    </row>
    <row r="38" spans="1:7" hidden="1" x14ac:dyDescent="0.25">
      <c r="C38" s="100" t="s">
        <v>1809</v>
      </c>
      <c r="D38" s="14">
        <f>COUNTIF(G3:G34,3)</f>
        <v>3</v>
      </c>
    </row>
  </sheetData>
  <sheetProtection algorithmName="SHA-512" hashValue="LN0sLuMh2N8oRML/1Rrh4tN59Md0huhEoLLqUDvgcMtWKXfhRpngpcx+g8RvrsPEZB+8mqtehjrIciDYR702FA==" saltValue="x0Jc+Yp94GApHRHqIs/alQ==" spinCount="100000" sheet="1" formatRows="0" autoFilter="0"/>
  <mergeCells count="1">
    <mergeCell ref="B1:E1"/>
  </mergeCells>
  <phoneticPr fontId="36" type="noConversion"/>
  <conditionalFormatting sqref="D3:D5">
    <cfRule type="cellIs" dxfId="50" priority="1" operator="equal">
      <formula>"NO CUMPLE CONDICIÓN"</formula>
    </cfRule>
    <cfRule type="cellIs" dxfId="49" priority="2" operator="equal">
      <formula>"No Cumple"</formula>
    </cfRule>
  </conditionalFormatting>
  <dataValidations count="1">
    <dataValidation type="list" allowBlank="1" showInputMessage="1" showErrorMessage="1" sqref="D6:D7 D9:D34" xr:uid="{41D888C0-66C1-404D-8E39-311B160BD3F2}">
      <formula1>"CUMPLE,NO CUMPLE"</formula1>
    </dataValidation>
  </dataValidations>
  <hyperlinks>
    <hyperlink ref="A1" location="PORTADA!A1" display="Portada" xr:uid="{48A77436-787C-4AAB-9DB5-8E6A687A60C3}"/>
  </hyperlinks>
  <printOptions horizontalCentered="1"/>
  <pageMargins left="0.11811023622047245" right="0.11811023622047245" top="1.1811023622047245" bottom="0.74803149606299213" header="0.31496062992125984" footer="0.31496062992125984"/>
  <pageSetup scale="70"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J23"/>
  <sheetViews>
    <sheetView zoomScale="90" zoomScaleNormal="90" workbookViewId="0">
      <selection activeCell="A23" sqref="A23"/>
    </sheetView>
  </sheetViews>
  <sheetFormatPr baseColWidth="10" defaultColWidth="11.42578125" defaultRowHeight="15" x14ac:dyDescent="0.25"/>
  <cols>
    <col min="1" max="1" width="6.85546875" style="182" customWidth="1"/>
    <col min="2" max="2" width="7.42578125" style="14" customWidth="1"/>
    <col min="3" max="3" width="69.140625" style="29" customWidth="1"/>
    <col min="4" max="4" width="17" customWidth="1"/>
    <col min="5" max="5" width="76.7109375" customWidth="1"/>
    <col min="6" max="6" width="30" style="29" customWidth="1"/>
    <col min="7" max="7" width="11.42578125" hidden="1" customWidth="1"/>
  </cols>
  <sheetData>
    <row r="1" spans="1:10" s="34" customFormat="1" ht="21" customHeight="1" thickBot="1" x14ac:dyDescent="0.3">
      <c r="A1" s="295" t="s">
        <v>1685</v>
      </c>
      <c r="B1" s="484" t="s">
        <v>2427</v>
      </c>
      <c r="C1" s="485"/>
      <c r="D1" s="485"/>
      <c r="E1" s="486"/>
      <c r="F1" s="117"/>
      <c r="G1" s="30"/>
    </row>
    <row r="2" spans="1:10" s="32" customFormat="1" ht="74.25" customHeight="1" thickBot="1" x14ac:dyDescent="0.3">
      <c r="A2" s="425" t="s">
        <v>1686</v>
      </c>
      <c r="B2" s="79" t="s">
        <v>1687</v>
      </c>
      <c r="C2" s="83" t="s">
        <v>1688</v>
      </c>
      <c r="D2" s="81" t="s">
        <v>1689</v>
      </c>
      <c r="E2" s="82" t="s">
        <v>1690</v>
      </c>
      <c r="F2" s="33" t="s">
        <v>1691</v>
      </c>
    </row>
    <row r="3" spans="1:10" ht="42.75" x14ac:dyDescent="0.25">
      <c r="B3" s="69" t="s">
        <v>2428</v>
      </c>
      <c r="C3" s="97" t="s">
        <v>2429</v>
      </c>
      <c r="D3" s="78" t="str">
        <f>IF(COUNTIF(D4:D4,"NO CUMPLE")&gt;0,"NO CUMPLE CONDICIÓN",IF(COUNTIF(D4:D4,"CUMPLE")=0,"NO APLICA","CUMPLE"))</f>
        <v>NO APLICA</v>
      </c>
      <c r="E3" s="398" t="str">
        <f>CONCATENATE(IF(D4="NO CUMPLE",CONCATENATE(E4," / "),""))</f>
        <v/>
      </c>
      <c r="F3" s="37" t="s">
        <v>2430</v>
      </c>
      <c r="G3" s="14">
        <f>IF(D3="CUMPLE",1,IF(D3="NO CUMPLE CONDICIÓN",2,3))</f>
        <v>3</v>
      </c>
      <c r="J3" s="32"/>
    </row>
    <row r="4" spans="1:10" ht="43.5" x14ac:dyDescent="0.25">
      <c r="A4" s="183" t="s">
        <v>2367</v>
      </c>
      <c r="B4" s="55" t="s">
        <v>2431</v>
      </c>
      <c r="C4" s="60" t="s">
        <v>2432</v>
      </c>
      <c r="D4" s="130"/>
      <c r="E4" s="129"/>
      <c r="F4" s="37" t="s">
        <v>2433</v>
      </c>
      <c r="G4" s="14"/>
      <c r="J4" s="32"/>
    </row>
    <row r="5" spans="1:10" ht="42.75" x14ac:dyDescent="0.25">
      <c r="B5" s="58" t="s">
        <v>2434</v>
      </c>
      <c r="C5" s="98" t="s">
        <v>2435</v>
      </c>
      <c r="D5" s="77" t="str">
        <f>IF(COUNTIF(D6:D8,"NO CUMPLE")&gt;0,"NO CUMPLE CONDICIÓN",IF(COUNTIF(D6:D8,"CUMPLE")=0,"NO APLICA","CUMPLE"))</f>
        <v>NO APLICA</v>
      </c>
      <c r="E5" s="397" t="str">
        <f>CONCATENATE(IF(D6="NO CUMPLE",CONCATENATE(E6," / "),""),IF(D7="NO CUMPLE",CONCATENATE(E7," / "),""),IF(D8="NO CUMPLE",CONCATENATE(E8," / "),""))</f>
        <v/>
      </c>
      <c r="F5" s="37" t="s">
        <v>2436</v>
      </c>
      <c r="G5" s="14">
        <f t="shared" ref="G5:G16" si="0">IF(D5="CUMPLE",1,IF(D5="NO CUMPLE CONDICIÓN",2,3))</f>
        <v>3</v>
      </c>
      <c r="J5" s="32"/>
    </row>
    <row r="6" spans="1:10" ht="41.25" x14ac:dyDescent="0.25">
      <c r="A6" s="183" t="s">
        <v>2367</v>
      </c>
      <c r="B6" s="55" t="s">
        <v>2437</v>
      </c>
      <c r="C6" s="60" t="s">
        <v>2438</v>
      </c>
      <c r="D6" s="130"/>
      <c r="E6" s="129"/>
      <c r="F6" s="37" t="s">
        <v>2439</v>
      </c>
      <c r="G6" s="14"/>
      <c r="J6" s="32"/>
    </row>
    <row r="7" spans="1:10" ht="99.75" x14ac:dyDescent="0.25">
      <c r="A7" s="183" t="s">
        <v>2367</v>
      </c>
      <c r="B7" s="55" t="s">
        <v>2440</v>
      </c>
      <c r="C7" s="60" t="s">
        <v>2441</v>
      </c>
      <c r="D7" s="130"/>
      <c r="E7" s="129"/>
      <c r="F7" s="37" t="s">
        <v>2439</v>
      </c>
      <c r="G7" s="14"/>
      <c r="J7" s="32"/>
    </row>
    <row r="8" spans="1:10" ht="114" x14ac:dyDescent="0.25">
      <c r="A8" s="183" t="s">
        <v>2367</v>
      </c>
      <c r="B8" s="55" t="s">
        <v>2442</v>
      </c>
      <c r="C8" s="60" t="s">
        <v>2443</v>
      </c>
      <c r="D8" s="130"/>
      <c r="E8" s="129"/>
      <c r="F8" s="37" t="s">
        <v>2439</v>
      </c>
      <c r="G8" s="14"/>
      <c r="J8" s="32"/>
    </row>
    <row r="9" spans="1:10" ht="42.75" x14ac:dyDescent="0.25">
      <c r="B9" s="58" t="s">
        <v>2444</v>
      </c>
      <c r="C9" s="98" t="s">
        <v>2445</v>
      </c>
      <c r="D9" s="77" t="str">
        <f>IF(COUNTIF(D10:D12,"NO CUMPLE")&gt;0,"NO CUMPLE CONDICIÓN",IF(COUNTIF(D10:D12,"CUMPLE")=0,"NO APLICA","CUMPLE"))</f>
        <v>NO APLICA</v>
      </c>
      <c r="E9" s="397" t="str">
        <f>CONCATENATE(IF(D10="NO CUMPLE",CONCATENATE(E10," / "),""),IF(D11="NO CUMPLE",CONCATENATE(E11," / "),""),IF(D12="NO CUMPLE",CONCATENATE(E12," / "),""))</f>
        <v/>
      </c>
      <c r="F9" s="37" t="s">
        <v>2446</v>
      </c>
      <c r="G9" s="14">
        <f t="shared" si="0"/>
        <v>3</v>
      </c>
      <c r="J9" s="32"/>
    </row>
    <row r="10" spans="1:10" ht="41.25" x14ac:dyDescent="0.25">
      <c r="A10" s="183" t="s">
        <v>2367</v>
      </c>
      <c r="B10" s="55" t="s">
        <v>2447</v>
      </c>
      <c r="C10" s="60" t="s">
        <v>2448</v>
      </c>
      <c r="D10" s="130"/>
      <c r="E10" s="129"/>
      <c r="F10" s="37" t="s">
        <v>2449</v>
      </c>
      <c r="G10" s="14"/>
      <c r="J10" s="32"/>
    </row>
    <row r="11" spans="1:10" ht="231" x14ac:dyDescent="0.25">
      <c r="A11" s="183" t="s">
        <v>2367</v>
      </c>
      <c r="B11" s="55" t="s">
        <v>2450</v>
      </c>
      <c r="C11" s="60" t="s">
        <v>2451</v>
      </c>
      <c r="D11" s="130"/>
      <c r="E11" s="129"/>
      <c r="F11" s="37" t="s">
        <v>2452</v>
      </c>
      <c r="G11" s="14"/>
      <c r="J11" s="32"/>
    </row>
    <row r="12" spans="1:10" ht="42.75" x14ac:dyDescent="0.25">
      <c r="A12" s="184" t="s">
        <v>2367</v>
      </c>
      <c r="B12" s="55" t="s">
        <v>2453</v>
      </c>
      <c r="C12" s="60" t="s">
        <v>2454</v>
      </c>
      <c r="D12" s="130"/>
      <c r="E12" s="129"/>
      <c r="F12" s="37" t="s">
        <v>2449</v>
      </c>
      <c r="G12" s="14"/>
      <c r="J12" s="32"/>
    </row>
    <row r="13" spans="1:10" ht="57" x14ac:dyDescent="0.25">
      <c r="A13" s="183" t="s">
        <v>2367</v>
      </c>
      <c r="B13" s="58" t="s">
        <v>2455</v>
      </c>
      <c r="C13" s="98" t="s">
        <v>2456</v>
      </c>
      <c r="D13" s="77" t="str">
        <f>IF(COUNTIF(D14:D15,"NO CUMPLE")&gt;0,"NO CUMPLE CONDICIÓN",IF(COUNTIF(D14:D15,"CUMPLE")=0,"NO APLICA","CUMPLE"))</f>
        <v>NO APLICA</v>
      </c>
      <c r="E13" s="397" t="str">
        <f>CONCATENATE(IF(D14="NO CUMPLE",CONCATENATE(E14," / "),""),IF(D15="NO CUMPLE",CONCATENATE(E15," / "),""))</f>
        <v/>
      </c>
      <c r="F13" s="37" t="s">
        <v>2457</v>
      </c>
      <c r="G13" s="14">
        <f>IF(D13="CUMPLE",1,IF(D13="NO CUMPLE CONDICIÓN",2,3))</f>
        <v>3</v>
      </c>
      <c r="J13" s="32"/>
    </row>
    <row r="14" spans="1:10" ht="204.75" x14ac:dyDescent="0.25">
      <c r="A14" s="183" t="s">
        <v>2367</v>
      </c>
      <c r="B14" s="354" t="s">
        <v>2458</v>
      </c>
      <c r="C14" s="56" t="s">
        <v>2459</v>
      </c>
      <c r="D14" s="130"/>
      <c r="E14" s="426"/>
      <c r="F14" s="37" t="s">
        <v>2460</v>
      </c>
      <c r="G14" s="14"/>
      <c r="J14" s="32"/>
    </row>
    <row r="15" spans="1:10" ht="129.75" x14ac:dyDescent="0.25">
      <c r="A15" s="183" t="s">
        <v>2367</v>
      </c>
      <c r="B15" s="354" t="s">
        <v>2461</v>
      </c>
      <c r="C15" s="56" t="s">
        <v>2462</v>
      </c>
      <c r="D15" s="130"/>
      <c r="E15" s="426"/>
      <c r="F15" s="37" t="s">
        <v>2460</v>
      </c>
      <c r="G15" s="14"/>
      <c r="J15" s="32"/>
    </row>
    <row r="16" spans="1:10" ht="41.25" x14ac:dyDescent="0.25">
      <c r="B16" s="58" t="s">
        <v>2463</v>
      </c>
      <c r="C16" s="98" t="s">
        <v>2464</v>
      </c>
      <c r="D16" s="77" t="str">
        <f>IF(COUNTIF(D17:D19,"NO CUMPLE")&gt;0,"NO CUMPLE CONDICIÓN",IF(COUNTIF(D17:D19,"CUMPLE")=0,"NO APLICA","CUMPLE"))</f>
        <v>NO APLICA</v>
      </c>
      <c r="E16" s="397" t="str">
        <f>CONCATENATE(IF(D17="NO CUMPLE",CONCATENATE(E17," / "),""),IF(D18="NO CUMPLE",CONCATENATE(E18," / "),""),IF(D19="NO CUMPLE",CONCATENATE(E19," / "),""))</f>
        <v/>
      </c>
      <c r="F16" s="37" t="s">
        <v>2449</v>
      </c>
      <c r="G16" s="14">
        <f t="shared" si="0"/>
        <v>3</v>
      </c>
      <c r="J16" s="32"/>
    </row>
    <row r="17" spans="1:10" ht="57" x14ac:dyDescent="0.25">
      <c r="A17" s="183" t="s">
        <v>2367</v>
      </c>
      <c r="B17" s="55" t="s">
        <v>2465</v>
      </c>
      <c r="C17" s="60" t="s">
        <v>2466</v>
      </c>
      <c r="D17" s="130"/>
      <c r="E17" s="129"/>
      <c r="F17" s="37" t="s">
        <v>2449</v>
      </c>
      <c r="G17" s="14"/>
      <c r="J17" s="32"/>
    </row>
    <row r="18" spans="1:10" ht="71.25" x14ac:dyDescent="0.25">
      <c r="A18" s="183" t="s">
        <v>2367</v>
      </c>
      <c r="B18" s="55" t="s">
        <v>2467</v>
      </c>
      <c r="C18" s="60" t="s">
        <v>2468</v>
      </c>
      <c r="D18" s="130"/>
      <c r="E18" s="129"/>
      <c r="F18" s="37" t="s">
        <v>2469</v>
      </c>
      <c r="G18" s="14"/>
      <c r="J18" s="32"/>
    </row>
    <row r="19" spans="1:10" ht="43.5" thickBot="1" x14ac:dyDescent="0.3">
      <c r="A19" s="183" t="s">
        <v>2367</v>
      </c>
      <c r="B19" s="61" t="s">
        <v>2470</v>
      </c>
      <c r="C19" s="96" t="s">
        <v>2471</v>
      </c>
      <c r="D19" s="131"/>
      <c r="E19" s="374"/>
      <c r="F19" s="37" t="s">
        <v>2469</v>
      </c>
      <c r="J19" s="32"/>
    </row>
    <row r="21" spans="1:10" hidden="1" x14ac:dyDescent="0.25">
      <c r="C21" s="100" t="s">
        <v>1807</v>
      </c>
      <c r="D21">
        <f>COUNTIF(G3:G18,1)</f>
        <v>0</v>
      </c>
    </row>
    <row r="22" spans="1:10" hidden="1" x14ac:dyDescent="0.25">
      <c r="C22" s="100" t="s">
        <v>1808</v>
      </c>
      <c r="D22">
        <f>COUNTIF(G3:G18,2)</f>
        <v>0</v>
      </c>
    </row>
    <row r="23" spans="1:10" hidden="1" x14ac:dyDescent="0.25">
      <c r="C23" s="100" t="s">
        <v>1809</v>
      </c>
      <c r="D23">
        <f>COUNTIF(G3:G18,3)</f>
        <v>5</v>
      </c>
    </row>
  </sheetData>
  <sheetProtection algorithmName="SHA-512" hashValue="s8Fp6/L3h/rBvs7QJA4E4m4Arw00qVqd+YI2FRh/Z2gEAcjPxLh0ysLkwerQb3QjBOU13MyZxcI7dTB5hpO4mg==" saltValue="0Q4sV0U+s5E3W2uL7Oajnw==" spinCount="100000" sheet="1" formatRows="0" autoFilter="0"/>
  <mergeCells count="1">
    <mergeCell ref="B1:E1"/>
  </mergeCells>
  <phoneticPr fontId="36" type="noConversion"/>
  <conditionalFormatting sqref="D3">
    <cfRule type="cellIs" dxfId="48" priority="11" operator="equal">
      <formula>"NO CUMPLE CONDICIÓN"</formula>
    </cfRule>
    <cfRule type="cellIs" dxfId="47" priority="12" operator="equal">
      <formula>"No Cumple"</formula>
    </cfRule>
  </conditionalFormatting>
  <conditionalFormatting sqref="D5">
    <cfRule type="cellIs" dxfId="46" priority="9" operator="equal">
      <formula>"NO CUMPLE CONDICIÓN"</formula>
    </cfRule>
    <cfRule type="cellIs" dxfId="45" priority="10" operator="equal">
      <formula>"No Cumple"</formula>
    </cfRule>
  </conditionalFormatting>
  <conditionalFormatting sqref="D9">
    <cfRule type="cellIs" dxfId="44" priority="7" operator="equal">
      <formula>"NO CUMPLE CONDICIÓN"</formula>
    </cfRule>
    <cfRule type="cellIs" dxfId="43" priority="8" operator="equal">
      <formula>"No Cumple"</formula>
    </cfRule>
  </conditionalFormatting>
  <conditionalFormatting sqref="D13">
    <cfRule type="cellIs" dxfId="42" priority="1" operator="equal">
      <formula>"NO CUMPLE CONDICIÓN"</formula>
    </cfRule>
    <cfRule type="cellIs" dxfId="41" priority="2" operator="equal">
      <formula>"No Cumple"</formula>
    </cfRule>
  </conditionalFormatting>
  <conditionalFormatting sqref="D16">
    <cfRule type="cellIs" dxfId="40" priority="5" operator="equal">
      <formula>"NO CUMPLE CONDICIÓN"</formula>
    </cfRule>
    <cfRule type="cellIs" dxfId="39" priority="6" operator="equal">
      <formula>"No Cumple"</formula>
    </cfRule>
  </conditionalFormatting>
  <dataValidations count="1">
    <dataValidation type="list" allowBlank="1" showInputMessage="1" showErrorMessage="1" sqref="D4 D6:D8 D17:D19 D10:D12 D14:D15" xr:uid="{00000000-0002-0000-0700-000000000000}">
      <formula1>"CUMPLE,NO CUMPLE"</formula1>
    </dataValidation>
  </dataValidations>
  <hyperlinks>
    <hyperlink ref="A1" location="PORTADA!A1" display="Portada" xr:uid="{6779DC0F-43C7-469E-9B92-E33EEEAB6486}"/>
  </hyperlinks>
  <printOptions horizontalCentered="1"/>
  <pageMargins left="0.11811023622047245" right="0.11811023622047245" top="1.1811023622047245" bottom="0.74803149606299213" header="0.31496062992125984" footer="0.31496062992125984"/>
  <pageSetup scale="79" fitToHeight="0" orientation="landscape" r:id="rId1"/>
  <headerFooter>
    <oddHeader>&amp;L&amp;G&amp;CPROCESO DE INSPECCIÓN, VIGILANCIA Y CONTROL
INSTRUMENTO IV 
HOGAR DE PASO
&amp;RIN88.IVC
Versión 1
20/05/2026
Clasificación de la Información
CLASIFICADA</oddHeader>
    <oddFooter>&amp;C&amp;G</oddFoot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59999389629810485"/>
    <pageSetUpPr fitToPage="1"/>
  </sheetPr>
  <dimension ref="A1:J19"/>
  <sheetViews>
    <sheetView zoomScale="90" zoomScaleNormal="90" workbookViewId="0">
      <selection activeCell="A23" sqref="A23"/>
    </sheetView>
  </sheetViews>
  <sheetFormatPr baseColWidth="10" defaultColWidth="11.42578125" defaultRowHeight="15" x14ac:dyDescent="0.25"/>
  <cols>
    <col min="1" max="1" width="7.140625" style="182" customWidth="1"/>
    <col min="2" max="2" width="6.42578125" style="14" customWidth="1"/>
    <col min="3" max="3" width="69.28515625" style="29" customWidth="1"/>
    <col min="4" max="4" width="17" customWidth="1"/>
    <col min="5" max="5" width="81.7109375" customWidth="1"/>
    <col min="6" max="6" width="39.42578125" style="29" customWidth="1"/>
    <col min="7" max="7" width="11.42578125" hidden="1" customWidth="1"/>
  </cols>
  <sheetData>
    <row r="1" spans="1:10" s="34" customFormat="1" ht="21" customHeight="1" thickBot="1" x14ac:dyDescent="0.3">
      <c r="A1" s="295" t="s">
        <v>1685</v>
      </c>
      <c r="B1" s="484" t="s">
        <v>2472</v>
      </c>
      <c r="C1" s="485"/>
      <c r="D1" s="485"/>
      <c r="E1" s="486"/>
      <c r="F1" s="117"/>
      <c r="G1" s="30"/>
    </row>
    <row r="2" spans="1:10" s="32" customFormat="1" ht="74.25" customHeight="1" thickBot="1" x14ac:dyDescent="0.3">
      <c r="A2" s="109" t="s">
        <v>1686</v>
      </c>
      <c r="B2" s="70" t="s">
        <v>1687</v>
      </c>
      <c r="C2" s="71" t="s">
        <v>1688</v>
      </c>
      <c r="D2" s="72" t="s">
        <v>1689</v>
      </c>
      <c r="E2" s="82" t="s">
        <v>1690</v>
      </c>
      <c r="F2" s="185" t="s">
        <v>1691</v>
      </c>
    </row>
    <row r="3" spans="1:10" ht="28.5" x14ac:dyDescent="0.25">
      <c r="B3" s="54" t="s">
        <v>2473</v>
      </c>
      <c r="C3" s="160" t="s">
        <v>2474</v>
      </c>
      <c r="D3" s="76" t="str">
        <f>IF(COUNTIF(D4:D7,"NO CUMPLE")&gt;0,"NO CUMPLE CONDICIÓN",IF(COUNTIF(D4:D7,"CUMPLE")=0,"NO APLICA","CUMPLE"))</f>
        <v>NO APLICA</v>
      </c>
      <c r="E3" s="225" t="str">
        <f>CONCATENATE(IF(D4="NO CUMPLE",CONCATENATE(E4," / "),""),IF(D5="NO CUMPLE",CONCATENATE(E5," / "),""),IF(D6="NO CUMPLE",CONCATENATE(E6," / "),""),IF(D7="NO CUMPLE",CONCATENATE(E7," / "),""))</f>
        <v/>
      </c>
      <c r="F3" s="37" t="s">
        <v>2475</v>
      </c>
      <c r="G3" s="14">
        <f>IF(D3="CUMPLE",1,IF(D3="NO CUMPLE CONDICIÓN",2,3))</f>
        <v>3</v>
      </c>
      <c r="J3" s="32"/>
    </row>
    <row r="4" spans="1:10" ht="31.5" customHeight="1" x14ac:dyDescent="0.25">
      <c r="A4" s="183" t="s">
        <v>2367</v>
      </c>
      <c r="B4" s="55" t="s">
        <v>2476</v>
      </c>
      <c r="C4" s="60" t="s">
        <v>2477</v>
      </c>
      <c r="D4" s="130"/>
      <c r="E4" s="127"/>
      <c r="F4" s="37" t="s">
        <v>2475</v>
      </c>
      <c r="G4" s="14"/>
      <c r="J4" s="32"/>
    </row>
    <row r="5" spans="1:10" ht="66" customHeight="1" x14ac:dyDescent="0.25">
      <c r="A5" s="183" t="s">
        <v>2367</v>
      </c>
      <c r="B5" s="55" t="s">
        <v>2478</v>
      </c>
      <c r="C5" s="60" t="s">
        <v>2479</v>
      </c>
      <c r="D5" s="130"/>
      <c r="E5" s="127"/>
      <c r="F5" s="37" t="s">
        <v>2475</v>
      </c>
      <c r="G5" s="14"/>
      <c r="J5" s="32"/>
    </row>
    <row r="6" spans="1:10" ht="31.5" customHeight="1" x14ac:dyDescent="0.25">
      <c r="A6" s="183" t="s">
        <v>2367</v>
      </c>
      <c r="B6" s="55" t="s">
        <v>2480</v>
      </c>
      <c r="C6" s="60" t="s">
        <v>2481</v>
      </c>
      <c r="D6" s="130"/>
      <c r="E6" s="127"/>
      <c r="F6" s="37" t="s">
        <v>2475</v>
      </c>
      <c r="G6" s="14"/>
      <c r="J6" s="32"/>
    </row>
    <row r="7" spans="1:10" ht="44.25" customHeight="1" x14ac:dyDescent="0.25">
      <c r="A7" s="183" t="s">
        <v>2367</v>
      </c>
      <c r="B7" s="55" t="s">
        <v>2482</v>
      </c>
      <c r="C7" s="60" t="s">
        <v>2483</v>
      </c>
      <c r="D7" s="130"/>
      <c r="E7" s="127"/>
      <c r="F7" s="37" t="s">
        <v>2475</v>
      </c>
      <c r="G7" s="14"/>
      <c r="J7" s="32"/>
    </row>
    <row r="8" spans="1:10" ht="34.5" customHeight="1" x14ac:dyDescent="0.25">
      <c r="B8" s="58" t="s">
        <v>2484</v>
      </c>
      <c r="C8" s="98" t="s">
        <v>2485</v>
      </c>
      <c r="D8" s="77" t="str">
        <f>IF(COUNTIF(D9:D13,"NO CUMPLE")&gt;0,"NO CUMPLE CONDICIÓN",IF(COUNTIF(D9:D13,"CUMPLE")=0,"NO APLICA","CUMPLE"))</f>
        <v>NO APLICA</v>
      </c>
      <c r="E8" s="73" t="str">
        <f>CONCATENATE(IF(D9="NO CUMPLE",CONCATENATE(E9," / "),""),IF(D10="NO CUMPLE",CONCATENATE(E10," / "),""),IF(D11="NO CUMPLE",CONCATENATE(E11," / "),""),IF(D12="NO CUMPLE",CONCATENATE(E12," / "),""),IF(D13="NO CUMPLE",CONCATENATE(E13," / "),""))</f>
        <v/>
      </c>
      <c r="F8" s="37" t="s">
        <v>2486</v>
      </c>
      <c r="G8" s="14">
        <f t="shared" ref="G8" si="0">IF(D8="CUMPLE",1,IF(D8="NO CUMPLE CONDICIÓN",2,3))</f>
        <v>3</v>
      </c>
      <c r="J8" s="32"/>
    </row>
    <row r="9" spans="1:10" ht="27.75" customHeight="1" x14ac:dyDescent="0.25">
      <c r="A9" s="183" t="s">
        <v>2367</v>
      </c>
      <c r="B9" s="55" t="s">
        <v>2487</v>
      </c>
      <c r="C9" s="60" t="s">
        <v>2488</v>
      </c>
      <c r="D9" s="130"/>
      <c r="E9" s="127"/>
      <c r="F9" s="37" t="s">
        <v>2489</v>
      </c>
      <c r="G9" s="14"/>
      <c r="J9" s="32"/>
    </row>
    <row r="10" spans="1:10" ht="72" x14ac:dyDescent="0.25">
      <c r="A10" s="183" t="s">
        <v>2367</v>
      </c>
      <c r="B10" s="55" t="s">
        <v>2490</v>
      </c>
      <c r="C10" s="56" t="s">
        <v>2491</v>
      </c>
      <c r="D10" s="130"/>
      <c r="E10" s="127"/>
      <c r="F10" s="37" t="s">
        <v>2492</v>
      </c>
      <c r="G10" s="14"/>
      <c r="J10" s="32"/>
    </row>
    <row r="11" spans="1:10" ht="86.25" x14ac:dyDescent="0.25">
      <c r="A11" s="183" t="s">
        <v>2367</v>
      </c>
      <c r="B11" s="55" t="s">
        <v>2493</v>
      </c>
      <c r="C11" s="60" t="s">
        <v>2494</v>
      </c>
      <c r="D11" s="130"/>
      <c r="E11" s="127"/>
      <c r="F11" s="37" t="s">
        <v>2495</v>
      </c>
      <c r="G11" s="14"/>
      <c r="J11" s="32"/>
    </row>
    <row r="12" spans="1:10" ht="57" x14ac:dyDescent="0.25">
      <c r="A12" s="183" t="s">
        <v>2367</v>
      </c>
      <c r="B12" s="55" t="s">
        <v>2496</v>
      </c>
      <c r="C12" s="56" t="s">
        <v>2497</v>
      </c>
      <c r="D12" s="130"/>
      <c r="E12" s="127"/>
      <c r="F12" s="37" t="s">
        <v>2498</v>
      </c>
      <c r="G12" s="14"/>
      <c r="J12" s="32"/>
    </row>
    <row r="13" spans="1:10" ht="144" thickBot="1" x14ac:dyDescent="0.3">
      <c r="A13" s="183" t="s">
        <v>2367</v>
      </c>
      <c r="B13" s="61" t="s">
        <v>2499</v>
      </c>
      <c r="C13" s="64" t="s">
        <v>2500</v>
      </c>
      <c r="D13" s="131"/>
      <c r="E13" s="128"/>
      <c r="F13" s="37" t="s">
        <v>2501</v>
      </c>
      <c r="G13" s="14"/>
      <c r="J13" s="32"/>
    </row>
    <row r="14" spans="1:10" x14ac:dyDescent="0.25">
      <c r="J14" s="32"/>
    </row>
    <row r="15" spans="1:10" hidden="1" x14ac:dyDescent="0.25">
      <c r="C15" s="100" t="s">
        <v>1807</v>
      </c>
      <c r="D15" s="14">
        <f>COUNTIF(G3:G13,1)</f>
        <v>0</v>
      </c>
      <c r="J15" s="32"/>
    </row>
    <row r="16" spans="1:10" hidden="1" x14ac:dyDescent="0.25">
      <c r="C16" s="100" t="s">
        <v>1808</v>
      </c>
      <c r="D16" s="14">
        <f>COUNTIF(G3:G13,2)</f>
        <v>0</v>
      </c>
      <c r="J16" s="32"/>
    </row>
    <row r="17" spans="3:10" hidden="1" x14ac:dyDescent="0.25">
      <c r="C17" s="100" t="s">
        <v>1809</v>
      </c>
      <c r="D17" s="14">
        <f>COUNTIF(G3:G13,3)</f>
        <v>2</v>
      </c>
      <c r="J17" s="32"/>
    </row>
    <row r="18" spans="3:10" x14ac:dyDescent="0.25">
      <c r="J18" s="32"/>
    </row>
    <row r="19" spans="3:10" x14ac:dyDescent="0.25">
      <c r="J19" s="32"/>
    </row>
  </sheetData>
  <sheetProtection algorithmName="SHA-512" hashValue="TbmLfOusU6YRP9PCJjU5f6FZu+YYnSZ8/wYl81UwimtyCQF4qLbjLSztBK4xGCueHz4XPkYVFM9WYv4i74vmZQ==" saltValue="jYRamhEjs7NrKYzODGyFnA==" spinCount="100000" sheet="1" formatRows="0" autoFilter="0"/>
  <mergeCells count="1">
    <mergeCell ref="B1:E1"/>
  </mergeCells>
  <phoneticPr fontId="36" type="noConversion"/>
  <conditionalFormatting sqref="D3">
    <cfRule type="cellIs" dxfId="38" priority="5" operator="equal">
      <formula>"NO CUMPLE CONDICIÓN"</formula>
    </cfRule>
    <cfRule type="cellIs" dxfId="37" priority="6" operator="equal">
      <formula>"No Cumple"</formula>
    </cfRule>
  </conditionalFormatting>
  <conditionalFormatting sqref="D8">
    <cfRule type="cellIs" dxfId="36" priority="3" operator="equal">
      <formula>"NO CUMPLE CONDICIÓN"</formula>
    </cfRule>
    <cfRule type="cellIs" dxfId="35" priority="4" operator="equal">
      <formula>"No Cumple"</formula>
    </cfRule>
  </conditionalFormatting>
  <dataValidations count="1">
    <dataValidation type="list" allowBlank="1" showInputMessage="1" showErrorMessage="1" sqref="D4:D7 D9:D13" xr:uid="{00000000-0002-0000-0800-000000000000}">
      <formula1>"CUMPLE,NO CUMPLE"</formula1>
    </dataValidation>
  </dataValidations>
  <hyperlinks>
    <hyperlink ref="A1" location="PORTADA!A1" display="Portada" xr:uid="{EC674FFE-30DE-4EDC-A0D4-4BDC199CBD7A}"/>
  </hyperlinks>
  <printOptions horizontalCentered="1"/>
  <pageMargins left="0.11811023622047245" right="0.11811023622047245" top="1.1811023622047245" bottom="0.74803149606299213" header="0.31496062992125984" footer="0.31496062992125984"/>
  <pageSetup scale="77"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71CC-5DFE-41BD-B7EA-98DA02DF8046}">
  <sheetPr>
    <tabColor theme="3" tint="0.249977111117893"/>
    <pageSetUpPr fitToPage="1"/>
  </sheetPr>
  <dimension ref="A1:G30"/>
  <sheetViews>
    <sheetView zoomScale="90" zoomScaleNormal="90" workbookViewId="0">
      <selection activeCell="A23" sqref="A23"/>
    </sheetView>
  </sheetViews>
  <sheetFormatPr baseColWidth="10" defaultColWidth="11.42578125" defaultRowHeight="15" x14ac:dyDescent="0.25"/>
  <cols>
    <col min="1" max="1" width="7.42578125" style="112" customWidth="1"/>
    <col min="2" max="2" width="6.140625" style="14" customWidth="1"/>
    <col min="3" max="3" width="66.42578125" style="29" customWidth="1"/>
    <col min="4" max="4" width="18" customWidth="1"/>
    <col min="5" max="5" width="84.28515625" customWidth="1"/>
    <col min="6" max="6" width="39.140625" style="29" customWidth="1"/>
    <col min="7" max="7" width="11.42578125" hidden="1" customWidth="1"/>
  </cols>
  <sheetData>
    <row r="1" spans="1:7" s="34" customFormat="1" ht="21" customHeight="1" thickBot="1" x14ac:dyDescent="0.3">
      <c r="A1" s="295" t="s">
        <v>1685</v>
      </c>
      <c r="B1" s="487" t="s">
        <v>2502</v>
      </c>
      <c r="C1" s="488"/>
      <c r="D1" s="488"/>
      <c r="E1" s="489"/>
      <c r="F1" s="117"/>
      <c r="G1" s="30"/>
    </row>
    <row r="2" spans="1:7" s="32" customFormat="1" ht="74.25" customHeight="1" thickBot="1" x14ac:dyDescent="0.3">
      <c r="A2" s="109" t="s">
        <v>1686</v>
      </c>
      <c r="B2" s="79" t="s">
        <v>1687</v>
      </c>
      <c r="C2" s="83" t="s">
        <v>1688</v>
      </c>
      <c r="D2" s="81" t="s">
        <v>1689</v>
      </c>
      <c r="E2" s="82" t="s">
        <v>1690</v>
      </c>
      <c r="F2" s="300" t="s">
        <v>1691</v>
      </c>
    </row>
    <row r="3" spans="1:7" ht="36.950000000000003" customHeight="1" x14ac:dyDescent="0.25">
      <c r="A3" s="110"/>
      <c r="B3" s="54" t="s">
        <v>2503</v>
      </c>
      <c r="C3" s="307" t="s">
        <v>2504</v>
      </c>
      <c r="D3" s="76" t="str">
        <f>IF(COUNTIF(D4:D6,"NO CUMPLE")&gt;0,"NO CUMPLE CONDICIÓN",IF(COUNTIF(D4:D6,"CUMPLE")=0,"NO APLICA","CUMPLE"))</f>
        <v>NO APLICA</v>
      </c>
      <c r="E3" s="396" t="str">
        <f>CONCATENATE(IF(D4="NO CUMPLE",CONCATENATE(E4," / "),""),IF(D5="NO CUMPLE",CONCATENATE(E5," / "),""),IF(D6="NO CUMPLE",CONCATENATE(E6," / "),""))</f>
        <v/>
      </c>
      <c r="F3" s="400" t="s">
        <v>2505</v>
      </c>
      <c r="G3" s="14">
        <f>IF(D3="CUMPLE",1,IF(D3="NO CUMPLE CONDICIÓN",2,3))</f>
        <v>3</v>
      </c>
    </row>
    <row r="4" spans="1:7" ht="41.25" x14ac:dyDescent="0.25">
      <c r="A4" s="111" t="s">
        <v>1694</v>
      </c>
      <c r="B4" s="55" t="s">
        <v>2506</v>
      </c>
      <c r="C4" s="56" t="s">
        <v>2507</v>
      </c>
      <c r="D4" s="130"/>
      <c r="E4" s="129"/>
      <c r="F4" s="367" t="s">
        <v>2508</v>
      </c>
      <c r="G4" s="14"/>
    </row>
    <row r="5" spans="1:7" ht="41.25" x14ac:dyDescent="0.25">
      <c r="A5" s="111" t="s">
        <v>1694</v>
      </c>
      <c r="B5" s="55" t="s">
        <v>2509</v>
      </c>
      <c r="C5" s="56" t="s">
        <v>2510</v>
      </c>
      <c r="D5" s="130"/>
      <c r="E5" s="129"/>
      <c r="F5" s="367" t="s">
        <v>2508</v>
      </c>
      <c r="G5" s="14"/>
    </row>
    <row r="6" spans="1:7" ht="41.25" x14ac:dyDescent="0.25">
      <c r="A6" s="111" t="s">
        <v>1694</v>
      </c>
      <c r="B6" s="55" t="s">
        <v>2511</v>
      </c>
      <c r="C6" s="56" t="s">
        <v>2512</v>
      </c>
      <c r="D6" s="130"/>
      <c r="E6" s="129"/>
      <c r="F6" s="367" t="s">
        <v>2508</v>
      </c>
      <c r="G6" s="14"/>
    </row>
    <row r="7" spans="1:7" ht="33" x14ac:dyDescent="0.25">
      <c r="A7" s="110"/>
      <c r="B7" s="58" t="s">
        <v>2513</v>
      </c>
      <c r="C7" s="59" t="s">
        <v>2514</v>
      </c>
      <c r="D7" s="77" t="str">
        <f>IF(COUNTIF(D8:D11,"NO CUMPLE")&gt;0,"NO CUMPLE CONDICIÓN",IF(COUNTIF(D8:D11,"CUMPLE")=0,"NO APLICA","CUMPLE"))</f>
        <v>NO APLICA</v>
      </c>
      <c r="E7" s="397" t="str">
        <f>CONCATENATE(IF(D8="NO CUMPLE",CONCATENATE(E8," / "),""),IF(D9="NO CUMPLE",CONCATENATE(E9," / "),""),IF(D10="NO CUMPLE",CONCATENATE(E10," / "),""),IF(D11="NO CUMPLE",CONCATENATE(E11," / "),""))</f>
        <v/>
      </c>
      <c r="F7" s="399" t="s">
        <v>2515</v>
      </c>
      <c r="G7" s="14">
        <f t="shared" ref="G7" si="0">IF(D7="CUMPLE",1,IF(D7="NO CUMPLE CONDICIÓN",2,3))</f>
        <v>3</v>
      </c>
    </row>
    <row r="8" spans="1:7" ht="49.5" x14ac:dyDescent="0.25">
      <c r="A8" s="111" t="s">
        <v>1694</v>
      </c>
      <c r="B8" s="55" t="s">
        <v>2516</v>
      </c>
      <c r="C8" s="60" t="s">
        <v>2517</v>
      </c>
      <c r="D8" s="130"/>
      <c r="E8" s="129"/>
      <c r="F8" s="367" t="s">
        <v>2518</v>
      </c>
      <c r="G8" s="14"/>
    </row>
    <row r="9" spans="1:7" ht="36.950000000000003" customHeight="1" x14ac:dyDescent="0.25">
      <c r="A9" s="111" t="s">
        <v>1694</v>
      </c>
      <c r="B9" s="55" t="s">
        <v>2519</v>
      </c>
      <c r="C9" s="60" t="s">
        <v>2520</v>
      </c>
      <c r="D9" s="130"/>
      <c r="E9" s="129"/>
      <c r="F9" s="367" t="s">
        <v>2518</v>
      </c>
      <c r="G9" s="14"/>
    </row>
    <row r="10" spans="1:7" ht="49.5" x14ac:dyDescent="0.25">
      <c r="A10" s="111" t="s">
        <v>1694</v>
      </c>
      <c r="B10" s="57" t="s">
        <v>2521</v>
      </c>
      <c r="C10" s="60" t="s">
        <v>2522</v>
      </c>
      <c r="D10" s="130"/>
      <c r="E10" s="403"/>
      <c r="F10" s="367" t="s">
        <v>2518</v>
      </c>
      <c r="G10" s="14"/>
    </row>
    <row r="11" spans="1:7" ht="49.5" x14ac:dyDescent="0.25">
      <c r="A11" s="111" t="s">
        <v>1694</v>
      </c>
      <c r="B11" s="57" t="s">
        <v>2523</v>
      </c>
      <c r="C11" s="60" t="s">
        <v>2524</v>
      </c>
      <c r="D11" s="130"/>
      <c r="E11" s="403"/>
      <c r="F11" s="367" t="s">
        <v>2518</v>
      </c>
      <c r="G11" s="14"/>
    </row>
    <row r="12" spans="1:7" ht="28.5" x14ac:dyDescent="0.25">
      <c r="A12" s="338"/>
      <c r="B12" s="339" t="s">
        <v>2525</v>
      </c>
      <c r="C12" s="340" t="s">
        <v>2526</v>
      </c>
      <c r="D12" s="77" t="str">
        <f>IF(COUNTIF(D13:D16,"NO CUMPLE")&gt;0,"NO CUMPLE CONDICIÓN",IF(COUNTIF(D13:D16,"CUMPLE")=0,"NO APLICA","CUMPLE"))</f>
        <v>NO APLICA</v>
      </c>
      <c r="E12" s="397" t="str">
        <f>CONCATENATE(IF(D13="NO CUMPLE",CONCATENATE(E13," / "),""),IF(D14="NO CUMPLE",CONCATENATE(E14," / "),""),IF(D15="NO CUMPLE",CONCATENATE(E15," / "),""),IF(D16="NO CUMPLE",CONCATENATE(E16," / "),""))</f>
        <v/>
      </c>
      <c r="F12" s="401" t="s">
        <v>2528</v>
      </c>
      <c r="G12" s="14">
        <f t="shared" ref="G12" si="1">IF(D12="CUMPLE",1,IF(D12="NO CUMPLE CONDICIÓN",2,3))</f>
        <v>3</v>
      </c>
    </row>
    <row r="13" spans="1:7" ht="42.75" x14ac:dyDescent="0.25">
      <c r="A13" s="183" t="s">
        <v>2367</v>
      </c>
      <c r="B13" s="341" t="s">
        <v>2529</v>
      </c>
      <c r="C13" s="342" t="s">
        <v>2530</v>
      </c>
      <c r="D13" s="130"/>
      <c r="E13" s="416"/>
      <c r="F13" s="401" t="s">
        <v>2528</v>
      </c>
    </row>
    <row r="14" spans="1:7" ht="159" x14ac:dyDescent="0.25">
      <c r="A14" s="183" t="s">
        <v>2367</v>
      </c>
      <c r="B14" s="341" t="s">
        <v>2531</v>
      </c>
      <c r="C14" s="360" t="s">
        <v>2532</v>
      </c>
      <c r="D14" s="130"/>
      <c r="E14" s="416"/>
      <c r="F14" s="401" t="s">
        <v>2528</v>
      </c>
    </row>
    <row r="15" spans="1:7" ht="43.5" x14ac:dyDescent="0.25">
      <c r="A15" s="183" t="s">
        <v>2367</v>
      </c>
      <c r="B15" s="341" t="s">
        <v>2533</v>
      </c>
      <c r="C15" s="352" t="s">
        <v>2534</v>
      </c>
      <c r="D15" s="130"/>
      <c r="E15" s="416"/>
      <c r="F15" s="401" t="s">
        <v>2528</v>
      </c>
    </row>
    <row r="16" spans="1:7" ht="28.5" x14ac:dyDescent="0.25">
      <c r="A16" s="183" t="s">
        <v>2367</v>
      </c>
      <c r="B16" s="341" t="s">
        <v>2535</v>
      </c>
      <c r="C16" s="342" t="s">
        <v>2536</v>
      </c>
      <c r="D16" s="130"/>
      <c r="E16" s="416"/>
      <c r="F16" s="401" t="s">
        <v>2528</v>
      </c>
    </row>
    <row r="17" spans="1:7" ht="24.75" x14ac:dyDescent="0.25">
      <c r="A17" s="338"/>
      <c r="B17" s="339" t="s">
        <v>2537</v>
      </c>
      <c r="C17" s="340" t="s">
        <v>2538</v>
      </c>
      <c r="D17" s="77" t="str">
        <f>IF(COUNTIF(D18:D18,"NO CUMPLE")&gt;0,"NO CUMPLE CONDICIÓN",IF(COUNTIF(D18:D18,"CUMPLE")=0,"NO APLICA","CUMPLE"))</f>
        <v>NO APLICA</v>
      </c>
      <c r="E17" s="397" t="str">
        <f>CONCATENATE(IF(D18="NO CUMPLE",CONCATENATE(E18," / "),""))</f>
        <v/>
      </c>
      <c r="F17" s="401" t="s">
        <v>2528</v>
      </c>
      <c r="G17" s="14">
        <f t="shared" ref="G17" si="2">IF(D17="CUMPLE",1,IF(D17="NO CUMPLE CONDICIÓN",2,3))</f>
        <v>3</v>
      </c>
    </row>
    <row r="18" spans="1:7" ht="57" x14ac:dyDescent="0.25">
      <c r="A18" s="183" t="s">
        <v>2367</v>
      </c>
      <c r="B18" s="341" t="s">
        <v>2539</v>
      </c>
      <c r="C18" s="342" t="s">
        <v>2540</v>
      </c>
      <c r="D18" s="130"/>
      <c r="E18" s="416"/>
      <c r="F18" s="402" t="s">
        <v>2541</v>
      </c>
    </row>
    <row r="19" spans="1:7" ht="28.5" x14ac:dyDescent="0.25">
      <c r="A19" s="338"/>
      <c r="B19" s="339" t="s">
        <v>2542</v>
      </c>
      <c r="C19" s="340" t="s">
        <v>2543</v>
      </c>
      <c r="D19" s="77" t="str">
        <f>IF(COUNTIF(D20:D20,"NO CUMPLE")&gt;0,"NO CUMPLE CONDICIÓN",IF(COUNTIF(D20:D20,"CUMPLE")=0,"NO APLICA","CUMPLE"))</f>
        <v>NO APLICA</v>
      </c>
      <c r="E19" s="397" t="str">
        <f>CONCATENATE(IF(D20="NO CUMPLE",CONCATENATE(E20," / "),""))</f>
        <v/>
      </c>
      <c r="F19" s="401" t="s">
        <v>2528</v>
      </c>
      <c r="G19" s="14">
        <f t="shared" ref="G19" si="3">IF(D19="CUMPLE",1,IF(D19="NO CUMPLE CONDICIÓN",2,3))</f>
        <v>3</v>
      </c>
    </row>
    <row r="20" spans="1:7" ht="248.25" thickBot="1" x14ac:dyDescent="0.3">
      <c r="A20" s="183" t="s">
        <v>2367</v>
      </c>
      <c r="B20" s="343" t="s">
        <v>2544</v>
      </c>
      <c r="C20" s="344" t="s">
        <v>2545</v>
      </c>
      <c r="D20" s="131"/>
      <c r="E20" s="417"/>
      <c r="F20" s="402" t="s">
        <v>2541</v>
      </c>
    </row>
    <row r="21" spans="1:7" x14ac:dyDescent="0.25">
      <c r="F21" s="37"/>
    </row>
    <row r="22" spans="1:7" x14ac:dyDescent="0.25">
      <c r="F22" s="37"/>
    </row>
    <row r="23" spans="1:7" hidden="1" x14ac:dyDescent="0.25">
      <c r="C23" s="100" t="s">
        <v>1807</v>
      </c>
      <c r="D23">
        <f>COUNTIF(G3:G20,1)</f>
        <v>0</v>
      </c>
      <c r="F23" s="37"/>
    </row>
    <row r="24" spans="1:7" hidden="1" x14ac:dyDescent="0.25">
      <c r="C24" s="100" t="s">
        <v>1808</v>
      </c>
      <c r="D24">
        <f>COUNTIF(G3:G20,2)</f>
        <v>0</v>
      </c>
      <c r="F24" s="37"/>
    </row>
    <row r="25" spans="1:7" hidden="1" x14ac:dyDescent="0.25">
      <c r="C25" s="100" t="s">
        <v>1809</v>
      </c>
      <c r="D25">
        <f>COUNTIF(G3:G20,3)</f>
        <v>5</v>
      </c>
      <c r="F25" s="37"/>
    </row>
    <row r="26" spans="1:7" x14ac:dyDescent="0.25">
      <c r="F26" s="37"/>
    </row>
    <row r="27" spans="1:7" x14ac:dyDescent="0.25">
      <c r="F27" s="37"/>
    </row>
    <row r="28" spans="1:7" x14ac:dyDescent="0.25">
      <c r="F28" s="37"/>
    </row>
    <row r="30" spans="1:7" x14ac:dyDescent="0.25">
      <c r="F30" s="37"/>
    </row>
  </sheetData>
  <sheetProtection algorithmName="SHA-512" hashValue="BgmwZaZY9tBSh2qeO9odouY7secT7/GlZvUGhhKTsgv9BKxh0P+mD2RoJ0VAa/Uc0+MiZBeooonnr0XnJu6hSw==" saltValue="XetySUCflwcTO4FF9+v6rA==" spinCount="100000" sheet="1" formatRows="0" autoFilter="0"/>
  <mergeCells count="1">
    <mergeCell ref="B1:E1"/>
  </mergeCells>
  <conditionalFormatting sqref="B3:C3">
    <cfRule type="cellIs" dxfId="34" priority="21" operator="equal">
      <formula>"No Cumple"</formula>
    </cfRule>
  </conditionalFormatting>
  <conditionalFormatting sqref="D3">
    <cfRule type="cellIs" dxfId="33" priority="9" operator="equal">
      <formula>"NO CUMPLE CONDICIÓN"</formula>
    </cfRule>
    <cfRule type="cellIs" dxfId="32" priority="10" operator="equal">
      <formula>"No Cumple"</formula>
    </cfRule>
  </conditionalFormatting>
  <conditionalFormatting sqref="D7">
    <cfRule type="cellIs" dxfId="31" priority="7" operator="equal">
      <formula>"NO CUMPLE CONDICIÓN"</formula>
    </cfRule>
    <cfRule type="cellIs" dxfId="30" priority="8" operator="equal">
      <formula>"No Cumple"</formula>
    </cfRule>
  </conditionalFormatting>
  <conditionalFormatting sqref="D12">
    <cfRule type="cellIs" dxfId="29" priority="5" operator="equal">
      <formula>"NO CUMPLE CONDICIÓN"</formula>
    </cfRule>
    <cfRule type="cellIs" dxfId="28" priority="6" operator="equal">
      <formula>"No Cumple"</formula>
    </cfRule>
  </conditionalFormatting>
  <conditionalFormatting sqref="D17">
    <cfRule type="cellIs" dxfId="27" priority="3" operator="equal">
      <formula>"NO CUMPLE CONDICIÓN"</formula>
    </cfRule>
    <cfRule type="cellIs" dxfId="26" priority="4" operator="equal">
      <formula>"No Cumple"</formula>
    </cfRule>
  </conditionalFormatting>
  <conditionalFormatting sqref="D19">
    <cfRule type="cellIs" dxfId="25" priority="1" operator="equal">
      <formula>"NO CUMPLE CONDICIÓN"</formula>
    </cfRule>
    <cfRule type="cellIs" dxfId="24" priority="2" operator="equal">
      <formula>"No Cumple"</formula>
    </cfRule>
  </conditionalFormatting>
  <dataValidations count="1">
    <dataValidation type="list" allowBlank="1" showInputMessage="1" showErrorMessage="1" sqref="D4:D6 D8:D11 D18 D13:D16 D20" xr:uid="{71F7602F-4D4B-4129-AEF1-F0641F51EA1C}">
      <formula1>"CUMPLE,NO CUMPLE"</formula1>
    </dataValidation>
  </dataValidations>
  <hyperlinks>
    <hyperlink ref="A1" location="PORTADA!A1" display="Portada" xr:uid="{4106608C-8CF7-474F-94EF-469EF20620E3}"/>
  </hyperlinks>
  <printOptions horizontalCentered="1"/>
  <pageMargins left="0.11811023622047245" right="0.11811023622047245" top="1.1811023622047245" bottom="0.74803149606299213" header="0.31496062992125984" footer="0.31496062992125984"/>
  <pageSetup scale="77"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8ABD-AFC7-4FE7-A52A-06153702AD33}">
  <sheetPr>
    <tabColor rgb="FFFFCCCC"/>
    <pageSetUpPr fitToPage="1"/>
  </sheetPr>
  <dimension ref="A1:J14"/>
  <sheetViews>
    <sheetView zoomScale="90" zoomScaleNormal="90" workbookViewId="0">
      <selection activeCell="A23" sqref="A23"/>
    </sheetView>
  </sheetViews>
  <sheetFormatPr baseColWidth="10" defaultColWidth="11.42578125" defaultRowHeight="15" x14ac:dyDescent="0.25"/>
  <cols>
    <col min="1" max="1" width="7.42578125" style="112" customWidth="1"/>
    <col min="2" max="2" width="7" style="14" customWidth="1"/>
    <col min="3" max="3" width="65.42578125" style="29" customWidth="1"/>
    <col min="4" max="4" width="17.140625" customWidth="1"/>
    <col min="5" max="5" width="67.85546875" customWidth="1"/>
    <col min="6" max="6" width="25.42578125" customWidth="1"/>
    <col min="7" max="7" width="11.42578125" hidden="1" customWidth="1"/>
  </cols>
  <sheetData>
    <row r="1" spans="1:10" s="34" customFormat="1" ht="21" customHeight="1" thickBot="1" x14ac:dyDescent="0.3">
      <c r="A1" s="295" t="s">
        <v>1685</v>
      </c>
      <c r="B1" s="484" t="s">
        <v>2546</v>
      </c>
      <c r="C1" s="485"/>
      <c r="D1" s="485"/>
      <c r="E1" s="486"/>
      <c r="F1" s="103"/>
    </row>
    <row r="2" spans="1:10" s="34" customFormat="1" ht="74.25" customHeight="1" thickBot="1" x14ac:dyDescent="0.3">
      <c r="A2" s="109" t="s">
        <v>1686</v>
      </c>
      <c r="B2" s="63" t="s">
        <v>1687</v>
      </c>
      <c r="C2" s="166" t="s">
        <v>1688</v>
      </c>
      <c r="D2" s="167" t="s">
        <v>1689</v>
      </c>
      <c r="E2" s="168" t="s">
        <v>1690</v>
      </c>
      <c r="F2" s="35" t="s">
        <v>1691</v>
      </c>
    </row>
    <row r="3" spans="1:10" ht="42.75" x14ac:dyDescent="0.25">
      <c r="B3" s="54" t="s">
        <v>2547</v>
      </c>
      <c r="C3" s="169" t="s">
        <v>2548</v>
      </c>
      <c r="D3" s="76" t="str">
        <f>IF(COUNTIF(D5:D9,"NO CUMPLE")&gt;0,"NO CUMPLE CONDICIÓN",IF(COUNTIF(D5:D9,"CUMPLE")=0,"NO APLICA","CUMPLE"))</f>
        <v>NO APLICA</v>
      </c>
      <c r="E3" s="396" t="str">
        <f>CONCATENATE(IF(D9="NO CUMPLE",CONCATENATE(E9," / "),""),IF(D5="NO CUMPLE",CONCATENATE(E5," / "),""),IF(D6="NO CUMPLE",CONCATENATE(E6," / "),""),IF(D7="NO CUMPLE",CONCATENATE(E7," / "),""),IF(D8="NO CUMPLE",CONCATENATE(E8," / "),""))</f>
        <v/>
      </c>
      <c r="F3" s="49" t="s">
        <v>2549</v>
      </c>
      <c r="G3" s="14">
        <f>IF(D3="CUMPLE",1,IF(D3="NO CUMPLE CONDICIÓN",2,3))</f>
        <v>3</v>
      </c>
      <c r="J3" s="34"/>
    </row>
    <row r="4" spans="1:10" ht="57" x14ac:dyDescent="0.25">
      <c r="B4" s="92"/>
      <c r="C4" s="94" t="s">
        <v>2550</v>
      </c>
      <c r="D4" s="95"/>
      <c r="E4" s="93"/>
      <c r="F4" s="49"/>
      <c r="J4" s="34"/>
    </row>
    <row r="5" spans="1:10" ht="59.25" x14ac:dyDescent="0.25">
      <c r="A5" s="115" t="s">
        <v>2078</v>
      </c>
      <c r="B5" s="55" t="s">
        <v>2551</v>
      </c>
      <c r="C5" s="56" t="s">
        <v>2552</v>
      </c>
      <c r="D5" s="133"/>
      <c r="E5" s="129"/>
      <c r="F5" s="49" t="s">
        <v>2553</v>
      </c>
      <c r="J5" s="34"/>
    </row>
    <row r="6" spans="1:10" ht="71.25" x14ac:dyDescent="0.25">
      <c r="A6" s="115" t="s">
        <v>2078</v>
      </c>
      <c r="B6" s="55" t="s">
        <v>2554</v>
      </c>
      <c r="C6" s="60" t="s">
        <v>2555</v>
      </c>
      <c r="D6" s="133"/>
      <c r="E6" s="129"/>
      <c r="F6" s="49" t="s">
        <v>2556</v>
      </c>
      <c r="J6" s="34"/>
    </row>
    <row r="7" spans="1:10" ht="71.25" x14ac:dyDescent="0.25">
      <c r="A7" s="115" t="s">
        <v>2078</v>
      </c>
      <c r="B7" s="55" t="s">
        <v>2557</v>
      </c>
      <c r="C7" s="56" t="s">
        <v>2558</v>
      </c>
      <c r="D7" s="133"/>
      <c r="E7" s="129"/>
      <c r="F7" s="49" t="s">
        <v>2559</v>
      </c>
      <c r="J7" s="34"/>
    </row>
    <row r="8" spans="1:10" ht="71.25" x14ac:dyDescent="0.25">
      <c r="A8" s="115" t="s">
        <v>2078</v>
      </c>
      <c r="B8" s="55" t="s">
        <v>2560</v>
      </c>
      <c r="C8" s="56" t="s">
        <v>2561</v>
      </c>
      <c r="D8" s="133"/>
      <c r="E8" s="129"/>
      <c r="F8" s="49" t="s">
        <v>2562</v>
      </c>
      <c r="J8" s="34"/>
    </row>
    <row r="9" spans="1:10" ht="51.75" thickBot="1" x14ac:dyDescent="0.3">
      <c r="A9" s="115" t="s">
        <v>2078</v>
      </c>
      <c r="B9" s="61" t="s">
        <v>2563</v>
      </c>
      <c r="C9" s="64" t="s">
        <v>2564</v>
      </c>
      <c r="D9" s="170"/>
      <c r="E9" s="374"/>
      <c r="F9" s="49" t="s">
        <v>2565</v>
      </c>
      <c r="J9" s="34"/>
    </row>
    <row r="10" spans="1:10" x14ac:dyDescent="0.25">
      <c r="J10" s="34"/>
    </row>
    <row r="11" spans="1:10" x14ac:dyDescent="0.25">
      <c r="J11" s="34"/>
    </row>
    <row r="12" spans="1:10" hidden="1" x14ac:dyDescent="0.25">
      <c r="C12" s="100" t="s">
        <v>1807</v>
      </c>
      <c r="D12">
        <f>COUNTIF(G3:G9,1)</f>
        <v>0</v>
      </c>
      <c r="J12" s="34"/>
    </row>
    <row r="13" spans="1:10" hidden="1" x14ac:dyDescent="0.25">
      <c r="C13" s="100" t="s">
        <v>1808</v>
      </c>
      <c r="D13">
        <f>COUNTIF(G3:G9,2)</f>
        <v>0</v>
      </c>
      <c r="J13" s="34"/>
    </row>
    <row r="14" spans="1:10" hidden="1" x14ac:dyDescent="0.25">
      <c r="C14" s="100" t="s">
        <v>1809</v>
      </c>
      <c r="D14">
        <f>COUNTIF(G3:G9,3)</f>
        <v>1</v>
      </c>
      <c r="J14" s="34"/>
    </row>
  </sheetData>
  <sheetProtection algorithmName="SHA-512" hashValue="cUGBwYBvBu0zxzGmEc4czmzi9GwCzxfCimXjYmjUlDVVDGX95O3fIoMDED40helax1ybte+aMZMK5wSvFs/62Q==" saltValue="xpcHypHgdAWyz9Sveuf41A==" spinCount="100000" sheet="1" formatRows="0" autoFilter="0"/>
  <mergeCells count="1">
    <mergeCell ref="B1:E1"/>
  </mergeCells>
  <conditionalFormatting sqref="D3">
    <cfRule type="cellIs" dxfId="23" priority="1" operator="equal">
      <formula>"NO CUMPLE CONDICIÓN"</formula>
    </cfRule>
    <cfRule type="cellIs" dxfId="22" priority="2" operator="equal">
      <formula>"No Cumple"</formula>
    </cfRule>
  </conditionalFormatting>
  <dataValidations count="1">
    <dataValidation type="list" allowBlank="1" showInputMessage="1" showErrorMessage="1" sqref="D5:D9" xr:uid="{56025E58-30ED-4961-943B-E6517FB5D60A}">
      <formula1>"CUMPLE,NO CUMPLE,NO APLICA"</formula1>
    </dataValidation>
  </dataValidations>
  <hyperlinks>
    <hyperlink ref="A1" location="PORTADA!A1" display="Portada" xr:uid="{CCAB8D04-D8A7-4220-B17E-431C99288686}"/>
  </hyperlinks>
  <printOptions horizontalCentered="1"/>
  <pageMargins left="0.11811023622047245" right="0.11811023622047245" top="1.1811023622047245" bottom="0.74803149606299213" header="0.31496062992125984" footer="0.31496062992125984"/>
  <pageSetup scale="86"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49A2-A727-4EB7-9B1C-F0434AC3B840}">
  <sheetPr>
    <pageSetUpPr fitToPage="1"/>
  </sheetPr>
  <dimension ref="A1:I28"/>
  <sheetViews>
    <sheetView topLeftCell="A18" zoomScaleNormal="100" workbookViewId="0">
      <selection activeCell="A23" sqref="A23"/>
    </sheetView>
  </sheetViews>
  <sheetFormatPr baseColWidth="10" defaultColWidth="11.42578125" defaultRowHeight="15" x14ac:dyDescent="0.25"/>
  <cols>
    <col min="1" max="1" width="7.42578125" style="112" customWidth="1"/>
    <col min="2" max="2" width="10" style="1" customWidth="1"/>
    <col min="3" max="3" width="66" style="50" customWidth="1"/>
    <col min="4" max="4" width="19.42578125" style="32" customWidth="1"/>
    <col min="5" max="5" width="77.140625" style="32" customWidth="1"/>
    <col min="6" max="6" width="30.42578125" style="32" customWidth="1"/>
    <col min="7" max="7" width="11.42578125" hidden="1" customWidth="1"/>
  </cols>
  <sheetData>
    <row r="1" spans="1:9" s="34" customFormat="1" ht="21" customHeight="1" thickBot="1" x14ac:dyDescent="0.3">
      <c r="A1" s="295" t="s">
        <v>1685</v>
      </c>
      <c r="B1" s="484" t="s">
        <v>2566</v>
      </c>
      <c r="C1" s="485"/>
      <c r="D1" s="485"/>
      <c r="E1" s="486"/>
      <c r="F1" s="52"/>
    </row>
    <row r="2" spans="1:9" s="32" customFormat="1" ht="74.25" customHeight="1" thickBot="1" x14ac:dyDescent="0.3">
      <c r="A2" s="109" t="s">
        <v>1686</v>
      </c>
      <c r="B2" s="79" t="s">
        <v>1687</v>
      </c>
      <c r="C2" s="80" t="s">
        <v>1688</v>
      </c>
      <c r="D2" s="81" t="s">
        <v>1689</v>
      </c>
      <c r="E2" s="82" t="s">
        <v>1690</v>
      </c>
      <c r="F2" s="33" t="s">
        <v>1691</v>
      </c>
    </row>
    <row r="3" spans="1:9" ht="42.95" customHeight="1" x14ac:dyDescent="0.25">
      <c r="B3" s="54" t="s">
        <v>2567</v>
      </c>
      <c r="C3" s="160" t="s">
        <v>2568</v>
      </c>
      <c r="D3" s="77" t="str">
        <f>IF(COUNTIF(D4:D15,"NO CUMPLE")&gt;0,"NO CUMPLE CONDICIÓN",IF(COUNTIF(D4:D15,"CUMPLE")=0,"NO APLICA","CUMPLE"))</f>
        <v>NO APLICA</v>
      </c>
      <c r="E3" s="205" t="str">
        <f>CONCATENATE(IF(D4="NO CUMPLE",CONCATENATE(E4," / "),""),IF(D5="NO CUMPLE",CONCATENATE(E5," / "),""),IF(D6="NO CUMPLE",CONCATENATE(E6," / "),""),IF(D7="NO CUMPLE",CONCATENATE(E7," / "),""),IF(D8="NO CUMPLE",CONCATENATE(E8," / "),""),IF(D9="NO CUMPLE",CONCATENATE(E9," / "),""),IF(D10="NO CUMPLE",CONCATENATE(E10," / "),""),IF(D11="NO CUMPLE",CONCATENATE(E11," / "),""),IF(D12="NO CUMPLE",CONCATENATE(E12," / "),""),IF(D13="NO CUMPLE",CONCATENATE(E13," / "),""),IF(D14="NO CUMPLE",CONCATENATE(E14," / "),""),IF(D15="NO CUMPLE",CONCATENATE(E15," / "),""))</f>
        <v/>
      </c>
      <c r="F3" s="49" t="s">
        <v>2569</v>
      </c>
      <c r="G3" s="14">
        <f>IF(D3="CUMPLE",1,IF(D3="NO CUMPLE CONDICIÓN",2,3))</f>
        <v>3</v>
      </c>
      <c r="I3" s="32"/>
    </row>
    <row r="4" spans="1:9" ht="71.25" x14ac:dyDescent="0.25">
      <c r="A4" s="115" t="s">
        <v>2078</v>
      </c>
      <c r="B4" s="158" t="s">
        <v>2570</v>
      </c>
      <c r="C4" s="159" t="s">
        <v>2571</v>
      </c>
      <c r="D4" s="133"/>
      <c r="E4" s="404"/>
      <c r="F4" s="49" t="s">
        <v>2569</v>
      </c>
      <c r="G4" s="14"/>
      <c r="I4" s="32"/>
    </row>
    <row r="5" spans="1:9" ht="171.75" x14ac:dyDescent="0.25">
      <c r="A5" s="114" t="s">
        <v>1917</v>
      </c>
      <c r="B5" s="158" t="s">
        <v>2572</v>
      </c>
      <c r="C5" s="60" t="s">
        <v>2573</v>
      </c>
      <c r="D5" s="133"/>
      <c r="E5" s="206"/>
      <c r="F5" s="49" t="s">
        <v>2574</v>
      </c>
      <c r="G5" s="14"/>
      <c r="I5" s="32"/>
    </row>
    <row r="6" spans="1:9" ht="50.25" customHeight="1" x14ac:dyDescent="0.25">
      <c r="A6" s="114" t="s">
        <v>1917</v>
      </c>
      <c r="B6" s="158" t="s">
        <v>2575</v>
      </c>
      <c r="C6" s="66" t="s">
        <v>2576</v>
      </c>
      <c r="D6" s="130"/>
      <c r="E6" s="129"/>
      <c r="F6" s="53" t="s">
        <v>2577</v>
      </c>
      <c r="G6" s="14"/>
      <c r="I6" s="32"/>
    </row>
    <row r="7" spans="1:9" ht="66.75" customHeight="1" x14ac:dyDescent="0.25">
      <c r="A7" s="114" t="s">
        <v>1917</v>
      </c>
      <c r="B7" s="158" t="s">
        <v>2578</v>
      </c>
      <c r="C7" s="66" t="s">
        <v>2579</v>
      </c>
      <c r="D7" s="133"/>
      <c r="E7" s="129"/>
      <c r="F7" s="53" t="s">
        <v>2580</v>
      </c>
      <c r="G7" s="14"/>
      <c r="I7" s="32"/>
    </row>
    <row r="8" spans="1:9" ht="51" customHeight="1" x14ac:dyDescent="0.25">
      <c r="A8" s="115" t="s">
        <v>2078</v>
      </c>
      <c r="B8" s="158" t="s">
        <v>2581</v>
      </c>
      <c r="C8" s="60" t="s">
        <v>2582</v>
      </c>
      <c r="D8" s="133"/>
      <c r="E8" s="129"/>
      <c r="F8" s="49" t="s">
        <v>2583</v>
      </c>
      <c r="G8" s="14"/>
      <c r="I8" s="32"/>
    </row>
    <row r="9" spans="1:9" ht="50.25" customHeight="1" x14ac:dyDescent="0.25">
      <c r="A9" s="115" t="s">
        <v>2078</v>
      </c>
      <c r="B9" s="158" t="s">
        <v>2584</v>
      </c>
      <c r="C9" s="60" t="s">
        <v>2585</v>
      </c>
      <c r="D9" s="133"/>
      <c r="E9" s="129"/>
      <c r="F9" s="49" t="s">
        <v>2586</v>
      </c>
      <c r="G9" s="14"/>
      <c r="I9" s="32"/>
    </row>
    <row r="10" spans="1:9" ht="57" x14ac:dyDescent="0.25">
      <c r="A10" s="115" t="s">
        <v>2078</v>
      </c>
      <c r="B10" s="158" t="s">
        <v>2587</v>
      </c>
      <c r="C10" s="60" t="s">
        <v>2588</v>
      </c>
      <c r="D10" s="133"/>
      <c r="E10" s="129"/>
      <c r="F10" s="49" t="s">
        <v>2589</v>
      </c>
      <c r="G10" s="14"/>
      <c r="I10" s="32"/>
    </row>
    <row r="11" spans="1:9" ht="57" x14ac:dyDescent="0.25">
      <c r="A11" s="115" t="s">
        <v>2078</v>
      </c>
      <c r="B11" s="158" t="s">
        <v>2590</v>
      </c>
      <c r="C11" s="60" t="s">
        <v>2591</v>
      </c>
      <c r="D11" s="133"/>
      <c r="E11" s="129"/>
      <c r="F11" s="49" t="s">
        <v>2592</v>
      </c>
      <c r="G11" s="14"/>
      <c r="I11" s="32"/>
    </row>
    <row r="12" spans="1:9" ht="71.25" x14ac:dyDescent="0.25">
      <c r="A12" s="115" t="s">
        <v>2078</v>
      </c>
      <c r="B12" s="158" t="s">
        <v>2593</v>
      </c>
      <c r="C12" s="60" t="s">
        <v>2594</v>
      </c>
      <c r="D12" s="133"/>
      <c r="E12" s="129"/>
      <c r="F12" s="49" t="s">
        <v>2595</v>
      </c>
      <c r="G12" s="14"/>
      <c r="I12" s="32"/>
    </row>
    <row r="13" spans="1:9" ht="157.5" x14ac:dyDescent="0.25">
      <c r="A13" s="115" t="s">
        <v>2078</v>
      </c>
      <c r="B13" s="158" t="s">
        <v>2596</v>
      </c>
      <c r="C13" s="60" t="s">
        <v>2597</v>
      </c>
      <c r="D13" s="133"/>
      <c r="E13" s="129"/>
      <c r="F13" s="47" t="s">
        <v>2598</v>
      </c>
      <c r="G13" s="14"/>
      <c r="I13" s="32"/>
    </row>
    <row r="14" spans="1:9" ht="42.75" x14ac:dyDescent="0.25">
      <c r="A14" s="115" t="s">
        <v>2078</v>
      </c>
      <c r="B14" s="158" t="s">
        <v>2599</v>
      </c>
      <c r="C14" s="60" t="s">
        <v>2600</v>
      </c>
      <c r="D14" s="133"/>
      <c r="E14" s="129"/>
      <c r="F14" s="49" t="s">
        <v>2601</v>
      </c>
      <c r="G14" s="14"/>
      <c r="I14" s="32"/>
    </row>
    <row r="15" spans="1:9" ht="71.25" x14ac:dyDescent="0.25">
      <c r="A15" s="116" t="s">
        <v>2602</v>
      </c>
      <c r="B15" s="158" t="s">
        <v>2603</v>
      </c>
      <c r="C15" s="60" t="s">
        <v>2604</v>
      </c>
      <c r="D15" s="133"/>
      <c r="E15" s="129"/>
      <c r="F15" s="49" t="s">
        <v>2605</v>
      </c>
      <c r="G15" s="14"/>
      <c r="I15" s="32"/>
    </row>
    <row r="16" spans="1:9" ht="30.95" customHeight="1" x14ac:dyDescent="0.25">
      <c r="B16" s="58" t="s">
        <v>2606</v>
      </c>
      <c r="C16" s="67" t="s">
        <v>2030</v>
      </c>
      <c r="D16" s="77" t="str">
        <f>IF(COUNTIF(D17:D18,"NO CUMPLE")&gt;0,"NO CUMPLE CONDICIÓN",IF(COUNTIF(D17:D18,"CUMPLE")=0,"NO APLICA","CUMPLE"))</f>
        <v>NO APLICA</v>
      </c>
      <c r="E16" s="397" t="str">
        <f>CONCATENATE(IF(D17="NO CUMPLE",CONCATENATE(E17," / "),""),IF(D18="NO CUMPLE",CONCATENATE(E18," / "),""))</f>
        <v/>
      </c>
      <c r="F16" s="49" t="s">
        <v>2607</v>
      </c>
      <c r="G16" s="14">
        <f>IF(D16="CUMPLE",1,IF(D16="NO CUMPLE CONDICIÓN",2,3))</f>
        <v>3</v>
      </c>
      <c r="I16" s="32"/>
    </row>
    <row r="17" spans="1:9" ht="57" x14ac:dyDescent="0.25">
      <c r="A17" s="114" t="s">
        <v>1917</v>
      </c>
      <c r="B17" s="55" t="s">
        <v>2608</v>
      </c>
      <c r="C17" s="60" t="s">
        <v>2045</v>
      </c>
      <c r="D17" s="133"/>
      <c r="E17" s="129"/>
      <c r="F17" s="49" t="s">
        <v>2607</v>
      </c>
      <c r="G17" s="14"/>
      <c r="I17" s="32"/>
    </row>
    <row r="18" spans="1:9" ht="34.5" x14ac:dyDescent="0.25">
      <c r="A18" s="114" t="s">
        <v>1917</v>
      </c>
      <c r="B18" s="55" t="s">
        <v>2609</v>
      </c>
      <c r="C18" s="60" t="s">
        <v>2610</v>
      </c>
      <c r="D18" s="133"/>
      <c r="E18" s="129"/>
      <c r="F18" s="49" t="s">
        <v>2607</v>
      </c>
      <c r="G18" s="14"/>
      <c r="I18" s="32"/>
    </row>
    <row r="19" spans="1:9" ht="42.75" x14ac:dyDescent="0.25">
      <c r="B19" s="58" t="s">
        <v>2611</v>
      </c>
      <c r="C19" s="98" t="s">
        <v>2612</v>
      </c>
      <c r="D19" s="77" t="str">
        <f>IF(COUNTIF(D20:D21,"NO CUMPLE")&gt;0,"NO CUMPLE CONDICIÓN",IF(COUNTIF(D20:D21,"CUMPLE")=0,"NO APLICA","CUMPLE"))</f>
        <v>NO APLICA</v>
      </c>
      <c r="E19" s="397" t="str">
        <f>CONCATENATE(IF(D20="NO CUMPLE",CONCATENATE(E20," / "),""),IF(D21="NO CUMPLE",CONCATENATE(E21," / "),""))</f>
        <v/>
      </c>
      <c r="F19" s="49" t="s">
        <v>2613</v>
      </c>
      <c r="G19" s="14">
        <f>IF(D19="CUMPLE",1,IF(D19="NO CUMPLE CONDICIÓN",2,3))</f>
        <v>3</v>
      </c>
      <c r="I19" s="32"/>
    </row>
    <row r="20" spans="1:9" ht="42.75" x14ac:dyDescent="0.25">
      <c r="A20" s="111" t="s">
        <v>1694</v>
      </c>
      <c r="B20" s="55" t="s">
        <v>2614</v>
      </c>
      <c r="C20" s="60" t="s">
        <v>2615</v>
      </c>
      <c r="D20" s="133"/>
      <c r="E20" s="129"/>
      <c r="F20" s="49" t="s">
        <v>2616</v>
      </c>
      <c r="G20" s="14"/>
      <c r="I20" s="32"/>
    </row>
    <row r="21" spans="1:9" ht="42.75" x14ac:dyDescent="0.25">
      <c r="A21" s="111" t="s">
        <v>1694</v>
      </c>
      <c r="B21" s="55" t="s">
        <v>2617</v>
      </c>
      <c r="C21" s="60" t="s">
        <v>1728</v>
      </c>
      <c r="D21" s="133"/>
      <c r="E21" s="129"/>
      <c r="F21" s="49" t="s">
        <v>2616</v>
      </c>
      <c r="G21" s="14"/>
      <c r="I21" s="32"/>
    </row>
    <row r="22" spans="1:9" ht="42.75" x14ac:dyDescent="0.25">
      <c r="B22" s="58" t="s">
        <v>2618</v>
      </c>
      <c r="C22" s="99" t="s">
        <v>2619</v>
      </c>
      <c r="D22" s="77" t="str">
        <f>IF(COUNTIF(D23:D23,"NO CUMPLE")&gt;0,"NO CUMPLE CONDICIÓN",IF(COUNTIF(D23:D23,"CUMPLE")=0,"NO APLICA","CUMPLE"))</f>
        <v>NO APLICA</v>
      </c>
      <c r="E22" s="397" t="str">
        <f>CONCATENATE(IF(D23="NO CUMPLE",CONCATENATE(E23," / "),""))</f>
        <v/>
      </c>
      <c r="F22" s="49" t="s">
        <v>2620</v>
      </c>
      <c r="G22" s="14">
        <f>IF(D22="CUMPLE",1,IF(D22="NO CUMPLE CONDICIÓN",2,3))</f>
        <v>3</v>
      </c>
      <c r="I22" s="32"/>
    </row>
    <row r="23" spans="1:9" ht="42" customHeight="1" thickBot="1" x14ac:dyDescent="0.3">
      <c r="A23" s="111" t="s">
        <v>1694</v>
      </c>
      <c r="B23" s="61" t="s">
        <v>2621</v>
      </c>
      <c r="C23" s="96" t="s">
        <v>2622</v>
      </c>
      <c r="D23" s="170"/>
      <c r="E23" s="374"/>
      <c r="F23" s="49" t="s">
        <v>2620</v>
      </c>
      <c r="G23" s="14"/>
      <c r="I23" s="32"/>
    </row>
    <row r="25" spans="1:9" hidden="1" x14ac:dyDescent="0.25"/>
    <row r="26" spans="1:9" hidden="1" x14ac:dyDescent="0.25">
      <c r="C26" s="100" t="s">
        <v>1807</v>
      </c>
      <c r="D26" s="32">
        <f>COUNTIF(G3:G23,1)</f>
        <v>0</v>
      </c>
    </row>
    <row r="27" spans="1:9" hidden="1" x14ac:dyDescent="0.25">
      <c r="C27" s="100" t="s">
        <v>1808</v>
      </c>
      <c r="D27" s="32">
        <f>COUNTIF(G3:G23,2)</f>
        <v>0</v>
      </c>
    </row>
    <row r="28" spans="1:9" hidden="1" x14ac:dyDescent="0.25">
      <c r="C28" s="100" t="s">
        <v>1809</v>
      </c>
      <c r="D28" s="32">
        <f>COUNTIF(G3:G23,3)</f>
        <v>4</v>
      </c>
      <c r="F28" s="49"/>
    </row>
  </sheetData>
  <sheetProtection algorithmName="SHA-512" hashValue="G7DI+cfloCRE4Lz2sCkWvWMtg9IpJiOfEBlfH0qy0ssn/iV44tWoeEUt/WOrzxTAvhx3uEo7bFfR9gbU8BRSRw==" saltValue="wH9Owqg7bu76AQDL8i1Ofw==" spinCount="100000" sheet="1" formatRows="0" autoFilter="0"/>
  <mergeCells count="1">
    <mergeCell ref="B1:E1"/>
  </mergeCells>
  <conditionalFormatting sqref="D3">
    <cfRule type="cellIs" dxfId="21" priority="7" operator="equal">
      <formula>"NO CUMPLE CONDICIÓN"</formula>
    </cfRule>
    <cfRule type="cellIs" dxfId="20" priority="8" operator="equal">
      <formula>"No Cumple"</formula>
    </cfRule>
  </conditionalFormatting>
  <conditionalFormatting sqref="D16">
    <cfRule type="cellIs" dxfId="19" priority="5" operator="equal">
      <formula>"NO CUMPLE CONDICIÓN"</formula>
    </cfRule>
    <cfRule type="cellIs" dxfId="18" priority="6" operator="equal">
      <formula>"No Cumple"</formula>
    </cfRule>
  </conditionalFormatting>
  <conditionalFormatting sqref="D19">
    <cfRule type="cellIs" dxfId="17" priority="3" operator="equal">
      <formula>"NO CUMPLE CONDICIÓN"</formula>
    </cfRule>
    <cfRule type="cellIs" dxfId="16" priority="4" operator="equal">
      <formula>"No Cumple"</formula>
    </cfRule>
  </conditionalFormatting>
  <conditionalFormatting sqref="D22">
    <cfRule type="cellIs" dxfId="15" priority="1" operator="equal">
      <formula>"NO CUMPLE CONDICIÓN"</formula>
    </cfRule>
    <cfRule type="cellIs" dxfId="14" priority="2" operator="equal">
      <formula>"No Cumple"</formula>
    </cfRule>
  </conditionalFormatting>
  <dataValidations count="2">
    <dataValidation type="list" allowBlank="1" showInputMessage="1" showErrorMessage="1" sqref="D6" xr:uid="{4C498A86-8296-4A19-9DA4-26864B9E3903}">
      <formula1>"CUMPLE,NO CUMPLE"</formula1>
    </dataValidation>
    <dataValidation type="list" allowBlank="1" showInputMessage="1" showErrorMessage="1" sqref="D23 D17:D18 D20:D21 D4:D5 D7:D15" xr:uid="{4F5F4404-1927-42F5-9D8C-36E33F129DD2}">
      <formula1>"CUMPLE,NO CUMPLE,NO APLICA"</formula1>
    </dataValidation>
  </dataValidations>
  <hyperlinks>
    <hyperlink ref="A1" location="PORTADA!A1" display="Portada" xr:uid="{CED9D898-C980-4C32-A214-143943403158}"/>
  </hyperlinks>
  <printOptions horizontalCentered="1"/>
  <pageMargins left="0.11811023622047245" right="0.11811023622047245" top="1.1811023622047245" bottom="0.74803149606299213" header="0.31496062992125984" footer="0.31496062992125984"/>
  <pageSetup scale="78"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0C4D-843C-40EF-BC01-6D0C8E812295}">
  <sheetPr>
    <pageSetUpPr fitToPage="1"/>
  </sheetPr>
  <dimension ref="A1:H36"/>
  <sheetViews>
    <sheetView zoomScaleNormal="100" workbookViewId="0">
      <selection activeCell="A23" sqref="A23"/>
    </sheetView>
  </sheetViews>
  <sheetFormatPr baseColWidth="10" defaultColWidth="11.42578125" defaultRowHeight="15" x14ac:dyDescent="0.25"/>
  <cols>
    <col min="1" max="1" width="8" style="112" customWidth="1"/>
    <col min="2" max="2" width="10.42578125" style="14" customWidth="1"/>
    <col min="3" max="3" width="58.42578125" style="29" customWidth="1"/>
    <col min="4" max="4" width="19.85546875" customWidth="1"/>
    <col min="5" max="5" width="78.42578125" customWidth="1"/>
    <col min="6" max="6" width="41.140625" customWidth="1"/>
    <col min="7" max="7" width="17.85546875" hidden="1" customWidth="1"/>
    <col min="8" max="8" width="33.42578125" style="51" customWidth="1"/>
  </cols>
  <sheetData>
    <row r="1" spans="1:8" s="34" customFormat="1" ht="21" customHeight="1" thickBot="1" x14ac:dyDescent="0.3">
      <c r="A1" s="295" t="s">
        <v>1685</v>
      </c>
      <c r="B1" s="484" t="s">
        <v>2623</v>
      </c>
      <c r="C1" s="485"/>
      <c r="D1" s="485"/>
      <c r="E1" s="486"/>
      <c r="F1" s="52"/>
      <c r="G1" s="31"/>
      <c r="H1" s="30"/>
    </row>
    <row r="2" spans="1:8" s="32" customFormat="1" ht="74.25" customHeight="1" thickBot="1" x14ac:dyDescent="0.3">
      <c r="A2" s="123" t="s">
        <v>1686</v>
      </c>
      <c r="B2" s="62" t="s">
        <v>1687</v>
      </c>
      <c r="C2" s="63" t="s">
        <v>1688</v>
      </c>
      <c r="D2" s="298" t="s">
        <v>1689</v>
      </c>
      <c r="E2" s="299" t="s">
        <v>1690</v>
      </c>
      <c r="F2" s="33" t="s">
        <v>1691</v>
      </c>
      <c r="G2" s="31"/>
    </row>
    <row r="3" spans="1:8" ht="57.75" x14ac:dyDescent="0.25">
      <c r="B3" s="54" t="s">
        <v>2624</v>
      </c>
      <c r="C3" s="160" t="s">
        <v>2625</v>
      </c>
      <c r="D3" s="76" t="str">
        <f>IF(COUNTIF(D6:D13,"NO CUMPLE")&gt;0,"NO CUMPLE CONDICIÓN",IF(COUNTIF(D6:D13,"CUMPLE")=0,"NO APLICA","CUMPLE"))</f>
        <v>NO APLICA</v>
      </c>
      <c r="E3" s="396" t="str">
        <f>CONCATENATE(IF(D6="NO CUMPLE",CONCATENATE(E6," / "),""),IF(D7="NO CUMPLE",CONCATENATE(E7," / "),""),IF(D8="NO CUMPLE",CONCATENATE(E8," / "),""),IF(D9="NO CUMPLE",CONCATENATE(E9," / "),""),IF(D10="NO CUMPLE",CONCATENATE(E10," / "),""),IF(D11="NO CUMPLE",CONCATENATE(E11," / "),""),IF(D12="NO CUMPLE",CONCATENATE(E12," / "),""),IF(D13="NO CUMPLE",CONCATENATE(E13," / "),""))</f>
        <v/>
      </c>
      <c r="F3" s="47" t="s">
        <v>2626</v>
      </c>
      <c r="G3" s="36">
        <f>IF(D3="CUMPLE",1,IF(D3="NO CUMPLE CONDICIÓN",2,3))</f>
        <v>3</v>
      </c>
    </row>
    <row r="4" spans="1:8" ht="57.75" x14ac:dyDescent="0.25">
      <c r="B4" s="58" t="s">
        <v>2624</v>
      </c>
      <c r="C4" s="98" t="s">
        <v>2625</v>
      </c>
      <c r="D4" s="77" t="str">
        <f>IF(COUNTIF(D14:D21,"NO CUMPLE")&gt;0,"NO CUMPLE CONDICIÓN",IF(COUNTIF(D14:D21,"CUMPLE")=0,"NO APLICA","CUMPLE"))</f>
        <v>NO APLICA</v>
      </c>
      <c r="E4" s="397" t="str">
        <f>CONCATENATE(IF(D14="NO CUMPLE",CONCATENATE(E14," / "),""),IF(D15="NO CUMPLE",CONCATENATE(E15," / "),""),IF(D16="NO CUMPLE",CONCATENATE(E16," / "),""),IF(D17="NO CUMPLE",CONCATENATE(E17," / "),""),IF(D18="NO CUMPLE",CONCATENATE(E18," / "),""),CONCATENATE(IF(D19="NO CUMPLE",CONCATENATE(E19," / "),""),IF(D20="NO CUMPLE",CONCATENATE(E20," / "),""),IF(D21="NO CUMPLE",CONCATENATE(E21," / "),"")))</f>
        <v/>
      </c>
      <c r="F4" s="47" t="s">
        <v>2626</v>
      </c>
      <c r="G4" s="36">
        <f>IF(D4="CUMPLE",1,IF(D4="NO CUMPLE CONDICIÓN",2,3))</f>
        <v>3</v>
      </c>
    </row>
    <row r="5" spans="1:8" ht="57" x14ac:dyDescent="0.25">
      <c r="B5" s="92"/>
      <c r="C5" s="94" t="s">
        <v>2627</v>
      </c>
      <c r="D5" s="282"/>
      <c r="E5" s="93"/>
      <c r="F5" s="49"/>
      <c r="G5" s="36"/>
    </row>
    <row r="6" spans="1:8" ht="42.75" x14ac:dyDescent="0.25">
      <c r="A6" s="115" t="s">
        <v>2078</v>
      </c>
      <c r="B6" s="55" t="s">
        <v>2628</v>
      </c>
      <c r="C6" s="60" t="s">
        <v>2629</v>
      </c>
      <c r="D6" s="133"/>
      <c r="E6" s="129"/>
      <c r="F6" s="49" t="s">
        <v>2630</v>
      </c>
      <c r="G6" s="36"/>
    </row>
    <row r="7" spans="1:8" ht="42.75" x14ac:dyDescent="0.25">
      <c r="A7" s="115" t="s">
        <v>2078</v>
      </c>
      <c r="B7" s="55" t="s">
        <v>2631</v>
      </c>
      <c r="C7" s="60" t="s">
        <v>2632</v>
      </c>
      <c r="D7" s="133"/>
      <c r="E7" s="129"/>
      <c r="F7" s="49" t="s">
        <v>2633</v>
      </c>
      <c r="G7" s="36"/>
    </row>
    <row r="8" spans="1:8" ht="34.5" x14ac:dyDescent="0.25">
      <c r="A8" s="115" t="s">
        <v>2078</v>
      </c>
      <c r="B8" s="55" t="s">
        <v>2634</v>
      </c>
      <c r="C8" s="68" t="s">
        <v>2635</v>
      </c>
      <c r="D8" s="133"/>
      <c r="E8" s="129"/>
      <c r="F8" s="49" t="s">
        <v>2636</v>
      </c>
      <c r="G8" s="36"/>
    </row>
    <row r="9" spans="1:8" ht="57" x14ac:dyDescent="0.25">
      <c r="A9" s="115" t="s">
        <v>2078</v>
      </c>
      <c r="B9" s="55" t="s">
        <v>2637</v>
      </c>
      <c r="C9" s="68" t="s">
        <v>2638</v>
      </c>
      <c r="D9" s="133"/>
      <c r="E9" s="129"/>
      <c r="F9" s="49" t="s">
        <v>2639</v>
      </c>
      <c r="G9" s="36"/>
    </row>
    <row r="10" spans="1:8" ht="57" x14ac:dyDescent="0.25">
      <c r="A10" s="115" t="s">
        <v>2078</v>
      </c>
      <c r="B10" s="55" t="s">
        <v>2640</v>
      </c>
      <c r="C10" s="60" t="s">
        <v>2641</v>
      </c>
      <c r="D10" s="133"/>
      <c r="E10" s="129"/>
      <c r="F10" s="49" t="s">
        <v>2642</v>
      </c>
      <c r="G10" s="36"/>
    </row>
    <row r="11" spans="1:8" ht="71.25" x14ac:dyDescent="0.25">
      <c r="A11" s="115" t="s">
        <v>2078</v>
      </c>
      <c r="B11" s="55" t="s">
        <v>2643</v>
      </c>
      <c r="C11" s="60" t="s">
        <v>2644</v>
      </c>
      <c r="D11" s="133"/>
      <c r="E11" s="129"/>
      <c r="F11" s="49" t="s">
        <v>2645</v>
      </c>
      <c r="G11" s="36"/>
    </row>
    <row r="12" spans="1:8" ht="57" x14ac:dyDescent="0.25">
      <c r="A12" s="115" t="s">
        <v>2078</v>
      </c>
      <c r="B12" s="55" t="s">
        <v>2646</v>
      </c>
      <c r="C12" s="60" t="s">
        <v>2647</v>
      </c>
      <c r="D12" s="133"/>
      <c r="E12" s="129"/>
      <c r="F12" s="49" t="s">
        <v>2633</v>
      </c>
      <c r="G12" s="36"/>
    </row>
    <row r="13" spans="1:8" ht="213.75" x14ac:dyDescent="0.25">
      <c r="A13" s="114" t="s">
        <v>1917</v>
      </c>
      <c r="B13" s="55" t="s">
        <v>2648</v>
      </c>
      <c r="C13" s="60" t="s">
        <v>2068</v>
      </c>
      <c r="D13" s="133"/>
      <c r="E13" s="129"/>
      <c r="F13" s="49" t="s">
        <v>2649</v>
      </c>
      <c r="G13" s="36"/>
    </row>
    <row r="14" spans="1:8" ht="141.75" x14ac:dyDescent="0.25">
      <c r="A14" s="114" t="s">
        <v>1917</v>
      </c>
      <c r="B14" s="55" t="s">
        <v>2650</v>
      </c>
      <c r="C14" s="60" t="s">
        <v>2070</v>
      </c>
      <c r="D14" s="133"/>
      <c r="E14" s="129"/>
      <c r="F14" s="49" t="s">
        <v>2649</v>
      </c>
      <c r="G14" s="36"/>
    </row>
    <row r="15" spans="1:8" s="51" customFormat="1" ht="57" x14ac:dyDescent="0.2">
      <c r="A15" s="115" t="s">
        <v>2078</v>
      </c>
      <c r="B15" s="55" t="s">
        <v>2651</v>
      </c>
      <c r="C15" s="60" t="s">
        <v>2652</v>
      </c>
      <c r="D15" s="133"/>
      <c r="E15" s="129"/>
      <c r="F15" s="49" t="s">
        <v>2653</v>
      </c>
      <c r="G15" s="36"/>
    </row>
    <row r="16" spans="1:8" s="51" customFormat="1" ht="85.5" x14ac:dyDescent="0.2">
      <c r="A16" s="115" t="s">
        <v>2078</v>
      </c>
      <c r="B16" s="55" t="s">
        <v>2654</v>
      </c>
      <c r="C16" s="60" t="s">
        <v>2655</v>
      </c>
      <c r="D16" s="133"/>
      <c r="E16" s="129"/>
      <c r="F16" s="49" t="s">
        <v>2653</v>
      </c>
      <c r="G16" s="36"/>
    </row>
    <row r="17" spans="1:8" s="51" customFormat="1" ht="71.25" x14ac:dyDescent="0.2">
      <c r="A17" s="115" t="s">
        <v>2078</v>
      </c>
      <c r="B17" s="55" t="s">
        <v>2656</v>
      </c>
      <c r="C17" s="60" t="s">
        <v>2657</v>
      </c>
      <c r="D17" s="133"/>
      <c r="E17" s="129"/>
      <c r="F17" s="49" t="s">
        <v>2658</v>
      </c>
      <c r="G17" s="36"/>
    </row>
    <row r="18" spans="1:8" s="51" customFormat="1" ht="85.5" x14ac:dyDescent="0.2">
      <c r="A18" s="115" t="s">
        <v>2078</v>
      </c>
      <c r="B18" s="55" t="s">
        <v>2659</v>
      </c>
      <c r="C18" s="60" t="s">
        <v>2660</v>
      </c>
      <c r="D18" s="133"/>
      <c r="E18" s="129"/>
      <c r="F18" s="47" t="s">
        <v>2658</v>
      </c>
      <c r="G18" s="36"/>
    </row>
    <row r="19" spans="1:8" s="51" customFormat="1" ht="99.75" x14ac:dyDescent="0.2">
      <c r="A19" s="114" t="s">
        <v>1917</v>
      </c>
      <c r="B19" s="55" t="s">
        <v>2661</v>
      </c>
      <c r="C19" s="60" t="s">
        <v>2662</v>
      </c>
      <c r="D19" s="133"/>
      <c r="E19" s="129"/>
      <c r="F19" s="49" t="s">
        <v>2663</v>
      </c>
      <c r="G19" s="36"/>
    </row>
    <row r="20" spans="1:8" s="51" customFormat="1" ht="108" x14ac:dyDescent="0.2">
      <c r="A20" s="114" t="s">
        <v>1917</v>
      </c>
      <c r="B20" s="55" t="s">
        <v>2664</v>
      </c>
      <c r="C20" s="60" t="s">
        <v>2072</v>
      </c>
      <c r="D20" s="133"/>
      <c r="E20" s="129"/>
      <c r="F20" s="49" t="s">
        <v>2665</v>
      </c>
      <c r="G20" s="36"/>
    </row>
    <row r="21" spans="1:8" s="51" customFormat="1" ht="85.5" x14ac:dyDescent="0.2">
      <c r="A21" s="114" t="s">
        <v>1917</v>
      </c>
      <c r="B21" s="55" t="s">
        <v>2666</v>
      </c>
      <c r="C21" s="60" t="s">
        <v>2667</v>
      </c>
      <c r="D21" s="133"/>
      <c r="E21" s="129"/>
      <c r="F21" s="49" t="s">
        <v>2668</v>
      </c>
      <c r="G21" s="36"/>
    </row>
    <row r="22" spans="1:8" s="51" customFormat="1" ht="33" customHeight="1" x14ac:dyDescent="0.2">
      <c r="A22" s="112"/>
      <c r="B22" s="58" t="s">
        <v>2669</v>
      </c>
      <c r="C22" s="67" t="s">
        <v>2670</v>
      </c>
      <c r="D22" s="77" t="str">
        <f>IF(COUNTIF(D23:D26,"NO CUMPLE")&gt;0,"NO CUMPLE CONDICIÓN",IF(COUNTIF(D23:D26,"CUMPLE")=0,"NO APLICA","CUMPLE"))</f>
        <v>NO APLICA</v>
      </c>
      <c r="E22" s="397" t="str">
        <f>CONCATENATE(IF(D23="NO CUMPLE",CONCATENATE(E23," / "),""),IF(D24="NO CUMPLE",CONCATENATE(E24," / "),""),IF(D25="NO CUMPLE",CONCATENATE(E25," / "),""),IF(D26="NO CUMPLE",CONCATENATE(E26," / "),""))</f>
        <v/>
      </c>
      <c r="F22" s="47" t="s">
        <v>2671</v>
      </c>
      <c r="G22" s="36">
        <f t="shared" ref="G22:G30" si="0">IF(D22="CUMPLE",1,IF(D22="NO CUMPLE CONDICIÓN",2,3))</f>
        <v>3</v>
      </c>
    </row>
    <row r="23" spans="1:8" s="51" customFormat="1" ht="75" x14ac:dyDescent="0.2">
      <c r="A23" s="114" t="s">
        <v>1917</v>
      </c>
      <c r="B23" s="55" t="s">
        <v>2672</v>
      </c>
      <c r="C23" s="60" t="s">
        <v>2673</v>
      </c>
      <c r="D23" s="133"/>
      <c r="E23" s="129"/>
      <c r="F23" s="49" t="s">
        <v>2674</v>
      </c>
      <c r="G23" s="36"/>
    </row>
    <row r="24" spans="1:8" s="51" customFormat="1" ht="50.25" customHeight="1" x14ac:dyDescent="0.2">
      <c r="A24" s="114" t="s">
        <v>1917</v>
      </c>
      <c r="B24" s="55" t="s">
        <v>2675</v>
      </c>
      <c r="C24" s="60" t="s">
        <v>2676</v>
      </c>
      <c r="D24" s="133"/>
      <c r="E24" s="129"/>
      <c r="F24" s="49" t="s">
        <v>2674</v>
      </c>
      <c r="G24" s="36"/>
    </row>
    <row r="25" spans="1:8" s="51" customFormat="1" ht="85.5" x14ac:dyDescent="0.2">
      <c r="A25" s="114" t="s">
        <v>1917</v>
      </c>
      <c r="B25" s="55" t="s">
        <v>2677</v>
      </c>
      <c r="C25" s="68" t="s">
        <v>2678</v>
      </c>
      <c r="D25" s="133"/>
      <c r="E25" s="129"/>
      <c r="F25" s="49" t="s">
        <v>2674</v>
      </c>
      <c r="G25" s="36"/>
    </row>
    <row r="26" spans="1:8" s="51" customFormat="1" ht="36.75" customHeight="1" x14ac:dyDescent="0.2">
      <c r="A26" s="114" t="s">
        <v>1917</v>
      </c>
      <c r="B26" s="55" t="s">
        <v>2679</v>
      </c>
      <c r="C26" s="288" t="s">
        <v>2048</v>
      </c>
      <c r="D26" s="133"/>
      <c r="E26" s="129"/>
      <c r="F26" s="49" t="s">
        <v>2674</v>
      </c>
      <c r="G26" s="36"/>
    </row>
    <row r="27" spans="1:8" s="51" customFormat="1" ht="42.75" x14ac:dyDescent="0.2">
      <c r="A27" s="112"/>
      <c r="B27" s="58" t="s">
        <v>2680</v>
      </c>
      <c r="C27" s="98" t="s">
        <v>2619</v>
      </c>
      <c r="D27" s="77" t="str">
        <f>IF(COUNTIF(D28:D29,"NO CUMPLE")&gt;0,"NO CUMPLE CONDICIÓN",IF(COUNTIF(D28:D29,"CUMPLE")=0,"NO APLICA","CUMPLE"))</f>
        <v>NO APLICA</v>
      </c>
      <c r="E27" s="397" t="str">
        <f>CONCATENATE(IF(D28="NO CUMPLE",CONCATENATE(E28," / "),""),IF(D29="NO CUMPLE",CONCATENATE(E29," / "),""))</f>
        <v/>
      </c>
      <c r="F27" s="47" t="s">
        <v>2681</v>
      </c>
      <c r="G27" s="36">
        <f t="shared" si="0"/>
        <v>3</v>
      </c>
    </row>
    <row r="28" spans="1:8" s="51" customFormat="1" ht="42.75" x14ac:dyDescent="0.2">
      <c r="A28" s="111" t="s">
        <v>1694</v>
      </c>
      <c r="B28" s="55" t="s">
        <v>2682</v>
      </c>
      <c r="C28" s="60" t="s">
        <v>2683</v>
      </c>
      <c r="D28" s="133"/>
      <c r="E28" s="129"/>
      <c r="F28" s="49" t="s">
        <v>2620</v>
      </c>
      <c r="G28" s="36"/>
    </row>
    <row r="29" spans="1:8" s="51" customFormat="1" ht="32.25" customHeight="1" x14ac:dyDescent="0.2">
      <c r="A29" s="111" t="s">
        <v>1694</v>
      </c>
      <c r="B29" s="55" t="s">
        <v>2684</v>
      </c>
      <c r="C29" s="60" t="s">
        <v>2685</v>
      </c>
      <c r="D29" s="133"/>
      <c r="E29" s="129"/>
      <c r="F29" s="49" t="s">
        <v>2620</v>
      </c>
      <c r="G29" s="36"/>
    </row>
    <row r="30" spans="1:8" s="51" customFormat="1" ht="28.5" x14ac:dyDescent="0.2">
      <c r="A30" s="112"/>
      <c r="B30" s="58" t="s">
        <v>2686</v>
      </c>
      <c r="C30" s="98" t="s">
        <v>1789</v>
      </c>
      <c r="D30" s="77" t="str">
        <f>IF(COUNTIF(D31:D31,"NO CUMPLE")&gt;0,"NO CUMPLE CONDICIÓN",IF(COUNTIF(D31:D31,"CUMPLE")=0,"NO APLICA","CUMPLE"))</f>
        <v>NO APLICA</v>
      </c>
      <c r="E30" s="397" t="str">
        <f>CONCATENATE(IF(D31="NO CUMPLE",CONCATENATE(E31," / "),""))</f>
        <v/>
      </c>
      <c r="F30" s="47" t="s">
        <v>2687</v>
      </c>
      <c r="G30" s="36">
        <f t="shared" si="0"/>
        <v>3</v>
      </c>
    </row>
    <row r="31" spans="1:8" ht="43.5" thickBot="1" x14ac:dyDescent="0.3">
      <c r="A31" s="111" t="s">
        <v>1694</v>
      </c>
      <c r="B31" s="61" t="s">
        <v>2688</v>
      </c>
      <c r="C31" s="96" t="s">
        <v>1901</v>
      </c>
      <c r="D31" s="170"/>
      <c r="E31" s="374"/>
      <c r="F31" s="49" t="s">
        <v>2689</v>
      </c>
      <c r="G31" s="36"/>
      <c r="H31"/>
    </row>
    <row r="34" spans="3:4" hidden="1" x14ac:dyDescent="0.25">
      <c r="C34" s="100" t="s">
        <v>1807</v>
      </c>
      <c r="D34">
        <f>COUNTIF(G3:G31,1)</f>
        <v>0</v>
      </c>
    </row>
    <row r="35" spans="3:4" hidden="1" x14ac:dyDescent="0.25">
      <c r="C35" s="100" t="s">
        <v>1808</v>
      </c>
      <c r="D35">
        <f>COUNTIF(G3:G31,2)</f>
        <v>0</v>
      </c>
    </row>
    <row r="36" spans="3:4" hidden="1" x14ac:dyDescent="0.25">
      <c r="C36" s="100" t="s">
        <v>1809</v>
      </c>
      <c r="D36">
        <f>COUNTIF(G3:G31,3)</f>
        <v>5</v>
      </c>
    </row>
  </sheetData>
  <sheetProtection algorithmName="SHA-512" hashValue="usxT5ncjfR7I5Fghjc++cuNdqDM/JYDpZsr2TCuhhm/oNIH6pYOr5yiC0WaQ46n02h1ET4JbzQhg/Rd8lBrQiA==" saltValue="13CgIOdPm4o+FZsYwNWM+w==" spinCount="100000" sheet="1" formatRows="0" autoFilter="0"/>
  <mergeCells count="1">
    <mergeCell ref="B1:E1"/>
  </mergeCells>
  <conditionalFormatting sqref="D3:D4">
    <cfRule type="cellIs" dxfId="13" priority="7" operator="equal">
      <formula>"NO CUMPLE CONDICIÓN"</formula>
    </cfRule>
    <cfRule type="cellIs" dxfId="12" priority="8" operator="equal">
      <formula>"No Cumple"</formula>
    </cfRule>
  </conditionalFormatting>
  <conditionalFormatting sqref="D22">
    <cfRule type="cellIs" dxfId="11" priority="5" operator="equal">
      <formula>"NO CUMPLE CONDICIÓN"</formula>
    </cfRule>
    <cfRule type="cellIs" dxfId="10" priority="6" operator="equal">
      <formula>"No Cumple"</formula>
    </cfRule>
  </conditionalFormatting>
  <conditionalFormatting sqref="D27">
    <cfRule type="cellIs" dxfId="9" priority="3" operator="equal">
      <formula>"NO CUMPLE CONDICIÓN"</formula>
    </cfRule>
    <cfRule type="cellIs" dxfId="8" priority="4" operator="equal">
      <formula>"No Cumple"</formula>
    </cfRule>
  </conditionalFormatting>
  <conditionalFormatting sqref="D30">
    <cfRule type="cellIs" dxfId="7" priority="1" operator="equal">
      <formula>"NO CUMPLE CONDICIÓN"</formula>
    </cfRule>
    <cfRule type="cellIs" dxfId="6" priority="2" operator="equal">
      <formula>"No Cumple"</formula>
    </cfRule>
  </conditionalFormatting>
  <dataValidations count="1">
    <dataValidation type="list" allowBlank="1" showInputMessage="1" showErrorMessage="1" sqref="D6:D21 D23:D26 D28:D29 D31" xr:uid="{9B3C093F-AAD5-4884-BE9F-B49828B67BAB}">
      <formula1>"CUMPLE,NO CUMPLE,NO APLICA"</formula1>
    </dataValidation>
  </dataValidations>
  <hyperlinks>
    <hyperlink ref="A1" location="PORTADA!A1" display="Portada" xr:uid="{2F97AC40-B9EA-4923-860D-BC0CA67EA0DD}"/>
  </hyperlinks>
  <printOptions horizontalCentered="1"/>
  <pageMargins left="0.11811023622047245" right="0.11811023622047245" top="1.1811023622047245" bottom="0.74803149606299213" header="0.31496062992125984" footer="0.31496062992125984"/>
  <pageSetup scale="81"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58C73-809C-498A-BBCD-1177EECACC70}">
  <sheetPr>
    <tabColor rgb="FFFFCCCC"/>
    <pageSetUpPr fitToPage="1"/>
  </sheetPr>
  <dimension ref="A1:AL12"/>
  <sheetViews>
    <sheetView zoomScaleNormal="100" workbookViewId="0">
      <selection activeCell="A23" sqref="A23"/>
    </sheetView>
  </sheetViews>
  <sheetFormatPr baseColWidth="10" defaultColWidth="11.42578125" defaultRowHeight="15" x14ac:dyDescent="0.25"/>
  <cols>
    <col min="1" max="1" width="7.42578125" customWidth="1"/>
    <col min="2" max="2" width="30.85546875" customWidth="1"/>
    <col min="3" max="3" width="11.85546875" customWidth="1"/>
    <col min="4" max="4" width="5.85546875" customWidth="1"/>
    <col min="5" max="5" width="8.42578125" customWidth="1"/>
    <col min="6" max="6" width="12.42578125" customWidth="1"/>
    <col min="7" max="7" width="17.42578125" customWidth="1"/>
    <col min="8" max="8" width="6.85546875" customWidth="1"/>
    <col min="9" max="9" width="14.42578125" customWidth="1"/>
    <col min="10" max="11" width="6.42578125" bestFit="1" customWidth="1"/>
    <col min="12" max="12" width="6" bestFit="1" customWidth="1"/>
    <col min="14" max="14" width="14.28515625" customWidth="1"/>
    <col min="27" max="27" width="13.42578125" customWidth="1"/>
    <col min="31" max="31" width="13.42578125" customWidth="1"/>
    <col min="32" max="33" width="12" customWidth="1"/>
    <col min="34" max="34" width="13.85546875" customWidth="1"/>
    <col min="38" max="38" width="47.140625" customWidth="1"/>
  </cols>
  <sheetData>
    <row r="1" spans="1:38" ht="18" customHeight="1" thickBot="1" x14ac:dyDescent="0.3">
      <c r="A1" s="295" t="s">
        <v>1685</v>
      </c>
      <c r="B1" s="500" t="s">
        <v>2690</v>
      </c>
      <c r="C1" s="501"/>
      <c r="D1" s="501"/>
      <c r="E1" s="501"/>
      <c r="F1" s="501"/>
      <c r="G1" s="501"/>
      <c r="H1" s="501"/>
      <c r="I1" s="501"/>
      <c r="J1" s="501"/>
      <c r="K1" s="501"/>
      <c r="L1" s="501"/>
      <c r="M1" s="501"/>
      <c r="N1" s="501"/>
      <c r="O1" s="501"/>
      <c r="P1" s="501"/>
      <c r="Q1" s="501"/>
      <c r="R1" s="501"/>
      <c r="S1" s="501"/>
      <c r="T1" s="501"/>
      <c r="U1" s="501"/>
      <c r="V1" s="501"/>
      <c r="W1" s="501"/>
      <c r="X1" s="501"/>
      <c r="Y1" s="501"/>
      <c r="Z1" s="501"/>
      <c r="AA1" s="501"/>
      <c r="AB1" s="501"/>
      <c r="AC1" s="501"/>
      <c r="AD1" s="501"/>
      <c r="AE1" s="501"/>
      <c r="AF1" s="501"/>
      <c r="AG1" s="501"/>
      <c r="AH1" s="501"/>
      <c r="AI1" s="501"/>
      <c r="AJ1" s="501"/>
      <c r="AK1" s="501"/>
      <c r="AL1" s="502"/>
    </row>
    <row r="2" spans="1:38" s="14" customFormat="1" ht="60" customHeight="1" x14ac:dyDescent="0.25">
      <c r="A2" s="490" t="s">
        <v>1595</v>
      </c>
      <c r="B2" s="492" t="s">
        <v>2691</v>
      </c>
      <c r="C2" s="494" t="s">
        <v>2692</v>
      </c>
      <c r="D2" s="492" t="s">
        <v>2693</v>
      </c>
      <c r="E2" s="494" t="s">
        <v>2694</v>
      </c>
      <c r="F2" s="494"/>
      <c r="G2" s="494" t="s">
        <v>2695</v>
      </c>
      <c r="H2" s="505" t="s">
        <v>2696</v>
      </c>
      <c r="I2" s="494" t="s">
        <v>2697</v>
      </c>
      <c r="J2" s="507" t="s">
        <v>2698</v>
      </c>
      <c r="K2" s="507" t="s">
        <v>2699</v>
      </c>
      <c r="L2" s="507" t="s">
        <v>2700</v>
      </c>
      <c r="M2" s="171" t="s">
        <v>2701</v>
      </c>
      <c r="N2" s="171" t="s">
        <v>2702</v>
      </c>
      <c r="O2" s="496" t="s">
        <v>2703</v>
      </c>
      <c r="P2" s="498" t="s">
        <v>2704</v>
      </c>
      <c r="Q2" s="498"/>
      <c r="R2" s="498"/>
      <c r="S2" s="498"/>
      <c r="T2" s="498"/>
      <c r="U2" s="499" t="s">
        <v>2705</v>
      </c>
      <c r="V2" s="499"/>
      <c r="W2" s="499"/>
      <c r="X2" s="499"/>
      <c r="Y2" s="499"/>
      <c r="Z2" s="499"/>
      <c r="AA2" s="499"/>
      <c r="AB2" s="499"/>
      <c r="AC2" s="499"/>
      <c r="AD2" s="499"/>
      <c r="AE2" s="503" t="s">
        <v>2706</v>
      </c>
      <c r="AF2" s="509" t="s">
        <v>2707</v>
      </c>
      <c r="AG2" s="509"/>
      <c r="AH2" s="509"/>
      <c r="AI2" s="510" t="s">
        <v>2708</v>
      </c>
      <c r="AJ2" s="510"/>
      <c r="AK2" s="510"/>
      <c r="AL2" s="511" t="s">
        <v>2709</v>
      </c>
    </row>
    <row r="3" spans="1:38" s="14" customFormat="1" ht="123.75" thickBot="1" x14ac:dyDescent="0.3">
      <c r="A3" s="491"/>
      <c r="B3" s="493"/>
      <c r="C3" s="495"/>
      <c r="D3" s="493"/>
      <c r="E3" s="173" t="s">
        <v>2710</v>
      </c>
      <c r="F3" s="172" t="s">
        <v>2711</v>
      </c>
      <c r="G3" s="495"/>
      <c r="H3" s="506"/>
      <c r="I3" s="495"/>
      <c r="J3" s="508"/>
      <c r="K3" s="508"/>
      <c r="L3" s="508"/>
      <c r="M3" s="173" t="s">
        <v>2710</v>
      </c>
      <c r="N3" s="172" t="s">
        <v>2711</v>
      </c>
      <c r="O3" s="497"/>
      <c r="P3" s="174" t="s">
        <v>2712</v>
      </c>
      <c r="Q3" s="175" t="s">
        <v>2713</v>
      </c>
      <c r="R3" s="175" t="s">
        <v>2714</v>
      </c>
      <c r="S3" s="175" t="s">
        <v>2715</v>
      </c>
      <c r="T3" s="175" t="s">
        <v>2716</v>
      </c>
      <c r="U3" s="176" t="s">
        <v>2712</v>
      </c>
      <c r="V3" s="177" t="s">
        <v>2713</v>
      </c>
      <c r="W3" s="177" t="s">
        <v>2717</v>
      </c>
      <c r="X3" s="178" t="s">
        <v>2718</v>
      </c>
      <c r="Y3" s="178" t="s">
        <v>2719</v>
      </c>
      <c r="Z3" s="176" t="s">
        <v>2712</v>
      </c>
      <c r="AA3" s="177" t="s">
        <v>2713</v>
      </c>
      <c r="AB3" s="177" t="s">
        <v>2720</v>
      </c>
      <c r="AC3" s="178" t="s">
        <v>2718</v>
      </c>
      <c r="AD3" s="178" t="s">
        <v>2721</v>
      </c>
      <c r="AE3" s="504"/>
      <c r="AF3" s="179" t="s">
        <v>2722</v>
      </c>
      <c r="AG3" s="180" t="s">
        <v>2723</v>
      </c>
      <c r="AH3" s="179" t="s">
        <v>2724</v>
      </c>
      <c r="AI3" s="181" t="s">
        <v>2725</v>
      </c>
      <c r="AJ3" s="181" t="s">
        <v>2726</v>
      </c>
      <c r="AK3" s="181" t="s">
        <v>2727</v>
      </c>
      <c r="AL3" s="512"/>
    </row>
    <row r="4" spans="1:38" x14ac:dyDescent="0.25">
      <c r="A4" s="208"/>
      <c r="B4" s="209"/>
      <c r="C4" s="210"/>
      <c r="D4" s="211"/>
      <c r="E4" s="208"/>
      <c r="F4" s="210"/>
      <c r="G4" s="212"/>
      <c r="H4" s="208"/>
      <c r="I4" s="208"/>
      <c r="J4" s="208"/>
      <c r="K4" s="208"/>
      <c r="L4" s="208"/>
      <c r="M4" s="208"/>
      <c r="N4" s="210"/>
      <c r="O4" s="208"/>
      <c r="P4" s="213"/>
      <c r="Q4" s="208"/>
      <c r="R4" s="210"/>
      <c r="S4" s="210"/>
      <c r="T4" s="214"/>
      <c r="U4" s="292"/>
      <c r="V4" s="208"/>
      <c r="W4" s="214"/>
      <c r="X4" s="293"/>
      <c r="Y4" s="292"/>
      <c r="Z4" s="292"/>
      <c r="AA4" s="208"/>
      <c r="AB4" s="293"/>
      <c r="AC4" s="293"/>
      <c r="AD4" s="292"/>
      <c r="AE4" s="208"/>
      <c r="AF4" s="294"/>
      <c r="AG4" s="294"/>
      <c r="AH4" s="214"/>
      <c r="AI4" s="293"/>
      <c r="AJ4" s="293"/>
      <c r="AK4" s="292"/>
      <c r="AL4" s="215"/>
    </row>
    <row r="5" spans="1:38" x14ac:dyDescent="0.25">
      <c r="A5" s="216"/>
      <c r="B5" s="217"/>
      <c r="C5" s="218"/>
      <c r="D5" s="219"/>
      <c r="E5" s="216"/>
      <c r="F5" s="218"/>
      <c r="G5" s="220"/>
      <c r="H5" s="216"/>
      <c r="I5" s="216"/>
      <c r="J5" s="216"/>
      <c r="K5" s="216"/>
      <c r="L5" s="216"/>
      <c r="M5" s="216"/>
      <c r="N5" s="218"/>
      <c r="O5" s="216"/>
      <c r="P5" s="221"/>
      <c r="Q5" s="216"/>
      <c r="R5" s="218"/>
      <c r="S5" s="218"/>
      <c r="T5" s="222"/>
      <c r="U5" s="291"/>
      <c r="V5" s="216"/>
      <c r="W5" s="218"/>
      <c r="X5" s="290"/>
      <c r="Y5" s="289"/>
      <c r="Z5" s="291"/>
      <c r="AA5" s="216"/>
      <c r="AB5" s="290"/>
      <c r="AC5" s="290"/>
      <c r="AD5" s="289"/>
      <c r="AE5" s="216"/>
      <c r="AF5" s="289"/>
      <c r="AG5" s="289"/>
      <c r="AH5" s="218"/>
      <c r="AI5" s="290"/>
      <c r="AJ5" s="290"/>
      <c r="AK5" s="289"/>
      <c r="AL5" s="223"/>
    </row>
    <row r="6" spans="1:38" x14ac:dyDescent="0.25">
      <c r="A6" s="216"/>
      <c r="B6" s="217"/>
      <c r="C6" s="218"/>
      <c r="D6" s="219"/>
      <c r="E6" s="216"/>
      <c r="F6" s="218"/>
      <c r="G6" s="220"/>
      <c r="H6" s="216"/>
      <c r="I6" s="216"/>
      <c r="J6" s="216"/>
      <c r="K6" s="216"/>
      <c r="L6" s="216"/>
      <c r="M6" s="216"/>
      <c r="N6" s="218"/>
      <c r="O6" s="216"/>
      <c r="P6" s="221"/>
      <c r="Q6" s="216"/>
      <c r="R6" s="218"/>
      <c r="S6" s="218"/>
      <c r="T6" s="222"/>
      <c r="U6" s="291"/>
      <c r="V6" s="216"/>
      <c r="W6" s="218"/>
      <c r="X6" s="290"/>
      <c r="Y6" s="289"/>
      <c r="Z6" s="291"/>
      <c r="AA6" s="216"/>
      <c r="AB6" s="290"/>
      <c r="AC6" s="290"/>
      <c r="AD6" s="289"/>
      <c r="AE6" s="216"/>
      <c r="AF6" s="289"/>
      <c r="AG6" s="289"/>
      <c r="AH6" s="218"/>
      <c r="AI6" s="290"/>
      <c r="AJ6" s="290"/>
      <c r="AK6" s="289"/>
      <c r="AL6" s="223"/>
    </row>
    <row r="7" spans="1:38" x14ac:dyDescent="0.25">
      <c r="A7" s="216"/>
      <c r="B7" s="217"/>
      <c r="C7" s="218"/>
      <c r="D7" s="219"/>
      <c r="E7" s="216"/>
      <c r="F7" s="218"/>
      <c r="G7" s="220"/>
      <c r="H7" s="216"/>
      <c r="I7" s="216"/>
      <c r="J7" s="216"/>
      <c r="K7" s="216"/>
      <c r="L7" s="216"/>
      <c r="M7" s="216"/>
      <c r="N7" s="218"/>
      <c r="O7" s="216"/>
      <c r="P7" s="221"/>
      <c r="Q7" s="216"/>
      <c r="R7" s="218"/>
      <c r="S7" s="218"/>
      <c r="T7" s="222"/>
      <c r="U7" s="291"/>
      <c r="V7" s="216"/>
      <c r="W7" s="218"/>
      <c r="X7" s="290"/>
      <c r="Y7" s="289"/>
      <c r="Z7" s="291"/>
      <c r="AA7" s="216"/>
      <c r="AB7" s="290"/>
      <c r="AC7" s="290"/>
      <c r="AD7" s="289"/>
      <c r="AE7" s="216"/>
      <c r="AF7" s="289"/>
      <c r="AG7" s="289"/>
      <c r="AH7" s="218"/>
      <c r="AI7" s="290"/>
      <c r="AJ7" s="290"/>
      <c r="AK7" s="289"/>
      <c r="AL7" s="223"/>
    </row>
    <row r="8" spans="1:38" x14ac:dyDescent="0.25">
      <c r="A8" s="216"/>
      <c r="B8" s="217"/>
      <c r="C8" s="218"/>
      <c r="D8" s="219"/>
      <c r="E8" s="216"/>
      <c r="F8" s="218"/>
      <c r="G8" s="220"/>
      <c r="H8" s="216"/>
      <c r="I8" s="216"/>
      <c r="J8" s="216"/>
      <c r="K8" s="216"/>
      <c r="L8" s="216"/>
      <c r="M8" s="216"/>
      <c r="N8" s="218"/>
      <c r="O8" s="216"/>
      <c r="P8" s="221"/>
      <c r="Q8" s="216"/>
      <c r="R8" s="218"/>
      <c r="S8" s="218"/>
      <c r="T8" s="222"/>
      <c r="U8" s="291"/>
      <c r="V8" s="216"/>
      <c r="W8" s="218"/>
      <c r="X8" s="290"/>
      <c r="Y8" s="289"/>
      <c r="Z8" s="291"/>
      <c r="AA8" s="216"/>
      <c r="AB8" s="290"/>
      <c r="AC8" s="290"/>
      <c r="AD8" s="289"/>
      <c r="AE8" s="216"/>
      <c r="AF8" s="289"/>
      <c r="AG8" s="289"/>
      <c r="AH8" s="218"/>
      <c r="AI8" s="290"/>
      <c r="AJ8" s="290"/>
      <c r="AK8" s="289"/>
      <c r="AL8" s="223"/>
    </row>
    <row r="9" spans="1:38" x14ac:dyDescent="0.25">
      <c r="A9" s="216"/>
      <c r="B9" s="217"/>
      <c r="C9" s="218"/>
      <c r="D9" s="219"/>
      <c r="E9" s="216"/>
      <c r="F9" s="218"/>
      <c r="G9" s="220"/>
      <c r="H9" s="216"/>
      <c r="I9" s="216"/>
      <c r="J9" s="216"/>
      <c r="K9" s="216"/>
      <c r="L9" s="216"/>
      <c r="M9" s="216"/>
      <c r="N9" s="218"/>
      <c r="O9" s="216"/>
      <c r="P9" s="221"/>
      <c r="Q9" s="216"/>
      <c r="R9" s="218"/>
      <c r="S9" s="218"/>
      <c r="T9" s="222"/>
      <c r="U9" s="291"/>
      <c r="V9" s="216"/>
      <c r="W9" s="218"/>
      <c r="X9" s="290"/>
      <c r="Y9" s="289"/>
      <c r="Z9" s="291"/>
      <c r="AA9" s="216"/>
      <c r="AB9" s="290"/>
      <c r="AC9" s="290"/>
      <c r="AD9" s="289"/>
      <c r="AE9" s="216"/>
      <c r="AF9" s="289"/>
      <c r="AG9" s="289"/>
      <c r="AH9" s="218"/>
      <c r="AI9" s="290"/>
      <c r="AJ9" s="290"/>
      <c r="AK9" s="289"/>
      <c r="AL9" s="223"/>
    </row>
    <row r="10" spans="1:38" x14ac:dyDescent="0.25">
      <c r="A10" s="216"/>
      <c r="B10" s="217"/>
      <c r="C10" s="218"/>
      <c r="D10" s="219"/>
      <c r="E10" s="216"/>
      <c r="F10" s="218"/>
      <c r="G10" s="220"/>
      <c r="H10" s="216"/>
      <c r="I10" s="216"/>
      <c r="J10" s="216"/>
      <c r="K10" s="216"/>
      <c r="L10" s="216"/>
      <c r="M10" s="216"/>
      <c r="N10" s="218"/>
      <c r="O10" s="216"/>
      <c r="P10" s="221"/>
      <c r="Q10" s="216"/>
      <c r="R10" s="218"/>
      <c r="S10" s="218"/>
      <c r="T10" s="222"/>
      <c r="U10" s="291"/>
      <c r="V10" s="216"/>
      <c r="W10" s="218"/>
      <c r="X10" s="290"/>
      <c r="Y10" s="289"/>
      <c r="Z10" s="291"/>
      <c r="AA10" s="216"/>
      <c r="AB10" s="290"/>
      <c r="AC10" s="290"/>
      <c r="AD10" s="289"/>
      <c r="AE10" s="216"/>
      <c r="AF10" s="289"/>
      <c r="AG10" s="289"/>
      <c r="AH10" s="218"/>
      <c r="AI10" s="290"/>
      <c r="AJ10" s="290"/>
      <c r="AK10" s="289"/>
      <c r="AL10" s="223"/>
    </row>
    <row r="11" spans="1:38" x14ac:dyDescent="0.25">
      <c r="A11" s="216"/>
      <c r="B11" s="217"/>
      <c r="C11" s="218"/>
      <c r="D11" s="219"/>
      <c r="E11" s="216"/>
      <c r="F11" s="218"/>
      <c r="G11" s="220"/>
      <c r="H11" s="216"/>
      <c r="I11" s="216"/>
      <c r="J11" s="216"/>
      <c r="K11" s="216"/>
      <c r="L11" s="216"/>
      <c r="M11" s="216"/>
      <c r="N11" s="218"/>
      <c r="O11" s="216"/>
      <c r="P11" s="221"/>
      <c r="Q11" s="216"/>
      <c r="R11" s="218"/>
      <c r="S11" s="218"/>
      <c r="T11" s="222"/>
      <c r="U11" s="291"/>
      <c r="V11" s="216"/>
      <c r="W11" s="218"/>
      <c r="X11" s="290"/>
      <c r="Y11" s="289"/>
      <c r="Z11" s="291"/>
      <c r="AA11" s="216"/>
      <c r="AB11" s="290"/>
      <c r="AC11" s="290"/>
      <c r="AD11" s="289"/>
      <c r="AE11" s="216"/>
      <c r="AF11" s="289"/>
      <c r="AG11" s="289"/>
      <c r="AH11" s="218"/>
      <c r="AI11" s="290"/>
      <c r="AJ11" s="290"/>
      <c r="AK11" s="289"/>
      <c r="AL11" s="223"/>
    </row>
    <row r="12" spans="1:38" x14ac:dyDescent="0.25">
      <c r="A12" s="216"/>
      <c r="B12" s="217"/>
      <c r="C12" s="218"/>
      <c r="D12" s="219"/>
      <c r="E12" s="216"/>
      <c r="F12" s="218"/>
      <c r="G12" s="220"/>
      <c r="H12" s="216"/>
      <c r="I12" s="216"/>
      <c r="J12" s="216"/>
      <c r="K12" s="216"/>
      <c r="L12" s="216"/>
      <c r="M12" s="216"/>
      <c r="N12" s="218"/>
      <c r="O12" s="216"/>
      <c r="P12" s="221"/>
      <c r="Q12" s="216"/>
      <c r="R12" s="218"/>
      <c r="S12" s="218"/>
      <c r="T12" s="222"/>
      <c r="U12" s="291"/>
      <c r="V12" s="216"/>
      <c r="W12" s="218"/>
      <c r="X12" s="290"/>
      <c r="Y12" s="289"/>
      <c r="Z12" s="291"/>
      <c r="AA12" s="216"/>
      <c r="AB12" s="290"/>
      <c r="AC12" s="290"/>
      <c r="AD12" s="289"/>
      <c r="AE12" s="216"/>
      <c r="AF12" s="289"/>
      <c r="AG12" s="289"/>
      <c r="AH12" s="218"/>
      <c r="AI12" s="290"/>
      <c r="AJ12" s="290"/>
      <c r="AK12" s="289"/>
      <c r="AL12" s="223"/>
    </row>
  </sheetData>
  <sheetProtection algorithmName="SHA-512" hashValue="ZlCaK0BMSDQjvWju0wru5UBXF8LHiho6XfyEOOhrknUmrfSNu3zzhPaGluJNYljsfu5Y3H27d6DFRpgDSr0YBg==" saltValue="AzqyHTjaGacw6ZvkzByubg==" spinCount="100000" sheet="1" formatRows="0"/>
  <mergeCells count="19">
    <mergeCell ref="O2:O3"/>
    <mergeCell ref="P2:T2"/>
    <mergeCell ref="U2:AD2"/>
    <mergeCell ref="B1:AL1"/>
    <mergeCell ref="AE2:AE3"/>
    <mergeCell ref="G2:G3"/>
    <mergeCell ref="H2:H3"/>
    <mergeCell ref="I2:I3"/>
    <mergeCell ref="J2:J3"/>
    <mergeCell ref="AF2:AH2"/>
    <mergeCell ref="AI2:AK2"/>
    <mergeCell ref="AL2:AL3"/>
    <mergeCell ref="K2:K3"/>
    <mergeCell ref="L2:L3"/>
    <mergeCell ref="A2:A3"/>
    <mergeCell ref="B2:B3"/>
    <mergeCell ref="C2:C3"/>
    <mergeCell ref="D2:D3"/>
    <mergeCell ref="E2:F2"/>
  </mergeCells>
  <dataValidations count="1">
    <dataValidation type="list" allowBlank="1" showInputMessage="1" showErrorMessage="1" sqref="E4:E12 H4:H12 J4:M12 O4:O12 Q4:Q12 V4:V12 AA4:AA12 AE4:AE12" xr:uid="{47E2BF09-1173-41F9-9B58-B193836EF8A8}">
      <formula1>"Si,No"</formula1>
    </dataValidation>
  </dataValidations>
  <hyperlinks>
    <hyperlink ref="A1" location="PORTADA!A1" display="Portada" xr:uid="{BAC5471A-1479-417A-BD69-74EFEE1130F8}"/>
  </hyperlinks>
  <printOptions horizontalCentered="1"/>
  <pageMargins left="0.11811023622047245" right="0.11811023622047245" top="1.1811023622047245" bottom="0.74803149606299213" header="0.31496062992125984" footer="0.31496062992125984"/>
  <pageSetup scale="28"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66FF33"/>
    <pageSetUpPr fitToPage="1"/>
  </sheetPr>
  <dimension ref="A1:N13"/>
  <sheetViews>
    <sheetView zoomScaleNormal="100" workbookViewId="0">
      <selection activeCell="A23" sqref="A23"/>
    </sheetView>
  </sheetViews>
  <sheetFormatPr baseColWidth="10" defaultColWidth="11.42578125" defaultRowHeight="15" x14ac:dyDescent="0.25"/>
  <cols>
    <col min="1" max="1" width="31.140625" customWidth="1"/>
    <col min="2" max="2" width="22.85546875" customWidth="1"/>
    <col min="3" max="3" width="35" customWidth="1"/>
    <col min="7" max="7" width="34.42578125" customWidth="1"/>
    <col min="8" max="8" width="24.28515625" customWidth="1"/>
    <col min="9" max="9" width="30.7109375" customWidth="1"/>
  </cols>
  <sheetData>
    <row r="1" spans="1:14" ht="36" customHeight="1" x14ac:dyDescent="0.25">
      <c r="A1" s="513" t="s">
        <v>2728</v>
      </c>
      <c r="B1" s="515" t="s">
        <v>2729</v>
      </c>
      <c r="C1" s="516"/>
      <c r="D1" s="295" t="s">
        <v>1685</v>
      </c>
      <c r="G1" s="518" t="s">
        <v>2728</v>
      </c>
      <c r="H1" s="520" t="s">
        <v>2896</v>
      </c>
      <c r="I1" s="521"/>
    </row>
    <row r="2" spans="1:14" ht="36" customHeight="1" x14ac:dyDescent="0.25">
      <c r="A2" s="514"/>
      <c r="B2" s="107" t="s">
        <v>2730</v>
      </c>
      <c r="C2" s="108" t="s">
        <v>2731</v>
      </c>
      <c r="D2" s="405"/>
      <c r="E2" s="405"/>
      <c r="F2" s="405"/>
      <c r="G2" s="519"/>
      <c r="H2" s="107" t="s">
        <v>2730</v>
      </c>
      <c r="I2" s="108" t="s">
        <v>2731</v>
      </c>
      <c r="J2" s="405"/>
      <c r="K2" s="405"/>
      <c r="L2" s="405"/>
      <c r="M2" s="405"/>
      <c r="N2" s="405"/>
    </row>
    <row r="3" spans="1:14" x14ac:dyDescent="0.25">
      <c r="A3" s="409" t="s">
        <v>2732</v>
      </c>
      <c r="B3" s="276">
        <f>$B$13/100</f>
        <v>0.4</v>
      </c>
      <c r="C3" s="410" t="s">
        <v>2733</v>
      </c>
      <c r="G3" s="409" t="s">
        <v>2732</v>
      </c>
      <c r="H3" s="276">
        <f>$H$11/100</f>
        <v>1</v>
      </c>
      <c r="I3" s="410" t="s">
        <v>2898</v>
      </c>
    </row>
    <row r="4" spans="1:14" x14ac:dyDescent="0.25">
      <c r="A4" s="409" t="s">
        <v>2734</v>
      </c>
      <c r="B4" s="277">
        <f>$B$13/50</f>
        <v>0.8</v>
      </c>
      <c r="C4" s="410" t="s">
        <v>2735</v>
      </c>
      <c r="G4" s="409" t="s">
        <v>2897</v>
      </c>
      <c r="H4" s="277">
        <f>$H$11/50</f>
        <v>2</v>
      </c>
      <c r="I4" s="410" t="s">
        <v>2899</v>
      </c>
    </row>
    <row r="5" spans="1:14" ht="30" x14ac:dyDescent="0.25">
      <c r="A5" s="409" t="s">
        <v>2736</v>
      </c>
      <c r="B5" s="277">
        <f>$B$13/50</f>
        <v>0.8</v>
      </c>
      <c r="C5" s="410" t="s">
        <v>2735</v>
      </c>
      <c r="G5" s="409" t="s">
        <v>2734</v>
      </c>
      <c r="H5" s="277">
        <f>$H$11/50</f>
        <v>2</v>
      </c>
      <c r="I5" s="410" t="s">
        <v>2900</v>
      </c>
    </row>
    <row r="6" spans="1:14" ht="30" x14ac:dyDescent="0.25">
      <c r="A6" s="409" t="s">
        <v>2737</v>
      </c>
      <c r="B6" s="277">
        <f>$B$13*0.5/50</f>
        <v>0.4</v>
      </c>
      <c r="C6" s="410" t="s">
        <v>2738</v>
      </c>
      <c r="G6" s="409" t="s">
        <v>2736</v>
      </c>
      <c r="H6" s="277">
        <f t="shared" ref="H6:H7" si="0">$H$11/50</f>
        <v>2</v>
      </c>
      <c r="I6" s="410" t="s">
        <v>2900</v>
      </c>
    </row>
    <row r="7" spans="1:14" ht="15.75" thickBot="1" x14ac:dyDescent="0.3">
      <c r="A7" s="409" t="s">
        <v>2739</v>
      </c>
      <c r="B7" s="277">
        <f>$B$13/50</f>
        <v>0.8</v>
      </c>
      <c r="C7" s="410" t="s">
        <v>2740</v>
      </c>
      <c r="G7" s="411" t="s">
        <v>2737</v>
      </c>
      <c r="H7" s="412">
        <f t="shared" si="0"/>
        <v>2</v>
      </c>
      <c r="I7" s="413" t="s">
        <v>2899</v>
      </c>
    </row>
    <row r="8" spans="1:14" ht="24" customHeight="1" x14ac:dyDescent="0.25">
      <c r="A8" s="409" t="s">
        <v>2741</v>
      </c>
      <c r="B8" s="346">
        <f>$B$13*2/50</f>
        <v>1.6</v>
      </c>
      <c r="C8" s="410" t="s">
        <v>2740</v>
      </c>
      <c r="G8" s="517" t="s">
        <v>2901</v>
      </c>
      <c r="H8" s="517"/>
      <c r="I8" s="517"/>
    </row>
    <row r="9" spans="1:14" x14ac:dyDescent="0.25">
      <c r="A9" s="409" t="s">
        <v>2742</v>
      </c>
      <c r="B9" s="345" t="s">
        <v>2743</v>
      </c>
      <c r="C9" s="410" t="s">
        <v>2740</v>
      </c>
      <c r="G9" s="406"/>
      <c r="H9" s="408"/>
      <c r="I9" s="407"/>
    </row>
    <row r="10" spans="1:14" ht="15.75" thickBot="1" x14ac:dyDescent="0.3">
      <c r="A10" s="411" t="s">
        <v>2744</v>
      </c>
      <c r="B10" s="412">
        <f>$B$13/50</f>
        <v>0.8</v>
      </c>
      <c r="C10" s="413" t="s">
        <v>2740</v>
      </c>
      <c r="G10" s="406"/>
      <c r="H10" s="407"/>
      <c r="I10" s="407"/>
    </row>
    <row r="11" spans="1:14" ht="45.75" customHeight="1" thickBot="1" x14ac:dyDescent="0.3">
      <c r="A11" s="517" t="s">
        <v>2745</v>
      </c>
      <c r="B11" s="517"/>
      <c r="C11" s="517"/>
      <c r="G11" s="279" t="s">
        <v>2746</v>
      </c>
      <c r="H11" s="414">
        <v>100</v>
      </c>
    </row>
    <row r="12" spans="1:14" ht="15.75" thickBot="1" x14ac:dyDescent="0.3"/>
    <row r="13" spans="1:14" ht="75" x14ac:dyDescent="0.25">
      <c r="A13" s="279" t="s">
        <v>2746</v>
      </c>
      <c r="B13" s="278">
        <v>40</v>
      </c>
    </row>
  </sheetData>
  <sheetProtection algorithmName="SHA-512" hashValue="GAmC9C6E8nl7WEba2gWxDig9/UaMEAEg2XgB4QH+g3lsuEaQdPwr5xoCu5pl1befEkwwpVbaEgdyRFVWlghf4Q==" saltValue="nkFTZNGezO4imZbseztscQ==" spinCount="100000" sheet="1" objects="1" scenarios="1"/>
  <mergeCells count="6">
    <mergeCell ref="A1:A2"/>
    <mergeCell ref="B1:C1"/>
    <mergeCell ref="A11:C11"/>
    <mergeCell ref="G1:G2"/>
    <mergeCell ref="H1:I1"/>
    <mergeCell ref="G8:I8"/>
  </mergeCells>
  <hyperlinks>
    <hyperlink ref="B12" location="'5. Talento Humano'!Área_de_impresión" display="'5. Talento Humano'!Área_de_impresión" xr:uid="{00000000-0004-0000-0F00-000000000000}"/>
    <hyperlink ref="D1" location="PORTADA!A1" display="Portada" xr:uid="{54ECF825-791F-4CC5-AA94-3E7154BC402C}"/>
  </hyperlinks>
  <printOptions horizontalCentered="1"/>
  <pageMargins left="0.11811023622047245" right="0.11811023622047245" top="1.1811023622047245" bottom="0.74803149606299213" header="0.31496062992125984" footer="0.31496062992125984"/>
  <pageSetup fitToHeight="0" orientation="landscape" r:id="rId1"/>
  <headerFooter>
    <oddHeader>&amp;L&amp;G&amp;CPROCESO DE INSPECCIÓN, VIGILANCIA Y CONTROL
INSTRUMENTO IV 
HOGAR DE PASO
&amp;RIN88.IVC
Versión 1
20/05/2026
Clasificación de la Información
CLASIFICADA</oddHeader>
    <oddFooter>&amp;C&amp;G</oddFooter>
  </headerFooter>
  <ignoredErrors>
    <ignoredError sqref="B6" formula="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8"/>
  <sheetViews>
    <sheetView showGridLines="0" tabSelected="1" zoomScale="90" zoomScaleNormal="90" workbookViewId="0">
      <selection activeCell="E1" sqref="E1:E6"/>
    </sheetView>
  </sheetViews>
  <sheetFormatPr baseColWidth="10" defaultColWidth="11.42578125" defaultRowHeight="15" x14ac:dyDescent="0.25"/>
  <cols>
    <col min="1" max="1" width="35.85546875" customWidth="1"/>
    <col min="2" max="2" width="38.85546875" customWidth="1"/>
    <col min="3" max="3" width="37.42578125" customWidth="1"/>
    <col min="4" max="4" width="74.140625" customWidth="1"/>
    <col min="5" max="5" width="26.42578125" customWidth="1"/>
  </cols>
  <sheetData>
    <row r="1" spans="1:5" ht="18" customHeight="1" x14ac:dyDescent="0.25">
      <c r="A1" s="1"/>
      <c r="B1" s="1"/>
      <c r="C1" s="1"/>
      <c r="D1" s="1"/>
      <c r="E1" s="429" t="s">
        <v>2941</v>
      </c>
    </row>
    <row r="2" spans="1:5" ht="23.25" customHeight="1" x14ac:dyDescent="0.25">
      <c r="A2" s="1"/>
      <c r="B2" s="431" t="s">
        <v>2940</v>
      </c>
      <c r="C2" s="431"/>
      <c r="D2" s="431"/>
      <c r="E2" s="430"/>
    </row>
    <row r="3" spans="1:5" x14ac:dyDescent="0.25">
      <c r="B3" s="431"/>
      <c r="C3" s="431"/>
      <c r="D3" s="431"/>
      <c r="E3" s="430"/>
    </row>
    <row r="4" spans="1:5" ht="24" customHeight="1" x14ac:dyDescent="0.25">
      <c r="A4" s="1"/>
      <c r="B4" s="431"/>
      <c r="C4" s="431"/>
      <c r="D4" s="431"/>
      <c r="E4" s="430"/>
    </row>
    <row r="5" spans="1:5" ht="30.6" customHeight="1" x14ac:dyDescent="0.25">
      <c r="A5" s="1"/>
      <c r="B5" s="1"/>
      <c r="C5" s="1"/>
      <c r="D5" s="1"/>
      <c r="E5" s="430"/>
    </row>
    <row r="6" spans="1:5" ht="15.6" customHeight="1" x14ac:dyDescent="0.25">
      <c r="A6" s="1"/>
      <c r="B6" s="1"/>
      <c r="C6" s="1"/>
      <c r="D6" s="1"/>
      <c r="E6" s="430"/>
    </row>
    <row r="7" spans="1:5" x14ac:dyDescent="0.25">
      <c r="A7" s="1"/>
      <c r="B7" s="1"/>
      <c r="C7" s="1"/>
      <c r="D7" s="1"/>
      <c r="E7" s="1"/>
    </row>
    <row r="8" spans="1:5" x14ac:dyDescent="0.25">
      <c r="A8" s="1"/>
      <c r="B8" s="1"/>
      <c r="C8" s="1"/>
      <c r="D8" s="1"/>
      <c r="E8" s="1"/>
    </row>
    <row r="9" spans="1:5" x14ac:dyDescent="0.25">
      <c r="A9" s="1"/>
      <c r="B9" s="1"/>
      <c r="C9" s="1"/>
      <c r="D9" s="1"/>
      <c r="E9" s="1"/>
    </row>
    <row r="10" spans="1:5" x14ac:dyDescent="0.25">
      <c r="A10" s="1"/>
      <c r="B10" s="1"/>
      <c r="C10" s="1"/>
      <c r="D10" s="1"/>
      <c r="E10" s="1"/>
    </row>
    <row r="11" spans="1:5" x14ac:dyDescent="0.25">
      <c r="A11" s="1"/>
      <c r="B11" s="1"/>
      <c r="C11" s="1"/>
      <c r="D11" s="1"/>
      <c r="E11" s="1"/>
    </row>
    <row r="12" spans="1:5" x14ac:dyDescent="0.25">
      <c r="A12" s="1"/>
      <c r="B12" s="1"/>
      <c r="C12" s="1"/>
      <c r="D12" s="1"/>
      <c r="E12" s="1"/>
    </row>
    <row r="13" spans="1:5" x14ac:dyDescent="0.25">
      <c r="A13" s="1"/>
      <c r="B13" s="1"/>
      <c r="C13" s="1"/>
      <c r="D13" s="1"/>
      <c r="E13" s="1"/>
    </row>
    <row r="14" spans="1:5" x14ac:dyDescent="0.25">
      <c r="A14" s="1"/>
      <c r="B14" s="1"/>
      <c r="C14" s="1"/>
      <c r="D14" s="1"/>
      <c r="E14" s="1"/>
    </row>
    <row r="15" spans="1:5" x14ac:dyDescent="0.25">
      <c r="A15" s="1"/>
      <c r="B15" s="1"/>
      <c r="C15" s="1"/>
      <c r="D15" s="1"/>
      <c r="E15" s="1"/>
    </row>
    <row r="16" spans="1:5" x14ac:dyDescent="0.25">
      <c r="A16" s="1"/>
      <c r="B16" s="1"/>
      <c r="C16" s="1"/>
      <c r="D16" s="1"/>
      <c r="E16" s="1"/>
    </row>
    <row r="17" spans="1:5" x14ac:dyDescent="0.25">
      <c r="A17" s="1"/>
      <c r="B17" s="1"/>
      <c r="C17" s="1"/>
      <c r="D17" s="1"/>
      <c r="E17" s="1"/>
    </row>
    <row r="18" spans="1:5" x14ac:dyDescent="0.25">
      <c r="A18" s="1"/>
      <c r="B18" s="1"/>
      <c r="C18" s="1"/>
      <c r="D18" s="1"/>
      <c r="E18" s="1"/>
    </row>
    <row r="19" spans="1:5" x14ac:dyDescent="0.25">
      <c r="A19" s="1"/>
      <c r="B19" s="1"/>
      <c r="C19" s="1"/>
      <c r="D19" s="1"/>
      <c r="E19" s="1"/>
    </row>
    <row r="20" spans="1:5" x14ac:dyDescent="0.25">
      <c r="A20" s="1"/>
      <c r="B20" s="1"/>
      <c r="C20" s="1"/>
      <c r="D20" s="1"/>
      <c r="E20" s="1"/>
    </row>
    <row r="21" spans="1:5" x14ac:dyDescent="0.25">
      <c r="A21" s="1"/>
      <c r="B21" s="1"/>
      <c r="C21" s="1"/>
      <c r="D21" s="1"/>
      <c r="E21" s="1"/>
    </row>
    <row r="22" spans="1:5" x14ac:dyDescent="0.25">
      <c r="A22" s="1"/>
      <c r="B22" s="1"/>
      <c r="C22" s="1"/>
      <c r="D22" s="1"/>
      <c r="E22" s="1"/>
    </row>
    <row r="23" spans="1:5" x14ac:dyDescent="0.25">
      <c r="A23" s="1"/>
      <c r="B23" s="1"/>
      <c r="C23" s="1"/>
      <c r="D23" s="1"/>
      <c r="E23" s="1"/>
    </row>
    <row r="24" spans="1:5" x14ac:dyDescent="0.25">
      <c r="A24" s="1"/>
      <c r="B24" s="1"/>
      <c r="C24" s="1"/>
      <c r="D24" s="1"/>
      <c r="E24" s="1"/>
    </row>
    <row r="25" spans="1:5" x14ac:dyDescent="0.25">
      <c r="A25" s="1"/>
      <c r="B25" s="1"/>
      <c r="C25" s="1"/>
      <c r="D25" s="1"/>
      <c r="E25" s="1"/>
    </row>
    <row r="26" spans="1:5" x14ac:dyDescent="0.25">
      <c r="A26" s="1"/>
      <c r="B26" s="1"/>
      <c r="C26" s="1"/>
      <c r="D26" s="1"/>
      <c r="E26" s="1"/>
    </row>
    <row r="27" spans="1:5" x14ac:dyDescent="0.25">
      <c r="A27" s="1"/>
      <c r="B27" s="1"/>
      <c r="C27" s="1"/>
      <c r="D27" s="1"/>
      <c r="E27" s="1"/>
    </row>
    <row r="28" spans="1:5" x14ac:dyDescent="0.25">
      <c r="A28" s="1"/>
      <c r="B28" s="1"/>
      <c r="C28" s="1"/>
      <c r="D28" s="1"/>
      <c r="E28" s="1"/>
    </row>
    <row r="29" spans="1:5" x14ac:dyDescent="0.25">
      <c r="A29" s="1"/>
      <c r="B29" s="1"/>
      <c r="C29" s="1"/>
      <c r="D29" s="1"/>
      <c r="E29" s="1"/>
    </row>
    <row r="30" spans="1:5" x14ac:dyDescent="0.25">
      <c r="A30" s="1"/>
      <c r="B30" s="1"/>
      <c r="C30" s="1"/>
      <c r="D30" s="1"/>
      <c r="E30" s="1"/>
    </row>
    <row r="31" spans="1:5" x14ac:dyDescent="0.25">
      <c r="A31" s="1"/>
      <c r="B31" s="1"/>
      <c r="C31" s="1"/>
      <c r="D31" s="1"/>
      <c r="E31" s="1"/>
    </row>
    <row r="32" spans="1:5" x14ac:dyDescent="0.25">
      <c r="A32" s="1"/>
      <c r="B32" s="1"/>
      <c r="C32" s="1"/>
      <c r="D32" s="1"/>
      <c r="E32" s="1"/>
    </row>
    <row r="33" spans="1:5" x14ac:dyDescent="0.25">
      <c r="A33" s="1"/>
      <c r="B33" s="1"/>
      <c r="C33" s="1"/>
      <c r="D33" s="1"/>
      <c r="E33" s="1"/>
    </row>
    <row r="34" spans="1:5" x14ac:dyDescent="0.25">
      <c r="A34" s="1"/>
      <c r="B34" s="1"/>
      <c r="C34" s="1"/>
      <c r="D34" s="1"/>
      <c r="E34" s="1"/>
    </row>
    <row r="35" spans="1:5" ht="20.25" customHeight="1" x14ac:dyDescent="0.25">
      <c r="A35" s="427"/>
      <c r="B35" s="432"/>
      <c r="C35" s="432"/>
      <c r="D35" s="432"/>
      <c r="E35" s="432"/>
    </row>
    <row r="38" spans="1:5" ht="54" customHeight="1" x14ac:dyDescent="0.25">
      <c r="A38" s="427" t="s">
        <v>2939</v>
      </c>
      <c r="B38" s="428"/>
      <c r="C38" s="428"/>
      <c r="D38" s="428"/>
      <c r="E38" s="428"/>
    </row>
  </sheetData>
  <sheetProtection algorithmName="SHA-512" hashValue="GDkKOuyTfefvZ1GzwkgIiP9cIYXhLU+DqJZstKh7H7tClvHwGK3ZZhUTwts2WlmqaatfLHR/iqNm3GgpD+SibA==" saltValue="5kgmmfvx45nhbjWWF0Fqog==" spinCount="100000" sheet="1" insertHyperlinks="0"/>
  <mergeCells count="4">
    <mergeCell ref="A38:E38"/>
    <mergeCell ref="E1:E6"/>
    <mergeCell ref="B2:D4"/>
    <mergeCell ref="A35:E35"/>
  </mergeCells>
  <printOptions horizontalCentered="1"/>
  <pageMargins left="0.11811023622047245" right="0.11811023622047245" top="0.74803149606299213" bottom="0.74803149606299213" header="0.31496062992125984" footer="0.31496062992125984"/>
  <pageSetup paperSize="9" scale="67"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A440-2FE1-4486-AAA5-F81056618F44}">
  <sheetPr>
    <tabColor rgb="FFFFFF00"/>
    <pageSetUpPr fitToPage="1"/>
  </sheetPr>
  <dimension ref="A1:L30"/>
  <sheetViews>
    <sheetView zoomScaleNormal="100" zoomScaleSheetLayoutView="100" workbookViewId="0">
      <selection activeCell="A23" sqref="A23"/>
    </sheetView>
  </sheetViews>
  <sheetFormatPr baseColWidth="10" defaultColWidth="11.42578125" defaultRowHeight="15" x14ac:dyDescent="0.25"/>
  <cols>
    <col min="1" max="1" width="15.42578125" style="146" customWidth="1"/>
    <col min="2" max="4" width="17.42578125" style="146" customWidth="1"/>
    <col min="5" max="5" width="15.42578125" style="146" customWidth="1"/>
    <col min="6" max="6" width="20.42578125" style="146" customWidth="1"/>
    <col min="7" max="7" width="16.42578125" style="146" customWidth="1"/>
    <col min="8" max="8" width="21" style="146" customWidth="1"/>
    <col min="9" max="9" width="36.42578125" style="146" customWidth="1"/>
    <col min="10" max="11" width="12.140625" style="146" customWidth="1"/>
    <col min="12" max="16384" width="11.42578125" style="146"/>
  </cols>
  <sheetData>
    <row r="1" spans="1:12" ht="15.75" thickBot="1" x14ac:dyDescent="0.3">
      <c r="A1" s="522" t="s">
        <v>2772</v>
      </c>
      <c r="B1" s="523"/>
      <c r="C1" s="523"/>
      <c r="D1" s="523"/>
      <c r="E1" s="523"/>
      <c r="F1" s="523"/>
      <c r="G1" s="523"/>
      <c r="H1" s="523"/>
      <c r="I1" s="524"/>
      <c r="J1" s="296" t="s">
        <v>1685</v>
      </c>
      <c r="K1" s="308"/>
      <c r="L1" s="308"/>
    </row>
    <row r="2" spans="1:12" x14ac:dyDescent="0.25">
      <c r="B2" s="156"/>
      <c r="C2" s="155"/>
      <c r="D2" s="155"/>
      <c r="E2" s="155"/>
      <c r="F2" s="155"/>
      <c r="G2" s="155"/>
      <c r="H2" s="155"/>
      <c r="I2" s="155"/>
      <c r="J2" s="297" t="s">
        <v>2773</v>
      </c>
      <c r="K2" s="309" t="s">
        <v>2774</v>
      </c>
      <c r="L2" s="308"/>
    </row>
    <row r="3" spans="1:12" ht="45" x14ac:dyDescent="0.25">
      <c r="A3" s="154" t="s">
        <v>2775</v>
      </c>
      <c r="B3" s="153" t="s">
        <v>2776</v>
      </c>
      <c r="C3" s="153" t="s">
        <v>2777</v>
      </c>
      <c r="D3" s="153" t="s">
        <v>2778</v>
      </c>
      <c r="E3" s="153" t="s">
        <v>2779</v>
      </c>
      <c r="F3" s="153" t="s">
        <v>2780</v>
      </c>
      <c r="G3" s="153" t="s">
        <v>2781</v>
      </c>
      <c r="H3" s="153" t="s">
        <v>2782</v>
      </c>
      <c r="I3" s="152" t="s">
        <v>2783</v>
      </c>
    </row>
    <row r="4" spans="1:12" x14ac:dyDescent="0.25">
      <c r="A4" s="310"/>
      <c r="B4" s="133"/>
      <c r="C4" s="133"/>
      <c r="D4" s="150"/>
      <c r="E4" s="132"/>
      <c r="F4" s="311" t="str">
        <f>IFERROR(ROUNDDOWN((Tabla_Dormitorios[[#This Row],[Área (m²)]]/Tabla_Dormitorios[[#This Row],[Índice  (m²/persona)]]),0)," ")</f>
        <v xml:space="preserve"> </v>
      </c>
      <c r="G4" s="132"/>
      <c r="H4"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4" s="147"/>
    </row>
    <row r="5" spans="1:12" x14ac:dyDescent="0.25">
      <c r="A5" s="310"/>
      <c r="B5" s="133"/>
      <c r="C5" s="133"/>
      <c r="D5" s="150"/>
      <c r="E5" s="132"/>
      <c r="F5" s="311" t="str">
        <f>IFERROR(ROUNDDOWN((Tabla_Dormitorios[[#This Row],[Área (m²)]]/Tabla_Dormitorios[[#This Row],[Índice  (m²/persona)]]),0)," ")</f>
        <v xml:space="preserve"> </v>
      </c>
      <c r="G5" s="132"/>
      <c r="H5"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5" s="147"/>
    </row>
    <row r="6" spans="1:12" x14ac:dyDescent="0.25">
      <c r="A6" s="310"/>
      <c r="B6" s="133"/>
      <c r="C6" s="133"/>
      <c r="D6" s="150"/>
      <c r="E6" s="132"/>
      <c r="F6" s="311" t="str">
        <f>IFERROR(ROUNDDOWN((Tabla_Dormitorios[[#This Row],[Área (m²)]]/Tabla_Dormitorios[[#This Row],[Índice  (m²/persona)]]),0)," ")</f>
        <v xml:space="preserve"> </v>
      </c>
      <c r="G6" s="132"/>
      <c r="H6"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6" s="147"/>
    </row>
    <row r="7" spans="1:12" x14ac:dyDescent="0.25">
      <c r="A7" s="310"/>
      <c r="B7" s="133"/>
      <c r="C7" s="133"/>
      <c r="D7" s="150"/>
      <c r="E7" s="132"/>
      <c r="F7" s="311" t="str">
        <f>IFERROR(ROUNDDOWN((Tabla_Dormitorios[[#This Row],[Área (m²)]]/Tabla_Dormitorios[[#This Row],[Índice  (m²/persona)]]),0)," ")</f>
        <v xml:space="preserve"> </v>
      </c>
      <c r="G7" s="132"/>
      <c r="H7"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7" s="147"/>
    </row>
    <row r="8" spans="1:12" x14ac:dyDescent="0.25">
      <c r="A8" s="310"/>
      <c r="B8" s="133"/>
      <c r="C8" s="133"/>
      <c r="D8" s="150"/>
      <c r="E8" s="132"/>
      <c r="F8" s="311" t="str">
        <f>IFERROR(ROUNDDOWN((Tabla_Dormitorios[[#This Row],[Área (m²)]]/Tabla_Dormitorios[[#This Row],[Índice  (m²/persona)]]),0)," ")</f>
        <v xml:space="preserve"> </v>
      </c>
      <c r="G8" s="132"/>
      <c r="H8"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8" s="147"/>
    </row>
    <row r="9" spans="1:12" x14ac:dyDescent="0.25">
      <c r="A9" s="310"/>
      <c r="B9" s="133"/>
      <c r="C9" s="133"/>
      <c r="D9" s="150"/>
      <c r="E9" s="132"/>
      <c r="F9" s="311" t="str">
        <f>IFERROR(ROUNDDOWN((Tabla_Dormitorios[[#This Row],[Área (m²)]]/Tabla_Dormitorios[[#This Row],[Índice  (m²/persona)]]),0)," ")</f>
        <v xml:space="preserve"> </v>
      </c>
      <c r="G9" s="132"/>
      <c r="H9"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9" s="147"/>
    </row>
    <row r="10" spans="1:12" x14ac:dyDescent="0.25">
      <c r="A10" s="310"/>
      <c r="B10" s="133"/>
      <c r="C10" s="133"/>
      <c r="D10" s="150"/>
      <c r="E10" s="132"/>
      <c r="F10" s="311" t="str">
        <f>IFERROR(ROUNDDOWN((Tabla_Dormitorios[[#This Row],[Área (m²)]]/Tabla_Dormitorios[[#This Row],[Índice  (m²/persona)]]),0)," ")</f>
        <v xml:space="preserve"> </v>
      </c>
      <c r="G10" s="132"/>
      <c r="H10"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0" s="147"/>
    </row>
    <row r="11" spans="1:12" x14ac:dyDescent="0.25">
      <c r="A11" s="310"/>
      <c r="B11" s="133"/>
      <c r="C11" s="133"/>
      <c r="D11" s="150"/>
      <c r="E11" s="132"/>
      <c r="F11" s="311" t="str">
        <f>IFERROR(ROUNDDOWN((Tabla_Dormitorios[[#This Row],[Área (m²)]]/Tabla_Dormitorios[[#This Row],[Índice  (m²/persona)]]),0)," ")</f>
        <v xml:space="preserve"> </v>
      </c>
      <c r="G11" s="132"/>
      <c r="H11"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1" s="147"/>
    </row>
    <row r="12" spans="1:12" x14ac:dyDescent="0.25">
      <c r="A12" s="310"/>
      <c r="B12" s="133"/>
      <c r="C12" s="133"/>
      <c r="D12" s="150"/>
      <c r="E12" s="132"/>
      <c r="F12" s="311" t="str">
        <f>IFERROR(ROUNDDOWN((Tabla_Dormitorios[[#This Row],[Área (m²)]]/Tabla_Dormitorios[[#This Row],[Índice  (m²/persona)]]),0)," ")</f>
        <v xml:space="preserve"> </v>
      </c>
      <c r="G12" s="132"/>
      <c r="H12"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2" s="147"/>
    </row>
    <row r="13" spans="1:12" x14ac:dyDescent="0.25">
      <c r="A13" s="310"/>
      <c r="B13" s="133"/>
      <c r="C13" s="133"/>
      <c r="D13" s="150"/>
      <c r="E13" s="132"/>
      <c r="F13" s="311" t="str">
        <f>IFERROR(ROUNDDOWN((Tabla_Dormitorios[[#This Row],[Área (m²)]]/Tabla_Dormitorios[[#This Row],[Índice  (m²/persona)]]),0)," ")</f>
        <v xml:space="preserve"> </v>
      </c>
      <c r="G13" s="132"/>
      <c r="H13" s="312" t="str">
        <f>IF(OR(ISBLANK(Tabla_Dormitorios[[#This Row],[Capacidad máxima 
(Área / Índice)
]]),ISBLANK(Tabla_Dormitorios[[#This Row],[No. Personas ubicadas]])),"No aplica",IF(Tabla_Dormitorios[[#This Row],[No. Personas ubicadas]]&lt;=Tabla_Dormitorios[[#This Row],[Capacidad máxima 
(Área / Índice)
]],"Cumple","No cumple"))</f>
        <v>No aplica</v>
      </c>
      <c r="I13" s="147"/>
    </row>
    <row r="14" spans="1:12" ht="15.75" thickBot="1" x14ac:dyDescent="0.3"/>
    <row r="15" spans="1:12" ht="15.75" thickBot="1" x14ac:dyDescent="0.3">
      <c r="A15" s="525" t="s">
        <v>175</v>
      </c>
      <c r="B15" s="526"/>
      <c r="C15" s="526"/>
      <c r="D15" s="526"/>
      <c r="E15" s="526"/>
      <c r="F15" s="526"/>
      <c r="G15" s="526"/>
      <c r="H15" s="526"/>
      <c r="I15" s="527"/>
    </row>
    <row r="17" spans="1:9" s="313" customFormat="1" ht="45" x14ac:dyDescent="0.25">
      <c r="A17" s="146"/>
      <c r="B17" s="146"/>
      <c r="C17" s="154" t="s">
        <v>2775</v>
      </c>
      <c r="D17" s="153" t="s">
        <v>2784</v>
      </c>
      <c r="E17" s="153" t="s">
        <v>2778</v>
      </c>
      <c r="F17" s="153" t="s">
        <v>2785</v>
      </c>
      <c r="G17" s="153" t="s">
        <v>2786</v>
      </c>
      <c r="H17" s="153" t="s">
        <v>2782</v>
      </c>
      <c r="I17" s="152" t="s">
        <v>2783</v>
      </c>
    </row>
    <row r="18" spans="1:9" ht="16.5" x14ac:dyDescent="0.25">
      <c r="C18" s="151"/>
      <c r="D18" s="133"/>
      <c r="E18" s="150"/>
      <c r="F18" s="150"/>
      <c r="G18" s="149" t="str">
        <f>IFERROR(ROUNDDOWN((Tabla_Aulas[[#This Row],[Área (m²)]]/Tabla_Aulas[[#This Row],[Índice
(m²/persona)]]),0)," ")</f>
        <v xml:space="preserve"> </v>
      </c>
      <c r="H18" s="148"/>
      <c r="I18" s="147"/>
    </row>
    <row r="19" spans="1:9" ht="16.5" x14ac:dyDescent="0.25">
      <c r="C19" s="151"/>
      <c r="D19" s="133"/>
      <c r="E19" s="150"/>
      <c r="F19" s="150"/>
      <c r="G19" s="149" t="str">
        <f>IFERROR(ROUNDDOWN((Tabla_Aulas[[#This Row],[Área (m²)]]/Tabla_Aulas[[#This Row],[Índice
(m²/persona)]]),0)," ")</f>
        <v xml:space="preserve"> </v>
      </c>
      <c r="H19" s="148"/>
      <c r="I19" s="147"/>
    </row>
    <row r="20" spans="1:9" ht="16.5" x14ac:dyDescent="0.25">
      <c r="C20" s="151"/>
      <c r="D20" s="133"/>
      <c r="E20" s="150"/>
      <c r="F20" s="150"/>
      <c r="G20" s="149" t="str">
        <f>IFERROR(ROUNDDOWN((Tabla_Aulas[[#This Row],[Área (m²)]]/Tabla_Aulas[[#This Row],[Índice
(m²/persona)]]),0)," ")</f>
        <v xml:space="preserve"> </v>
      </c>
      <c r="H20" s="148"/>
      <c r="I20" s="147"/>
    </row>
    <row r="21" spans="1:9" ht="16.5" x14ac:dyDescent="0.25">
      <c r="C21" s="151"/>
      <c r="D21" s="133"/>
      <c r="E21" s="150"/>
      <c r="F21" s="150"/>
      <c r="G21" s="149" t="str">
        <f>IFERROR(ROUNDDOWN((Tabla_Aulas[[#This Row],[Área (m²)]]/Tabla_Aulas[[#This Row],[Índice
(m²/persona)]]),0)," ")</f>
        <v xml:space="preserve"> </v>
      </c>
      <c r="H21" s="148"/>
      <c r="I21" s="147"/>
    </row>
    <row r="22" spans="1:9" ht="16.5" x14ac:dyDescent="0.25">
      <c r="C22" s="151"/>
      <c r="D22" s="133"/>
      <c r="E22" s="150"/>
      <c r="F22" s="150"/>
      <c r="G22" s="149" t="str">
        <f>IFERROR(ROUNDDOWN((Tabla_Aulas[[#This Row],[Área (m²)]]/Tabla_Aulas[[#This Row],[Índice
(m²/persona)]]),0)," ")</f>
        <v xml:space="preserve"> </v>
      </c>
      <c r="H22" s="148"/>
      <c r="I22" s="147"/>
    </row>
    <row r="23" spans="1:9" ht="16.5" x14ac:dyDescent="0.25">
      <c r="C23" s="151"/>
      <c r="D23" s="133"/>
      <c r="E23" s="150"/>
      <c r="F23" s="150"/>
      <c r="G23" s="149" t="str">
        <f>IFERROR(ROUNDDOWN((Tabla_Aulas[[#This Row],[Área (m²)]]/Tabla_Aulas[[#This Row],[Índice
(m²/persona)]]),0)," ")</f>
        <v xml:space="preserve"> </v>
      </c>
      <c r="H23" s="148"/>
      <c r="I23" s="147"/>
    </row>
    <row r="24" spans="1:9" ht="16.5" x14ac:dyDescent="0.25">
      <c r="C24" s="151"/>
      <c r="D24" s="133"/>
      <c r="E24" s="150"/>
      <c r="F24" s="150"/>
      <c r="G24" s="149" t="str">
        <f>IFERROR(ROUNDDOWN((Tabla_Aulas[[#This Row],[Área (m²)]]/Tabla_Aulas[[#This Row],[Índice
(m²/persona)]]),0)," ")</f>
        <v xml:space="preserve"> </v>
      </c>
      <c r="H24" s="148"/>
      <c r="I24" s="147"/>
    </row>
    <row r="25" spans="1:9" ht="16.5" x14ac:dyDescent="0.25">
      <c r="C25" s="151"/>
      <c r="D25" s="133"/>
      <c r="E25" s="150"/>
      <c r="F25" s="150"/>
      <c r="G25" s="149" t="str">
        <f>IFERROR(ROUNDDOWN((Tabla_Aulas[[#This Row],[Área (m²)]]/Tabla_Aulas[[#This Row],[Índice
(m²/persona)]]),0)," ")</f>
        <v xml:space="preserve"> </v>
      </c>
      <c r="H25" s="148"/>
      <c r="I25" s="147"/>
    </row>
    <row r="26" spans="1:9" ht="16.5" x14ac:dyDescent="0.25">
      <c r="C26" s="151"/>
      <c r="D26" s="133"/>
      <c r="E26" s="150"/>
      <c r="F26" s="150"/>
      <c r="G26" s="149" t="str">
        <f>IFERROR(ROUNDDOWN((Tabla_Aulas[[#This Row],[Área (m²)]]/Tabla_Aulas[[#This Row],[Índice
(m²/persona)]]),0)," ")</f>
        <v xml:space="preserve"> </v>
      </c>
      <c r="H26" s="148"/>
      <c r="I26" s="147"/>
    </row>
    <row r="27" spans="1:9" ht="16.5" x14ac:dyDescent="0.25">
      <c r="C27" s="151"/>
      <c r="D27" s="133"/>
      <c r="E27" s="150"/>
      <c r="F27" s="150"/>
      <c r="G27" s="149" t="str">
        <f>IFERROR(ROUNDDOWN((Tabla_Aulas[[#This Row],[Área (m²)]]/Tabla_Aulas[[#This Row],[Índice
(m²/persona)]]),0)," ")</f>
        <v xml:space="preserve"> </v>
      </c>
      <c r="H27" s="148"/>
      <c r="I27" s="147"/>
    </row>
    <row r="30" spans="1:9" x14ac:dyDescent="0.25">
      <c r="A30" s="146" t="s">
        <v>2787</v>
      </c>
    </row>
  </sheetData>
  <sheetProtection algorithmName="SHA-512" hashValue="qzFEN/1RtA7tmWNW/B1sxPoQmJMxPGHjWkrg5DMiZWVvu31roRrHlUWvlYd/R3Vy7r9WM111fUWHX8gpSP3JAw==" saltValue="Nmu+H2dg2/ScRgUCPoGpcA==" spinCount="100000" sheet="1" formatRows="0"/>
  <mergeCells count="2">
    <mergeCell ref="A1:I1"/>
    <mergeCell ref="A15:I15"/>
  </mergeCells>
  <conditionalFormatting sqref="H4:H13">
    <cfRule type="cellIs" dxfId="5" priority="2" operator="equal">
      <formula>"No Cumple"</formula>
    </cfRule>
    <cfRule type="cellIs" dxfId="4" priority="3" operator="equal">
      <formula>"CUMPLE"</formula>
    </cfRule>
  </conditionalFormatting>
  <conditionalFormatting sqref="H18:H27">
    <cfRule type="containsText" dxfId="3" priority="1" operator="containsText" text="No Cumple">
      <formula>NOT(ISERROR(SEARCH("No Cumple",H18)))</formula>
    </cfRule>
  </conditionalFormatting>
  <conditionalFormatting sqref="J2">
    <cfRule type="cellIs" dxfId="2" priority="4" operator="equal">
      <formula>"No Cumple"</formula>
    </cfRule>
    <cfRule type="cellIs" dxfId="1" priority="5" operator="equal">
      <formula>"CUMPLE"</formula>
    </cfRule>
  </conditionalFormatting>
  <dataValidations count="5">
    <dataValidation type="list" allowBlank="1" showInputMessage="1" showErrorMessage="1" sqref="F18:F27" xr:uid="{4A515A70-C3C8-4E8E-8137-97118622A002}">
      <mc:AlternateContent xmlns:x12ac="http://schemas.microsoft.com/office/spreadsheetml/2011/1/ac" xmlns:mc="http://schemas.openxmlformats.org/markup-compatibility/2006">
        <mc:Choice Requires="x12ac">
          <x12ac:list>"1,50","1,80"</x12ac:list>
        </mc:Choice>
        <mc:Fallback>
          <formula1>"1,50,1,80"</formula1>
        </mc:Fallback>
      </mc:AlternateContent>
    </dataValidation>
    <dataValidation type="whole" operator="greaterThanOrEqual" allowBlank="1" showInputMessage="1" showErrorMessage="1" errorTitle="ERROR DE DIGITACIÓN !" error="Asegurese de digitar únicamente números ENTEROS POSITIVOS._x000a__x000a_No se aceptan números decimales ni cadenas de texto." sqref="G4" xr:uid="{2F73F4FA-2FB2-4769-A739-CBAF9DBE2F98}">
      <formula1>0</formula1>
    </dataValidation>
    <dataValidation type="decimal" operator="greaterThan" allowBlank="1" showInputMessage="1" showErrorMessage="1" errorTitle="ERROR DE DIGITACIÓN !" error="Asegurese de digitar únicamente datos numéricos mayores a cero (0)._x000a__x000a_⚠️Verifique según su configuración de Ecxel el uso del . o , para la escritura de decimales. ⚠" sqref="E18:E27 D4:D13" xr:uid="{2F71578B-2DF2-4557-A1B7-53A18A93C2A7}">
      <formula1>0</formula1>
    </dataValidation>
    <dataValidation type="list" allowBlank="1" showInputMessage="1" showErrorMessage="1" sqref="E4:E13" xr:uid="{406ACA39-AEDF-4048-BD93-FE6E694F21BD}">
      <formula1>"3,4"</formula1>
    </dataValidation>
    <dataValidation type="list" allowBlank="1" showInputMessage="1" showErrorMessage="1" sqref="H18:H27" xr:uid="{F2E71BEA-ABDE-483D-8734-33A8F7A45508}">
      <formula1>"CUMPLE,NO CUMPLE,NO APLICA"</formula1>
    </dataValidation>
  </dataValidations>
  <hyperlinks>
    <hyperlink ref="J2" location="'2.1 Ambientes EA'!A1" display="Click a (EA)" xr:uid="{BCA22BA6-1735-4838-9D82-53985849EBFB}"/>
    <hyperlink ref="J1" location="PORTADA!A1" display="Portada" xr:uid="{18EF87F7-3B25-4EBB-B985-0D89CD82915C}"/>
    <hyperlink ref="K2" location="'2.2 Ambiente (UDS) FAMILIA'!A1" display="Click a (UDS)" xr:uid="{C7AD5C2E-8820-4191-AD9E-93CBCD48769A}"/>
  </hyperlinks>
  <printOptions horizontalCentered="1"/>
  <pageMargins left="0.11811023622047245" right="0.11811023622047245" top="1.1811023622047245" bottom="0.74803149606299213" header="0.31496062992125984" footer="0.31496062992125984"/>
  <pageSetup scale="76"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tableParts count="2">
    <tablePart r:id="rId3"/>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EE0000"/>
    <pageSetUpPr fitToPage="1"/>
  </sheetPr>
  <dimension ref="A1:Z86"/>
  <sheetViews>
    <sheetView zoomScaleNormal="100" zoomScalePageLayoutView="80" workbookViewId="0">
      <selection activeCell="D8" sqref="D8"/>
    </sheetView>
  </sheetViews>
  <sheetFormatPr baseColWidth="10" defaultColWidth="11.42578125" defaultRowHeight="15" x14ac:dyDescent="0.25"/>
  <cols>
    <col min="2" max="2" width="20" bestFit="1" customWidth="1"/>
    <col min="3" max="3" width="33.140625" style="2" customWidth="1"/>
    <col min="4" max="4" width="74.140625" style="2" customWidth="1"/>
    <col min="5" max="5" width="56.42578125" style="2" bestFit="1" customWidth="1"/>
    <col min="6" max="6" width="30.42578125" style="2" customWidth="1"/>
    <col min="7" max="7" width="134" style="2" customWidth="1"/>
    <col min="8" max="8" width="84.42578125" customWidth="1"/>
    <col min="9" max="9" width="33.42578125" customWidth="1"/>
  </cols>
  <sheetData>
    <row r="1" spans="1:9" s="34" customFormat="1" x14ac:dyDescent="0.25">
      <c r="A1" s="31"/>
      <c r="B1" s="31"/>
      <c r="C1" s="31"/>
      <c r="D1" s="31"/>
    </row>
    <row r="2" spans="1:9" ht="30" customHeight="1" x14ac:dyDescent="0.25">
      <c r="A2" s="31"/>
      <c r="B2" s="85" t="s">
        <v>2747</v>
      </c>
      <c r="C2" s="84" t="s">
        <v>1687</v>
      </c>
      <c r="D2" s="84" t="s">
        <v>1688</v>
      </c>
      <c r="E2" s="84" t="s">
        <v>1689</v>
      </c>
      <c r="F2" s="84" t="s">
        <v>2748</v>
      </c>
      <c r="G2" s="84" t="s">
        <v>1691</v>
      </c>
    </row>
    <row r="3" spans="1:9" s="14" customFormat="1" x14ac:dyDescent="0.15">
      <c r="A3" s="31"/>
      <c r="B3" s="87" t="s">
        <v>2902</v>
      </c>
      <c r="C3" s="88" t="str" cm="1">
        <f t="array" ref="C3">_xlfn._xlws.FILTER('2.1 Ambientes EA'!B3:F56,'2.1 Ambientes EA'!D3:D56="NO CUMPLE CONDICIÓN","")</f>
        <v/>
      </c>
      <c r="D3" s="10"/>
      <c r="E3" s="88"/>
      <c r="F3" s="10"/>
      <c r="G3" s="10"/>
      <c r="H3" s="10" t="str">
        <f>CONCATENATE("No ",D3)</f>
        <v xml:space="preserve">No </v>
      </c>
      <c r="I3" s="14" t="s">
        <v>2924</v>
      </c>
    </row>
    <row r="4" spans="1:9" x14ac:dyDescent="0.25">
      <c r="A4" s="31"/>
      <c r="B4" s="87" t="s">
        <v>2903</v>
      </c>
      <c r="C4" s="88"/>
      <c r="D4" s="10"/>
      <c r="E4" s="88"/>
      <c r="F4" s="10"/>
      <c r="G4" s="10"/>
      <c r="H4" s="10" t="str">
        <f t="shared" ref="H4:H84" si="0">CONCATENATE("No ",D4)</f>
        <v xml:space="preserve">No </v>
      </c>
      <c r="I4" s="14" t="s">
        <v>2924</v>
      </c>
    </row>
    <row r="5" spans="1:9" x14ac:dyDescent="0.25">
      <c r="A5" s="31"/>
      <c r="B5" s="87" t="s">
        <v>2904</v>
      </c>
      <c r="C5" s="88"/>
      <c r="D5" s="10"/>
      <c r="E5" s="88"/>
      <c r="F5" s="10"/>
      <c r="G5" s="10"/>
      <c r="H5" s="10" t="str">
        <f t="shared" si="0"/>
        <v xml:space="preserve">No </v>
      </c>
      <c r="I5" s="14" t="s">
        <v>2924</v>
      </c>
    </row>
    <row r="6" spans="1:9" x14ac:dyDescent="0.25">
      <c r="A6" s="31"/>
      <c r="B6" s="87" t="s">
        <v>2905</v>
      </c>
      <c r="C6" s="88"/>
      <c r="D6" s="10"/>
      <c r="E6" s="88"/>
      <c r="F6" s="10"/>
      <c r="G6" s="10"/>
      <c r="H6" s="10" t="str">
        <f t="shared" si="0"/>
        <v xml:space="preserve">No </v>
      </c>
      <c r="I6" s="14" t="s">
        <v>2924</v>
      </c>
    </row>
    <row r="7" spans="1:9" x14ac:dyDescent="0.25">
      <c r="A7" s="31"/>
      <c r="B7" s="87" t="s">
        <v>2906</v>
      </c>
      <c r="C7" s="88"/>
      <c r="D7" s="10"/>
      <c r="E7" s="88"/>
      <c r="F7" s="10"/>
      <c r="G7" s="10"/>
      <c r="H7" s="10" t="str">
        <f t="shared" si="0"/>
        <v xml:space="preserve">No </v>
      </c>
      <c r="I7" s="14" t="s">
        <v>2924</v>
      </c>
    </row>
    <row r="8" spans="1:9" x14ac:dyDescent="0.25">
      <c r="A8" s="31"/>
      <c r="B8" s="87" t="s">
        <v>2907</v>
      </c>
      <c r="C8" s="88"/>
      <c r="D8" s="10"/>
      <c r="E8" s="88"/>
      <c r="F8" s="10"/>
      <c r="G8" s="10"/>
      <c r="H8" s="10" t="str">
        <f t="shared" si="0"/>
        <v xml:space="preserve">No </v>
      </c>
      <c r="I8" s="14" t="s">
        <v>2924</v>
      </c>
    </row>
    <row r="9" spans="1:9" x14ac:dyDescent="0.25">
      <c r="A9" s="31"/>
      <c r="B9" s="87" t="s">
        <v>2907</v>
      </c>
      <c r="C9" s="88"/>
      <c r="D9" s="10"/>
      <c r="E9" s="88"/>
      <c r="F9" s="10"/>
      <c r="G9" s="10"/>
      <c r="H9" s="10" t="str">
        <f t="shared" ref="H9:H10" si="1">CONCATENATE("No ",D9)</f>
        <v xml:space="preserve">No </v>
      </c>
      <c r="I9" s="14" t="s">
        <v>2924</v>
      </c>
    </row>
    <row r="10" spans="1:9" x14ac:dyDescent="0.25">
      <c r="A10" s="31"/>
      <c r="B10" s="87" t="s">
        <v>2907</v>
      </c>
      <c r="C10" s="88"/>
      <c r="D10" s="10"/>
      <c r="E10" s="88"/>
      <c r="F10" s="10"/>
      <c r="G10" s="10"/>
      <c r="H10" s="10" t="str">
        <f t="shared" si="1"/>
        <v xml:space="preserve">No </v>
      </c>
      <c r="I10" s="14" t="s">
        <v>2924</v>
      </c>
    </row>
    <row r="11" spans="1:9" x14ac:dyDescent="0.25">
      <c r="A11" s="31"/>
      <c r="B11" s="87" t="s">
        <v>2908</v>
      </c>
      <c r="C11" s="88"/>
      <c r="D11" s="10"/>
      <c r="E11" s="88"/>
      <c r="F11" s="10"/>
      <c r="G11" s="10"/>
      <c r="H11" s="10" t="str">
        <f t="shared" si="0"/>
        <v xml:space="preserve">No </v>
      </c>
      <c r="I11" s="14" t="s">
        <v>2924</v>
      </c>
    </row>
    <row r="12" spans="1:9" x14ac:dyDescent="0.25">
      <c r="B12" s="87" t="s">
        <v>2909</v>
      </c>
      <c r="D12" s="10"/>
      <c r="F12" s="157"/>
      <c r="G12" s="11"/>
      <c r="H12" s="10" t="str">
        <f t="shared" si="0"/>
        <v xml:space="preserve">No </v>
      </c>
      <c r="I12" s="14" t="s">
        <v>2924</v>
      </c>
    </row>
    <row r="13" spans="1:9" x14ac:dyDescent="0.25">
      <c r="B13" s="87" t="s">
        <v>2910</v>
      </c>
      <c r="C13" s="88" t="str" cm="1">
        <f t="array" ref="C13">_xlfn._xlws.FILTER('2.2 Ambiente (UDS) FAMILIA'!B3:F50,'2.2 Ambiente (UDS) FAMILIA'!D3:D50="NO CUMPLE CONDICIÓN","")</f>
        <v/>
      </c>
      <c r="D13" s="10"/>
      <c r="F13" s="157"/>
      <c r="G13" s="11"/>
      <c r="H13" s="10" t="str">
        <f t="shared" ref="H13:H33" si="2">CONCATENATE("No ",D13)</f>
        <v xml:space="preserve">No </v>
      </c>
      <c r="I13" s="14" t="s">
        <v>2925</v>
      </c>
    </row>
    <row r="14" spans="1:9" x14ac:dyDescent="0.25">
      <c r="B14" s="87" t="s">
        <v>2911</v>
      </c>
      <c r="D14" s="10"/>
      <c r="F14" s="157"/>
      <c r="G14" s="11"/>
      <c r="H14" s="10" t="str">
        <f t="shared" si="2"/>
        <v xml:space="preserve">No </v>
      </c>
      <c r="I14" s="14" t="s">
        <v>2925</v>
      </c>
    </row>
    <row r="15" spans="1:9" x14ac:dyDescent="0.25">
      <c r="B15" s="87" t="s">
        <v>2912</v>
      </c>
      <c r="D15" s="10"/>
      <c r="F15" s="157"/>
      <c r="G15" s="11"/>
      <c r="H15" s="10" t="str">
        <f t="shared" si="2"/>
        <v xml:space="preserve">No </v>
      </c>
      <c r="I15" s="14" t="s">
        <v>2925</v>
      </c>
    </row>
    <row r="16" spans="1:9" x14ac:dyDescent="0.25">
      <c r="B16" s="87" t="s">
        <v>2913</v>
      </c>
      <c r="D16" s="10"/>
      <c r="F16" s="157"/>
      <c r="G16" s="11"/>
      <c r="H16" s="10" t="str">
        <f t="shared" si="2"/>
        <v xml:space="preserve">No </v>
      </c>
      <c r="I16" s="14" t="s">
        <v>2925</v>
      </c>
    </row>
    <row r="17" spans="2:9" x14ac:dyDescent="0.25">
      <c r="B17" s="87" t="s">
        <v>2914</v>
      </c>
      <c r="D17" s="10"/>
      <c r="F17" s="157"/>
      <c r="G17" s="11"/>
      <c r="H17" s="10" t="str">
        <f t="shared" si="2"/>
        <v xml:space="preserve">No </v>
      </c>
      <c r="I17" s="14" t="s">
        <v>2925</v>
      </c>
    </row>
    <row r="18" spans="2:9" x14ac:dyDescent="0.25">
      <c r="B18" s="87" t="s">
        <v>2914</v>
      </c>
      <c r="D18" s="10"/>
      <c r="F18" s="157"/>
      <c r="G18" s="11"/>
      <c r="H18" s="10" t="str">
        <f t="shared" si="2"/>
        <v xml:space="preserve">No </v>
      </c>
      <c r="I18" s="14" t="s">
        <v>2925</v>
      </c>
    </row>
    <row r="19" spans="2:9" x14ac:dyDescent="0.25">
      <c r="B19" s="87" t="s">
        <v>2914</v>
      </c>
      <c r="D19" s="10"/>
      <c r="F19" s="157"/>
      <c r="G19" s="11"/>
      <c r="H19" s="10" t="str">
        <f t="shared" si="2"/>
        <v xml:space="preserve">No </v>
      </c>
      <c r="I19" s="14" t="s">
        <v>2925</v>
      </c>
    </row>
    <row r="20" spans="2:9" x14ac:dyDescent="0.25">
      <c r="B20" s="87" t="s">
        <v>2915</v>
      </c>
      <c r="D20" s="10"/>
      <c r="F20" s="157"/>
      <c r="G20" s="11"/>
      <c r="H20" s="10" t="str">
        <f t="shared" si="2"/>
        <v xml:space="preserve">No </v>
      </c>
      <c r="I20" s="14" t="s">
        <v>2925</v>
      </c>
    </row>
    <row r="21" spans="2:9" x14ac:dyDescent="0.25">
      <c r="B21" s="87" t="s">
        <v>2916</v>
      </c>
      <c r="C21" s="88" t="str" cm="1">
        <f t="array" ref="C21">_xlfn._xlws.FILTER('2.3 Ambientes Hogar Casa Hogar'!B3:F94,'2.3 Ambientes Hogar Casa Hogar'!D3:D94="NO CUMPLE CONDICIÓN","")</f>
        <v/>
      </c>
      <c r="D21" s="10"/>
      <c r="F21" s="157"/>
      <c r="G21" s="11"/>
      <c r="H21" s="10" t="str">
        <f t="shared" si="2"/>
        <v xml:space="preserve">No </v>
      </c>
      <c r="I21" s="14" t="s">
        <v>2926</v>
      </c>
    </row>
    <row r="22" spans="2:9" x14ac:dyDescent="0.25">
      <c r="B22" s="87" t="s">
        <v>2917</v>
      </c>
      <c r="D22" s="10"/>
      <c r="F22" s="157"/>
      <c r="G22" s="11"/>
      <c r="H22" s="10" t="str">
        <f t="shared" si="2"/>
        <v xml:space="preserve">No </v>
      </c>
      <c r="I22" s="14" t="s">
        <v>2926</v>
      </c>
    </row>
    <row r="23" spans="2:9" x14ac:dyDescent="0.25">
      <c r="B23" s="87" t="s">
        <v>2918</v>
      </c>
      <c r="D23" s="10"/>
      <c r="F23" s="157"/>
      <c r="G23" s="11"/>
      <c r="H23" s="10" t="str">
        <f t="shared" si="2"/>
        <v xml:space="preserve">No </v>
      </c>
      <c r="I23" s="14" t="s">
        <v>2926</v>
      </c>
    </row>
    <row r="24" spans="2:9" x14ac:dyDescent="0.25">
      <c r="B24" s="87" t="s">
        <v>2919</v>
      </c>
      <c r="D24" s="10"/>
      <c r="F24" s="157"/>
      <c r="G24" s="11"/>
      <c r="H24" s="10" t="str">
        <f t="shared" si="2"/>
        <v xml:space="preserve">No </v>
      </c>
      <c r="I24" s="14" t="s">
        <v>2926</v>
      </c>
    </row>
    <row r="25" spans="2:9" x14ac:dyDescent="0.25">
      <c r="B25" s="87" t="s">
        <v>2920</v>
      </c>
      <c r="D25" s="10"/>
      <c r="F25" s="157"/>
      <c r="G25" s="11"/>
      <c r="H25" s="10" t="str">
        <f t="shared" si="2"/>
        <v xml:space="preserve">No </v>
      </c>
      <c r="I25" s="14" t="s">
        <v>2926</v>
      </c>
    </row>
    <row r="26" spans="2:9" x14ac:dyDescent="0.25">
      <c r="B26" s="87" t="s">
        <v>2921</v>
      </c>
      <c r="D26" s="10"/>
      <c r="F26" s="157"/>
      <c r="G26" s="11"/>
      <c r="H26" s="10" t="str">
        <f t="shared" si="2"/>
        <v xml:space="preserve">No </v>
      </c>
      <c r="I26" s="14" t="s">
        <v>2926</v>
      </c>
    </row>
    <row r="27" spans="2:9" x14ac:dyDescent="0.25">
      <c r="B27" s="87" t="s">
        <v>2921</v>
      </c>
      <c r="D27" s="10"/>
      <c r="F27" s="157"/>
      <c r="G27" s="11"/>
      <c r="H27" s="10" t="str">
        <f t="shared" si="2"/>
        <v xml:space="preserve">No </v>
      </c>
      <c r="I27" s="14" t="s">
        <v>2926</v>
      </c>
    </row>
    <row r="28" spans="2:9" x14ac:dyDescent="0.25">
      <c r="B28" s="87" t="s">
        <v>2921</v>
      </c>
      <c r="D28" s="10"/>
      <c r="F28" s="157"/>
      <c r="G28" s="11"/>
      <c r="H28" s="10" t="str">
        <f t="shared" si="2"/>
        <v xml:space="preserve">No </v>
      </c>
      <c r="I28" s="14" t="s">
        <v>2926</v>
      </c>
    </row>
    <row r="29" spans="2:9" x14ac:dyDescent="0.25">
      <c r="B29" s="87" t="s">
        <v>2922</v>
      </c>
      <c r="D29" s="10"/>
      <c r="F29" s="157"/>
      <c r="G29" s="11"/>
      <c r="H29" s="10" t="str">
        <f t="shared" si="2"/>
        <v xml:space="preserve">No </v>
      </c>
      <c r="I29" s="14" t="s">
        <v>2926</v>
      </c>
    </row>
    <row r="30" spans="2:9" x14ac:dyDescent="0.25">
      <c r="B30" s="87" t="s">
        <v>2923</v>
      </c>
      <c r="D30" s="10"/>
      <c r="F30" s="157"/>
      <c r="G30" s="11"/>
      <c r="H30" s="10" t="str">
        <f t="shared" si="2"/>
        <v xml:space="preserve">No </v>
      </c>
      <c r="I30" s="14" t="s">
        <v>2926</v>
      </c>
    </row>
    <row r="31" spans="2:9" x14ac:dyDescent="0.25">
      <c r="B31" s="87" t="s">
        <v>2923</v>
      </c>
      <c r="D31" s="10"/>
      <c r="F31" s="157"/>
      <c r="G31" s="11"/>
      <c r="H31" s="10" t="str">
        <f t="shared" si="2"/>
        <v xml:space="preserve">No </v>
      </c>
      <c r="I31" s="14" t="s">
        <v>2926</v>
      </c>
    </row>
    <row r="32" spans="2:9" x14ac:dyDescent="0.25">
      <c r="B32" s="87" t="s">
        <v>2923</v>
      </c>
      <c r="D32" s="10"/>
      <c r="F32" s="157"/>
      <c r="G32" s="11"/>
      <c r="H32" s="10" t="str">
        <f t="shared" si="2"/>
        <v xml:space="preserve">No </v>
      </c>
      <c r="I32" s="14" t="s">
        <v>2926</v>
      </c>
    </row>
    <row r="33" spans="2:26" x14ac:dyDescent="0.25">
      <c r="B33" s="87" t="s">
        <v>2923</v>
      </c>
      <c r="D33" s="10"/>
      <c r="F33" s="157"/>
      <c r="G33" s="11"/>
      <c r="H33" s="10" t="str">
        <f t="shared" si="2"/>
        <v xml:space="preserve">No </v>
      </c>
      <c r="I33" s="14" t="s">
        <v>2926</v>
      </c>
    </row>
    <row r="34" spans="2:26" x14ac:dyDescent="0.25">
      <c r="B34" s="87" t="s">
        <v>2749</v>
      </c>
      <c r="C34" s="88" t="str" cm="1">
        <f t="array" ref="C34">_xlfn._xlws.FILTER('3. Alimentacion y Nutrición'!B3:F61,'3. Alimentacion y Nutrición'!D3:D61="NO CUMPLE CONDICIÓN","")</f>
        <v/>
      </c>
      <c r="D34" s="10"/>
      <c r="E34" s="89"/>
      <c r="F34" s="5"/>
      <c r="G34" s="5"/>
      <c r="H34" s="10" t="str">
        <f t="shared" si="0"/>
        <v xml:space="preserve">No </v>
      </c>
      <c r="I34" s="14" t="s">
        <v>2750</v>
      </c>
    </row>
    <row r="35" spans="2:26" x14ac:dyDescent="0.25">
      <c r="B35" s="87" t="s">
        <v>2751</v>
      </c>
      <c r="C35" s="88"/>
      <c r="D35" s="10"/>
      <c r="E35" s="89"/>
      <c r="F35" s="5"/>
      <c r="G35" s="5"/>
      <c r="H35" s="10" t="str">
        <f t="shared" si="0"/>
        <v xml:space="preserve">No </v>
      </c>
      <c r="I35" s="14" t="s">
        <v>2750</v>
      </c>
    </row>
    <row r="36" spans="2:26" x14ac:dyDescent="0.25">
      <c r="B36" s="87" t="s">
        <v>2752</v>
      </c>
      <c r="C36" s="88"/>
      <c r="D36" s="10"/>
      <c r="E36" s="89"/>
      <c r="F36" s="5"/>
      <c r="G36" s="5"/>
      <c r="H36" s="10" t="str">
        <f t="shared" si="0"/>
        <v xml:space="preserve">No </v>
      </c>
      <c r="I36" s="14" t="s">
        <v>2750</v>
      </c>
    </row>
    <row r="37" spans="2:26" x14ac:dyDescent="0.25">
      <c r="B37" s="87" t="s">
        <v>1975</v>
      </c>
      <c r="C37" s="88"/>
      <c r="D37" s="10"/>
      <c r="E37" s="89"/>
      <c r="F37" s="5"/>
      <c r="G37" s="5"/>
      <c r="H37" s="10" t="str">
        <f t="shared" si="0"/>
        <v xml:space="preserve">No </v>
      </c>
      <c r="I37" s="14" t="s">
        <v>2750</v>
      </c>
    </row>
    <row r="38" spans="2:26" x14ac:dyDescent="0.25">
      <c r="B38" s="87" t="s">
        <v>1980</v>
      </c>
      <c r="D38" s="10"/>
      <c r="F38" s="157"/>
      <c r="G38" s="11"/>
      <c r="H38" s="10" t="str">
        <f t="shared" si="0"/>
        <v xml:space="preserve">No </v>
      </c>
      <c r="I38" s="14" t="s">
        <v>2750</v>
      </c>
    </row>
    <row r="39" spans="2:26" x14ac:dyDescent="0.25">
      <c r="B39" s="87" t="s">
        <v>1996</v>
      </c>
      <c r="D39" s="10"/>
      <c r="F39" s="157"/>
      <c r="G39" s="11"/>
      <c r="H39" s="10" t="str">
        <f t="shared" si="0"/>
        <v xml:space="preserve">No </v>
      </c>
      <c r="I39" s="14" t="s">
        <v>2750</v>
      </c>
    </row>
    <row r="40" spans="2:26" x14ac:dyDescent="0.25">
      <c r="B40" s="87" t="s">
        <v>2029</v>
      </c>
      <c r="D40" s="10"/>
      <c r="F40" s="157"/>
      <c r="G40" s="11"/>
      <c r="H40" s="10" t="str">
        <f t="shared" si="0"/>
        <v xml:space="preserve">No </v>
      </c>
      <c r="I40" s="14" t="s">
        <v>2750</v>
      </c>
    </row>
    <row r="41" spans="2:26" x14ac:dyDescent="0.25">
      <c r="B41" s="87" t="s">
        <v>2050</v>
      </c>
      <c r="D41" s="10"/>
      <c r="F41" s="157"/>
      <c r="G41" s="11"/>
      <c r="H41" s="10" t="str">
        <f t="shared" si="0"/>
        <v xml:space="preserve">No </v>
      </c>
      <c r="I41" s="14" t="s">
        <v>2750</v>
      </c>
    </row>
    <row r="42" spans="2:26" x14ac:dyDescent="0.25">
      <c r="B42" s="87" t="s">
        <v>2058</v>
      </c>
      <c r="D42" s="10"/>
      <c r="F42" s="157"/>
      <c r="G42" s="11"/>
      <c r="H42" s="10" t="str">
        <f t="shared" si="0"/>
        <v xml:space="preserve">No </v>
      </c>
      <c r="I42" s="14" t="s">
        <v>2750</v>
      </c>
    </row>
    <row r="43" spans="2:26" x14ac:dyDescent="0.25">
      <c r="B43" s="87" t="s">
        <v>2064</v>
      </c>
      <c r="D43" s="10"/>
      <c r="F43" s="157"/>
      <c r="G43" s="11"/>
      <c r="H43" s="10" t="str">
        <f t="shared" si="0"/>
        <v xml:space="preserve">No </v>
      </c>
      <c r="I43" s="14" t="s">
        <v>2750</v>
      </c>
    </row>
    <row r="44" spans="2:26" x14ac:dyDescent="0.25">
      <c r="B44" s="87" t="s">
        <v>2753</v>
      </c>
      <c r="C44" s="88" t="str" cm="1">
        <f t="array" ref="C44">_xlfn._xlws.FILTER('4. Modelo de Atencion'!B3:F24,'4. Modelo de Atencion'!D3:D24="NO CUMPLE CONDICIÓN","")</f>
        <v/>
      </c>
      <c r="D44" s="10"/>
      <c r="E44" s="89"/>
      <c r="F44" s="5"/>
      <c r="G44" s="11"/>
      <c r="H44" s="10" t="str">
        <f t="shared" si="0"/>
        <v xml:space="preserve">No </v>
      </c>
      <c r="I44" s="14" t="s">
        <v>2754</v>
      </c>
    </row>
    <row r="45" spans="2:26" x14ac:dyDescent="0.25">
      <c r="B45" s="87" t="s">
        <v>2755</v>
      </c>
      <c r="D45" s="10"/>
      <c r="F45" s="157"/>
      <c r="G45" s="11"/>
      <c r="H45" s="10" t="str">
        <f t="shared" si="0"/>
        <v xml:space="preserve">No </v>
      </c>
      <c r="I45" s="14" t="s">
        <v>2754</v>
      </c>
    </row>
    <row r="46" spans="2:26" x14ac:dyDescent="0.25">
      <c r="B46" s="87" t="s">
        <v>2755</v>
      </c>
      <c r="D46" s="10"/>
      <c r="F46" s="157"/>
      <c r="G46" s="11"/>
      <c r="H46" s="10" t="str">
        <f t="shared" si="0"/>
        <v xml:space="preserve">No </v>
      </c>
      <c r="I46" s="14" t="s">
        <v>2754</v>
      </c>
    </row>
    <row r="47" spans="2:26" x14ac:dyDescent="0.25">
      <c r="B47" s="87" t="s">
        <v>2124</v>
      </c>
      <c r="C47" s="88" t="str" cm="1">
        <f t="array" ref="C47">_xlfn._xlws.FILTER('5. Situaciones de Riesgo'!B3:F110,'5. Situaciones de Riesgo'!D3:D110="NO CUMPLE CONDICIÓN","")</f>
        <v/>
      </c>
      <c r="D47" s="10"/>
      <c r="E47" s="89"/>
      <c r="F47" s="5"/>
      <c r="G47" s="5"/>
      <c r="H47" s="10" t="str">
        <f t="shared" si="0"/>
        <v xml:space="preserve">No </v>
      </c>
      <c r="I47" s="87" t="s">
        <v>2927</v>
      </c>
      <c r="J47" s="86"/>
      <c r="K47" s="86"/>
      <c r="L47" s="86"/>
      <c r="M47" s="86"/>
      <c r="N47" s="86"/>
      <c r="O47" s="86"/>
      <c r="P47" s="86"/>
      <c r="Q47" s="86"/>
      <c r="R47" s="86"/>
      <c r="S47" s="86"/>
      <c r="T47" s="86"/>
      <c r="U47" s="86"/>
      <c r="V47" s="86"/>
      <c r="W47" s="86"/>
      <c r="X47" s="86"/>
      <c r="Y47" s="86"/>
      <c r="Z47" s="86"/>
    </row>
    <row r="48" spans="2:26" x14ac:dyDescent="0.25">
      <c r="B48" s="87" t="s">
        <v>2129</v>
      </c>
      <c r="C48" s="89"/>
      <c r="D48" s="10"/>
      <c r="E48" s="89"/>
      <c r="F48" s="5"/>
      <c r="G48" s="5"/>
      <c r="H48" s="10" t="str">
        <f t="shared" si="0"/>
        <v xml:space="preserve">No </v>
      </c>
      <c r="I48" s="87" t="s">
        <v>2927</v>
      </c>
      <c r="J48" s="86"/>
      <c r="K48" s="86"/>
      <c r="L48" s="86"/>
      <c r="M48" s="86"/>
      <c r="N48" s="86"/>
      <c r="O48" s="86"/>
      <c r="P48" s="86"/>
      <c r="Q48" s="86"/>
      <c r="R48" s="86"/>
      <c r="S48" s="86"/>
      <c r="T48" s="86"/>
      <c r="U48" s="86"/>
      <c r="V48" s="86"/>
      <c r="W48" s="86"/>
      <c r="X48" s="86"/>
      <c r="Y48" s="86"/>
      <c r="Z48" s="86"/>
    </row>
    <row r="49" spans="2:26" x14ac:dyDescent="0.25">
      <c r="B49" s="87" t="s">
        <v>2140</v>
      </c>
      <c r="C49" s="89"/>
      <c r="D49" s="10"/>
      <c r="E49" s="89"/>
      <c r="F49" s="5"/>
      <c r="G49" s="5"/>
      <c r="H49" s="10" t="str">
        <f t="shared" si="0"/>
        <v xml:space="preserve">No </v>
      </c>
      <c r="I49" s="87" t="s">
        <v>2927</v>
      </c>
      <c r="J49" s="86"/>
      <c r="K49" s="86"/>
      <c r="L49" s="86"/>
      <c r="M49" s="86"/>
      <c r="N49" s="86"/>
      <c r="O49" s="86"/>
      <c r="P49" s="86"/>
      <c r="Q49" s="86"/>
      <c r="R49" s="86"/>
      <c r="S49" s="86"/>
      <c r="T49" s="86"/>
      <c r="U49" s="86"/>
      <c r="V49" s="86"/>
      <c r="W49" s="86"/>
      <c r="X49" s="86"/>
      <c r="Y49" s="86"/>
      <c r="Z49" s="86"/>
    </row>
    <row r="50" spans="2:26" x14ac:dyDescent="0.25">
      <c r="B50" s="87" t="s">
        <v>2157</v>
      </c>
      <c r="C50" s="89"/>
      <c r="D50" s="10"/>
      <c r="E50" s="89"/>
      <c r="F50" s="5"/>
      <c r="G50" s="5"/>
      <c r="H50" s="10" t="str">
        <f t="shared" si="0"/>
        <v xml:space="preserve">No </v>
      </c>
      <c r="I50" s="87" t="s">
        <v>2927</v>
      </c>
      <c r="J50" s="86"/>
      <c r="K50" s="86"/>
      <c r="L50" s="86"/>
      <c r="M50" s="86"/>
      <c r="N50" s="86"/>
      <c r="O50" s="86"/>
      <c r="P50" s="86"/>
      <c r="Q50" s="86"/>
      <c r="R50" s="86"/>
      <c r="S50" s="86"/>
      <c r="T50" s="86"/>
      <c r="U50" s="86"/>
      <c r="V50" s="86"/>
      <c r="W50" s="86"/>
      <c r="X50" s="86"/>
      <c r="Y50" s="86"/>
      <c r="Z50" s="86"/>
    </row>
    <row r="51" spans="2:26" x14ac:dyDescent="0.25">
      <c r="B51" s="87" t="s">
        <v>2187</v>
      </c>
      <c r="C51" s="89"/>
      <c r="D51" s="10"/>
      <c r="E51" s="89"/>
      <c r="F51" s="5"/>
      <c r="G51" s="5"/>
      <c r="H51" s="10" t="str">
        <f t="shared" si="0"/>
        <v xml:space="preserve">No </v>
      </c>
      <c r="I51" s="87" t="s">
        <v>2927</v>
      </c>
      <c r="J51" s="86"/>
      <c r="K51" s="86"/>
      <c r="L51" s="86"/>
      <c r="M51" s="86"/>
      <c r="N51" s="86"/>
      <c r="O51" s="86"/>
      <c r="P51" s="86"/>
      <c r="Q51" s="86"/>
      <c r="R51" s="86"/>
      <c r="S51" s="86"/>
      <c r="T51" s="86"/>
      <c r="U51" s="86"/>
      <c r="V51" s="86"/>
      <c r="W51" s="86"/>
      <c r="X51" s="86"/>
      <c r="Y51" s="86"/>
      <c r="Z51" s="86"/>
    </row>
    <row r="52" spans="2:26" x14ac:dyDescent="0.25">
      <c r="B52" s="87" t="s">
        <v>2187</v>
      </c>
      <c r="C52" s="89"/>
      <c r="D52" s="10"/>
      <c r="E52" s="89"/>
      <c r="F52" s="5"/>
      <c r="G52" s="5"/>
      <c r="H52" s="10" t="str">
        <f t="shared" si="0"/>
        <v xml:space="preserve">No </v>
      </c>
      <c r="I52" s="87" t="s">
        <v>2927</v>
      </c>
      <c r="J52" s="86"/>
      <c r="K52" s="86"/>
      <c r="L52" s="86"/>
      <c r="M52" s="86"/>
      <c r="N52" s="86"/>
      <c r="O52" s="86"/>
      <c r="P52" s="86"/>
      <c r="Q52" s="86"/>
      <c r="R52" s="86"/>
      <c r="S52" s="86"/>
      <c r="T52" s="86"/>
      <c r="U52" s="86"/>
      <c r="V52" s="86"/>
      <c r="W52" s="86"/>
      <c r="X52" s="86"/>
      <c r="Y52" s="86"/>
      <c r="Z52" s="86"/>
    </row>
    <row r="53" spans="2:26" x14ac:dyDescent="0.25">
      <c r="B53" s="87" t="s">
        <v>2241</v>
      </c>
      <c r="C53" s="89"/>
      <c r="D53" s="10"/>
      <c r="E53" s="89"/>
      <c r="F53" s="5"/>
      <c r="G53" s="5"/>
      <c r="H53" s="10" t="str">
        <f t="shared" si="0"/>
        <v xml:space="preserve">No </v>
      </c>
      <c r="I53" s="87" t="s">
        <v>2927</v>
      </c>
      <c r="J53" s="86"/>
      <c r="K53" s="86"/>
      <c r="L53" s="86"/>
      <c r="M53" s="86"/>
      <c r="N53" s="86"/>
      <c r="O53" s="86"/>
      <c r="P53" s="86"/>
      <c r="Q53" s="86"/>
      <c r="R53" s="86"/>
      <c r="S53" s="86"/>
      <c r="T53" s="86"/>
      <c r="U53" s="86"/>
      <c r="V53" s="86"/>
      <c r="W53" s="86"/>
      <c r="X53" s="86"/>
      <c r="Y53" s="86"/>
      <c r="Z53" s="86"/>
    </row>
    <row r="54" spans="2:26" x14ac:dyDescent="0.25">
      <c r="B54" s="87" t="s">
        <v>2258</v>
      </c>
      <c r="C54" s="89"/>
      <c r="D54" s="10"/>
      <c r="E54" s="89"/>
      <c r="F54" s="5"/>
      <c r="G54" s="5"/>
      <c r="H54" s="10" t="str">
        <f t="shared" si="0"/>
        <v xml:space="preserve">No </v>
      </c>
      <c r="I54" s="87" t="s">
        <v>2927</v>
      </c>
      <c r="J54" s="86"/>
      <c r="K54" s="86"/>
      <c r="L54" s="86"/>
      <c r="M54" s="86"/>
      <c r="N54" s="86"/>
      <c r="O54" s="86"/>
      <c r="P54" s="86"/>
      <c r="Q54" s="86"/>
      <c r="R54" s="86"/>
      <c r="S54" s="86"/>
      <c r="T54" s="86"/>
      <c r="U54" s="86"/>
      <c r="V54" s="86"/>
      <c r="W54" s="86"/>
      <c r="X54" s="86"/>
      <c r="Y54" s="86"/>
      <c r="Z54" s="86"/>
    </row>
    <row r="55" spans="2:26" x14ac:dyDescent="0.25">
      <c r="B55" s="87" t="s">
        <v>2264</v>
      </c>
      <c r="C55" s="89"/>
      <c r="D55" s="10"/>
      <c r="E55" s="89"/>
      <c r="F55" s="5"/>
      <c r="G55" s="5"/>
      <c r="H55" s="10" t="str">
        <f t="shared" si="0"/>
        <v xml:space="preserve">No </v>
      </c>
      <c r="I55" s="87" t="s">
        <v>2927</v>
      </c>
      <c r="J55" s="86"/>
      <c r="K55" s="86"/>
      <c r="L55" s="86"/>
      <c r="M55" s="86"/>
      <c r="N55" s="86"/>
      <c r="O55" s="86"/>
      <c r="P55" s="86"/>
      <c r="Q55" s="86"/>
      <c r="R55" s="86"/>
      <c r="S55" s="86"/>
      <c r="T55" s="86"/>
      <c r="U55" s="86"/>
      <c r="V55" s="86"/>
      <c r="W55" s="86"/>
      <c r="X55" s="86"/>
      <c r="Y55" s="86"/>
      <c r="Z55" s="86"/>
    </row>
    <row r="56" spans="2:26" x14ac:dyDescent="0.25">
      <c r="B56" s="87" t="s">
        <v>2287</v>
      </c>
      <c r="C56" s="89"/>
      <c r="D56" s="10"/>
      <c r="E56" s="89"/>
      <c r="F56" s="5"/>
      <c r="G56" s="5"/>
      <c r="H56" s="10" t="str">
        <f t="shared" si="0"/>
        <v xml:space="preserve">No </v>
      </c>
      <c r="I56" s="87" t="s">
        <v>2927</v>
      </c>
      <c r="J56" s="86"/>
      <c r="K56" s="86"/>
      <c r="L56" s="86"/>
      <c r="M56" s="86"/>
      <c r="N56" s="86"/>
      <c r="O56" s="86"/>
      <c r="P56" s="86"/>
      <c r="Q56" s="86"/>
      <c r="R56" s="86"/>
      <c r="S56" s="86"/>
      <c r="T56" s="86"/>
      <c r="U56" s="86"/>
      <c r="V56" s="86"/>
      <c r="W56" s="86"/>
      <c r="X56" s="86"/>
      <c r="Y56" s="86"/>
      <c r="Z56" s="86"/>
    </row>
    <row r="57" spans="2:26" x14ac:dyDescent="0.25">
      <c r="B57" s="87" t="s">
        <v>2305</v>
      </c>
      <c r="C57" s="89"/>
      <c r="D57" s="10"/>
      <c r="E57" s="89"/>
      <c r="F57" s="5"/>
      <c r="G57" s="5"/>
      <c r="H57" s="10" t="str">
        <f t="shared" si="0"/>
        <v xml:space="preserve">No </v>
      </c>
      <c r="I57" s="87" t="s">
        <v>2927</v>
      </c>
      <c r="J57" s="86"/>
      <c r="K57" s="86"/>
      <c r="L57" s="86"/>
      <c r="M57" s="86"/>
      <c r="N57" s="86"/>
      <c r="O57" s="86"/>
      <c r="P57" s="86"/>
      <c r="Q57" s="86"/>
      <c r="R57" s="86"/>
      <c r="S57" s="86"/>
      <c r="T57" s="86"/>
      <c r="U57" s="86"/>
      <c r="V57" s="86"/>
      <c r="W57" s="86"/>
      <c r="X57" s="86"/>
      <c r="Y57" s="86"/>
      <c r="Z57" s="86"/>
    </row>
    <row r="58" spans="2:26" x14ac:dyDescent="0.25">
      <c r="B58" s="87" t="s">
        <v>2323</v>
      </c>
      <c r="C58" s="89"/>
      <c r="D58" s="10"/>
      <c r="E58" s="89"/>
      <c r="F58" s="5"/>
      <c r="G58" s="5"/>
      <c r="H58" s="10" t="str">
        <f t="shared" si="0"/>
        <v xml:space="preserve">No </v>
      </c>
      <c r="I58" s="87" t="s">
        <v>2927</v>
      </c>
      <c r="J58" s="86"/>
      <c r="K58" s="86"/>
      <c r="L58" s="86"/>
      <c r="M58" s="86"/>
      <c r="N58" s="86"/>
      <c r="O58" s="86"/>
      <c r="P58" s="86"/>
      <c r="Q58" s="86"/>
      <c r="R58" s="86"/>
      <c r="S58" s="86"/>
      <c r="T58" s="86"/>
      <c r="U58" s="86"/>
      <c r="V58" s="86"/>
      <c r="W58" s="86"/>
      <c r="X58" s="86"/>
      <c r="Y58" s="86"/>
      <c r="Z58" s="86"/>
    </row>
    <row r="59" spans="2:26" x14ac:dyDescent="0.25">
      <c r="B59" s="87" t="s">
        <v>2340</v>
      </c>
      <c r="C59" s="89"/>
      <c r="D59" s="10"/>
      <c r="E59" s="89"/>
      <c r="F59" s="5"/>
      <c r="G59" s="5"/>
      <c r="H59" s="10" t="str">
        <f t="shared" si="0"/>
        <v xml:space="preserve">No </v>
      </c>
      <c r="I59" s="87" t="s">
        <v>2927</v>
      </c>
      <c r="J59" s="86"/>
      <c r="K59" s="86"/>
      <c r="L59" s="86"/>
      <c r="M59" s="86"/>
      <c r="N59" s="86"/>
      <c r="O59" s="86"/>
      <c r="P59" s="86"/>
      <c r="Q59" s="86"/>
      <c r="R59" s="86"/>
      <c r="S59" s="86"/>
      <c r="T59" s="86"/>
      <c r="U59" s="86"/>
      <c r="V59" s="86"/>
      <c r="W59" s="86"/>
      <c r="X59" s="86"/>
      <c r="Y59" s="86"/>
      <c r="Z59" s="86"/>
    </row>
    <row r="60" spans="2:26" x14ac:dyDescent="0.25">
      <c r="B60" s="87" t="s">
        <v>2757</v>
      </c>
      <c r="C60" s="88" t="str" cm="1">
        <f t="array" ref="C60">_xlfn._xlws.FILTER('6. Código de Etica'!B3:F34,'6. Código de Etica'!D3:D34="NO CUMPLE CONDICIÓN","")</f>
        <v/>
      </c>
      <c r="D60" s="10"/>
      <c r="E60" s="89"/>
      <c r="F60" s="5"/>
      <c r="G60" s="5"/>
      <c r="H60" s="10" t="str">
        <f t="shared" si="0"/>
        <v xml:space="preserve">No </v>
      </c>
      <c r="I60" s="87" t="s">
        <v>2928</v>
      </c>
      <c r="J60" s="86"/>
      <c r="K60" s="86"/>
      <c r="L60" s="86"/>
      <c r="M60" s="86"/>
      <c r="N60" s="86"/>
      <c r="O60" s="86"/>
      <c r="P60" s="86"/>
      <c r="Q60" s="86"/>
      <c r="R60" s="86"/>
      <c r="S60" s="86"/>
      <c r="T60" s="86"/>
      <c r="U60" s="86"/>
      <c r="V60" s="86"/>
      <c r="W60" s="86"/>
      <c r="X60" s="86"/>
      <c r="Y60" s="86"/>
      <c r="Z60" s="86"/>
    </row>
    <row r="61" spans="2:26" x14ac:dyDescent="0.25">
      <c r="B61" s="87" t="s">
        <v>2757</v>
      </c>
      <c r="C61" s="89"/>
      <c r="D61" s="10"/>
      <c r="E61" s="89"/>
      <c r="F61" s="5"/>
      <c r="G61" s="5"/>
      <c r="H61" s="10" t="str">
        <f t="shared" si="0"/>
        <v xml:space="preserve">No </v>
      </c>
      <c r="I61" s="87" t="s">
        <v>2928</v>
      </c>
      <c r="J61" s="86"/>
      <c r="K61" s="86"/>
      <c r="L61" s="86"/>
      <c r="M61" s="86"/>
      <c r="N61" s="86"/>
      <c r="O61" s="86"/>
      <c r="P61" s="86"/>
      <c r="Q61" s="86"/>
      <c r="R61" s="86"/>
      <c r="S61" s="86"/>
      <c r="T61" s="86"/>
      <c r="U61" s="86"/>
      <c r="V61" s="86"/>
      <c r="W61" s="86"/>
      <c r="X61" s="86"/>
      <c r="Y61" s="86"/>
      <c r="Z61" s="86"/>
    </row>
    <row r="62" spans="2:26" x14ac:dyDescent="0.25">
      <c r="B62" s="87" t="s">
        <v>2757</v>
      </c>
      <c r="C62" s="89"/>
      <c r="D62" s="10"/>
      <c r="E62" s="89"/>
      <c r="F62" s="5"/>
      <c r="G62" s="5"/>
      <c r="H62" s="10" t="str">
        <f t="shared" si="0"/>
        <v xml:space="preserve">No </v>
      </c>
      <c r="I62" s="87" t="s">
        <v>2928</v>
      </c>
      <c r="J62" s="86"/>
      <c r="K62" s="86"/>
      <c r="L62" s="86"/>
      <c r="M62" s="86"/>
      <c r="N62" s="86"/>
      <c r="O62" s="86"/>
      <c r="P62" s="86"/>
      <c r="Q62" s="86"/>
      <c r="R62" s="86"/>
      <c r="S62" s="86"/>
      <c r="T62" s="86"/>
      <c r="U62" s="86"/>
      <c r="V62" s="86"/>
      <c r="W62" s="86"/>
      <c r="X62" s="86"/>
      <c r="Y62" s="86"/>
      <c r="Z62" s="86"/>
    </row>
    <row r="63" spans="2:26" x14ac:dyDescent="0.25">
      <c r="B63" s="87" t="s">
        <v>2759</v>
      </c>
      <c r="C63" s="88" t="str" cm="1">
        <f t="array" ref="C63">_xlfn._xlws.FILTER('7. Talento Humano'!B3:F19,'7. Talento Humano'!D3:D19="NO CUMPLE CONDICIÓN","")</f>
        <v/>
      </c>
      <c r="D63" s="10"/>
      <c r="E63" s="89"/>
      <c r="F63" s="5"/>
      <c r="G63" s="5"/>
      <c r="H63" s="10" t="str">
        <f t="shared" si="0"/>
        <v xml:space="preserve">No </v>
      </c>
      <c r="I63" s="87" t="s">
        <v>2821</v>
      </c>
    </row>
    <row r="64" spans="2:26" x14ac:dyDescent="0.25">
      <c r="B64" s="87" t="s">
        <v>2760</v>
      </c>
      <c r="H64" s="10" t="str">
        <f t="shared" si="0"/>
        <v xml:space="preserve">No </v>
      </c>
      <c r="I64" s="87" t="s">
        <v>2821</v>
      </c>
    </row>
    <row r="65" spans="2:9" x14ac:dyDescent="0.25">
      <c r="B65" s="87" t="s">
        <v>2761</v>
      </c>
      <c r="H65" s="10" t="str">
        <f t="shared" si="0"/>
        <v xml:space="preserve">No </v>
      </c>
      <c r="I65" s="87" t="s">
        <v>2821</v>
      </c>
    </row>
    <row r="66" spans="2:9" x14ac:dyDescent="0.25">
      <c r="B66" s="87" t="s">
        <v>2762</v>
      </c>
      <c r="H66" s="10" t="str">
        <f t="shared" si="0"/>
        <v xml:space="preserve">No </v>
      </c>
      <c r="I66" s="87" t="s">
        <v>2821</v>
      </c>
    </row>
    <row r="67" spans="2:9" x14ac:dyDescent="0.25">
      <c r="B67" s="87" t="s">
        <v>2463</v>
      </c>
      <c r="H67" s="10" t="str">
        <f t="shared" si="0"/>
        <v xml:space="preserve">No </v>
      </c>
      <c r="I67" s="87" t="s">
        <v>2821</v>
      </c>
    </row>
    <row r="68" spans="2:9" x14ac:dyDescent="0.25">
      <c r="B68" s="87" t="s">
        <v>2929</v>
      </c>
      <c r="C68" s="88" t="str" cm="1">
        <f t="array" ref="C68">_xlfn._xlws.FILTER('8. Financiero'!B3:F13,'8. Financiero'!D3:D13="NO CUMPLE CONDICIÓN","")</f>
        <v/>
      </c>
      <c r="H68" s="10" t="str">
        <f t="shared" si="0"/>
        <v xml:space="preserve">No </v>
      </c>
      <c r="I68" s="87" t="s">
        <v>2822</v>
      </c>
    </row>
    <row r="69" spans="2:9" x14ac:dyDescent="0.25">
      <c r="B69" s="87" t="s">
        <v>2930</v>
      </c>
      <c r="H69" s="10" t="str">
        <f t="shared" si="0"/>
        <v xml:space="preserve">No </v>
      </c>
      <c r="I69" s="87" t="s">
        <v>2822</v>
      </c>
    </row>
    <row r="70" spans="2:9" x14ac:dyDescent="0.25">
      <c r="B70" s="87" t="s">
        <v>2503</v>
      </c>
      <c r="C70" s="88" t="str" cm="1">
        <f t="array" ref="C70">_xlfn._xlws.FILTER('9. Dotacion'!B3:F20,'9. Dotacion'!D3:D20="NO CUMPLE CONDICIÓN","")</f>
        <v/>
      </c>
      <c r="H70" s="10" t="str">
        <f t="shared" si="0"/>
        <v xml:space="preserve">No </v>
      </c>
      <c r="I70" s="87" t="s">
        <v>2934</v>
      </c>
    </row>
    <row r="71" spans="2:9" x14ac:dyDescent="0.25">
      <c r="B71" s="87" t="s">
        <v>2513</v>
      </c>
      <c r="H71" s="10" t="str">
        <f t="shared" si="0"/>
        <v xml:space="preserve">No </v>
      </c>
      <c r="I71" s="87" t="s">
        <v>2934</v>
      </c>
    </row>
    <row r="72" spans="2:9" x14ac:dyDescent="0.25">
      <c r="B72" s="87" t="s">
        <v>2931</v>
      </c>
      <c r="H72" s="10" t="str">
        <f t="shared" si="0"/>
        <v xml:space="preserve">No </v>
      </c>
      <c r="I72" s="87" t="s">
        <v>2934</v>
      </c>
    </row>
    <row r="73" spans="2:9" x14ac:dyDescent="0.25">
      <c r="B73" s="87" t="s">
        <v>2932</v>
      </c>
      <c r="H73" s="10" t="str">
        <f t="shared" si="0"/>
        <v xml:space="preserve">No </v>
      </c>
      <c r="I73" s="87" t="s">
        <v>2934</v>
      </c>
    </row>
    <row r="74" spans="2:9" x14ac:dyDescent="0.25">
      <c r="B74" s="87" t="s">
        <v>2933</v>
      </c>
      <c r="H74" s="10" t="str">
        <f t="shared" si="0"/>
        <v xml:space="preserve">No </v>
      </c>
      <c r="I74" s="87" t="s">
        <v>2934</v>
      </c>
    </row>
    <row r="75" spans="2:9" x14ac:dyDescent="0.25">
      <c r="B75" s="87" t="s">
        <v>2547</v>
      </c>
      <c r="C75" s="88" t="str" cm="1">
        <f t="array" ref="C75">_xlfn._xlws.FILTER('Anexo 1 Violencias'!B3:F9,'Anexo 1 Violencias'!D3:D9="NO CUMPLE CONDICIÓN","")</f>
        <v/>
      </c>
      <c r="H75" s="10" t="str">
        <f t="shared" si="0"/>
        <v xml:space="preserve">No </v>
      </c>
      <c r="I75" s="87" t="s">
        <v>2828</v>
      </c>
    </row>
    <row r="76" spans="2:9" x14ac:dyDescent="0.25">
      <c r="B76" s="87" t="s">
        <v>2764</v>
      </c>
      <c r="C76" s="88" t="str" cm="1">
        <f t="array" ref="C76">_xlfn._xlws.FILTER('Anexo 2. Discapacidad'!B3:F23,'Anexo 2. Discapacidad'!D3:D23="NO CUMPLE CONDICIÓN","")</f>
        <v/>
      </c>
      <c r="H76" s="10" t="str">
        <f t="shared" si="0"/>
        <v xml:space="preserve">No </v>
      </c>
      <c r="I76" s="87" t="s">
        <v>2765</v>
      </c>
    </row>
    <row r="77" spans="2:9" x14ac:dyDescent="0.25">
      <c r="B77" s="87" t="s">
        <v>2766</v>
      </c>
      <c r="H77" s="10" t="str">
        <f t="shared" si="0"/>
        <v xml:space="preserve">No </v>
      </c>
      <c r="I77" s="87" t="s">
        <v>2765</v>
      </c>
    </row>
    <row r="78" spans="2:9" x14ac:dyDescent="0.25">
      <c r="B78" s="87" t="s">
        <v>2767</v>
      </c>
      <c r="H78" s="10" t="str">
        <f t="shared" si="0"/>
        <v xml:space="preserve">No </v>
      </c>
      <c r="I78" s="87" t="s">
        <v>2765</v>
      </c>
    </row>
    <row r="79" spans="2:9" x14ac:dyDescent="0.25">
      <c r="B79" s="87" t="s">
        <v>2768</v>
      </c>
      <c r="H79" s="10" t="str">
        <f t="shared" si="0"/>
        <v xml:space="preserve">No </v>
      </c>
      <c r="I79" s="87" t="s">
        <v>2765</v>
      </c>
    </row>
    <row r="80" spans="2:9" x14ac:dyDescent="0.25">
      <c r="B80" s="87" t="s">
        <v>2769</v>
      </c>
      <c r="C80" s="88" t="str" cm="1">
        <f t="array" ref="C80">_xlfn._xlws.FILTER('Anexo 3. Gestantes y Lactan'!B3:F31,'Anexo 3. Gestantes y Lactan'!D3:D31="NO CUMPLE CONDICIÓN","")</f>
        <v/>
      </c>
      <c r="H80" s="10" t="str">
        <f t="shared" si="0"/>
        <v xml:space="preserve">No </v>
      </c>
      <c r="I80" s="87" t="s">
        <v>2829</v>
      </c>
    </row>
    <row r="81" spans="2:9" x14ac:dyDescent="0.25">
      <c r="B81" s="87" t="s">
        <v>2769</v>
      </c>
      <c r="H81" s="10" t="str">
        <f t="shared" si="0"/>
        <v xml:space="preserve">No </v>
      </c>
      <c r="I81" s="87" t="s">
        <v>2829</v>
      </c>
    </row>
    <row r="82" spans="2:9" x14ac:dyDescent="0.25">
      <c r="B82" s="87" t="s">
        <v>2770</v>
      </c>
      <c r="H82" s="10" t="str">
        <f t="shared" si="0"/>
        <v xml:space="preserve">No </v>
      </c>
      <c r="I82" s="87" t="s">
        <v>2829</v>
      </c>
    </row>
    <row r="83" spans="2:9" x14ac:dyDescent="0.25">
      <c r="B83" s="87" t="s">
        <v>2771</v>
      </c>
      <c r="H83" s="10" t="str">
        <f t="shared" si="0"/>
        <v xml:space="preserve">No </v>
      </c>
      <c r="I83" s="87" t="s">
        <v>2829</v>
      </c>
    </row>
    <row r="84" spans="2:9" x14ac:dyDescent="0.25">
      <c r="B84" s="87" t="s">
        <v>2935</v>
      </c>
      <c r="H84" s="10" t="str">
        <f t="shared" si="0"/>
        <v xml:space="preserve">No </v>
      </c>
      <c r="I84" s="87" t="s">
        <v>2829</v>
      </c>
    </row>
    <row r="85" spans="2:9" x14ac:dyDescent="0.25">
      <c r="I85" s="87"/>
    </row>
    <row r="86" spans="2:9" x14ac:dyDescent="0.25">
      <c r="I86" s="87"/>
    </row>
  </sheetData>
  <sheetProtection algorithmName="SHA-512" hashValue="twyj96dtBdoAh7cI8fJ8utDXFnkFqF+OLNkGT70An/8ccOTVW6XmhiFE64gD3PAtfDaDdDhG7sst2wqcLKrnnA==" saltValue="Kpm6YsMIHvHcBr7D8yrkkA==" spinCount="100000" sheet="1" objects="1" scenarios="1" formatRows="0"/>
  <phoneticPr fontId="36" type="noConversion"/>
  <printOptions horizontalCentered="1"/>
  <pageMargins left="0.11811023622047245" right="0.11811023622047245" top="1.1811023622047245" bottom="0.74803149606299213" header="0.31496062992125984" footer="0.31496062992125984"/>
  <pageSetup scale="27" fitToHeight="0" orientation="landscape" r:id="rId1"/>
  <headerFooter>
    <oddHeader>&amp;C
PROCESO DE INSPECCIÓN, VIGILANCIA Y CONTROL
INSTRUMENTO DE VERIFICACIÓN  DE LAS CONDICIONES  DE PRESTACIÓN DEL SERVICIO
INTERNADO&amp;RINXX.IVC
Versión 1
Página &amp;P de &amp;N 
XX/XX/2025
Clasificación de la Información
CLASIFICADA</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0000"/>
    <pageSetUpPr fitToPage="1"/>
  </sheetPr>
  <dimension ref="A1:H46"/>
  <sheetViews>
    <sheetView zoomScaleNormal="100" workbookViewId="0">
      <selection activeCell="A23" sqref="A23"/>
    </sheetView>
  </sheetViews>
  <sheetFormatPr baseColWidth="10" defaultColWidth="11.42578125" defaultRowHeight="15.75" x14ac:dyDescent="0.25"/>
  <cols>
    <col min="1" max="1" width="11.140625" style="162" customWidth="1"/>
    <col min="2" max="2" width="53.42578125" hidden="1" customWidth="1"/>
    <col min="3" max="3" width="32.140625" hidden="1" customWidth="1"/>
    <col min="4" max="4" width="115.140625" customWidth="1"/>
    <col min="5" max="5" width="33.85546875" customWidth="1"/>
    <col min="6" max="6" width="28.7109375" customWidth="1"/>
    <col min="7" max="7" width="18.140625" customWidth="1"/>
  </cols>
  <sheetData>
    <row r="1" spans="1:8" ht="21.75" customHeight="1" x14ac:dyDescent="0.25">
      <c r="A1" s="481" t="s">
        <v>2788</v>
      </c>
      <c r="B1" s="482"/>
      <c r="C1" s="482"/>
      <c r="D1" s="482"/>
      <c r="E1" s="482"/>
      <c r="F1" s="482"/>
      <c r="G1" s="483"/>
      <c r="H1" s="296" t="s">
        <v>1685</v>
      </c>
    </row>
    <row r="2" spans="1:8" ht="45.75" thickBot="1" x14ac:dyDescent="0.3">
      <c r="A2" s="161" t="s">
        <v>2789</v>
      </c>
      <c r="B2" s="90" t="s">
        <v>1688</v>
      </c>
      <c r="C2" s="90" t="s">
        <v>1689</v>
      </c>
      <c r="D2" s="90" t="s">
        <v>1690</v>
      </c>
      <c r="E2" s="90" t="s">
        <v>1691</v>
      </c>
      <c r="F2" s="90" t="s">
        <v>2790</v>
      </c>
      <c r="G2" s="91" t="s">
        <v>2791</v>
      </c>
    </row>
    <row r="3" spans="1:8" ht="15" x14ac:dyDescent="0.25">
      <c r="A3" s="268" t="str" cm="1">
        <f t="array" ref="A3">_xlfn._xlws.FILTER(TEMP!C3:I85,TEMP!E3:E85="NO CUMPLE CONDICIÓN","")</f>
        <v/>
      </c>
      <c r="B3" s="265"/>
      <c r="C3" s="269"/>
      <c r="D3" s="265"/>
      <c r="E3" s="265"/>
      <c r="F3" s="270"/>
      <c r="G3" s="271"/>
    </row>
    <row r="4" spans="1:8" ht="15" x14ac:dyDescent="0.25">
      <c r="A4" s="272"/>
      <c r="B4" s="266"/>
      <c r="C4" s="273"/>
      <c r="D4" s="266"/>
      <c r="E4" s="266"/>
      <c r="F4" s="274"/>
      <c r="G4" s="275"/>
    </row>
    <row r="5" spans="1:8" ht="15" x14ac:dyDescent="0.25">
      <c r="A5" s="272"/>
      <c r="B5" s="266"/>
      <c r="C5" s="273"/>
      <c r="D5" s="266"/>
      <c r="E5" s="266"/>
      <c r="F5" s="274"/>
      <c r="G5" s="275"/>
    </row>
    <row r="6" spans="1:8" ht="50.1" customHeight="1" x14ac:dyDescent="0.25">
      <c r="A6" s="272"/>
      <c r="B6" s="266"/>
      <c r="C6" s="273"/>
      <c r="D6" s="266"/>
      <c r="E6" s="266"/>
      <c r="F6" s="274"/>
      <c r="G6" s="275"/>
    </row>
    <row r="7" spans="1:8" ht="50.1" customHeight="1" x14ac:dyDescent="0.25">
      <c r="A7" s="272"/>
      <c r="B7" s="266"/>
      <c r="C7" s="273"/>
      <c r="D7" s="266"/>
      <c r="E7" s="266"/>
      <c r="F7" s="274"/>
      <c r="G7" s="275"/>
    </row>
    <row r="8" spans="1:8" ht="50.1" customHeight="1" x14ac:dyDescent="0.25">
      <c r="A8" s="272"/>
      <c r="B8" s="266"/>
      <c r="C8" s="273"/>
      <c r="D8" s="266"/>
      <c r="E8" s="266"/>
      <c r="F8" s="274"/>
      <c r="G8" s="275"/>
    </row>
    <row r="9" spans="1:8" ht="50.1" customHeight="1" x14ac:dyDescent="0.25">
      <c r="A9" s="272"/>
      <c r="B9" s="266"/>
      <c r="C9" s="273"/>
      <c r="D9" s="266"/>
      <c r="E9" s="266"/>
      <c r="F9" s="274"/>
      <c r="G9" s="275"/>
    </row>
    <row r="10" spans="1:8" ht="50.1" customHeight="1" x14ac:dyDescent="0.25">
      <c r="A10" s="272"/>
      <c r="B10" s="266"/>
      <c r="C10" s="273"/>
      <c r="D10" s="266"/>
      <c r="E10" s="266"/>
      <c r="F10" s="274"/>
      <c r="G10" s="275"/>
    </row>
    <row r="11" spans="1:8" ht="50.1" customHeight="1" x14ac:dyDescent="0.25">
      <c r="A11" s="272"/>
      <c r="B11" s="266"/>
      <c r="C11" s="273"/>
      <c r="D11" s="266"/>
      <c r="E11" s="266"/>
      <c r="F11" s="274"/>
      <c r="G11" s="275"/>
    </row>
    <row r="12" spans="1:8" ht="50.1" customHeight="1" x14ac:dyDescent="0.25">
      <c r="A12" s="272"/>
      <c r="B12" s="266"/>
      <c r="C12" s="273"/>
      <c r="D12" s="266"/>
      <c r="E12" s="266"/>
      <c r="F12" s="274"/>
      <c r="G12" s="275"/>
    </row>
    <row r="13" spans="1:8" ht="50.1" customHeight="1" x14ac:dyDescent="0.25">
      <c r="A13" s="272"/>
      <c r="B13" s="266"/>
      <c r="C13" s="273"/>
      <c r="D13" s="266"/>
      <c r="E13" s="266"/>
      <c r="F13" s="274"/>
      <c r="G13" s="275"/>
    </row>
    <row r="14" spans="1:8" ht="50.1" customHeight="1" x14ac:dyDescent="0.25">
      <c r="A14" s="272"/>
      <c r="B14" s="266"/>
      <c r="C14" s="273"/>
      <c r="D14" s="266"/>
      <c r="E14" s="266"/>
      <c r="F14" s="274"/>
      <c r="G14" s="275"/>
    </row>
    <row r="15" spans="1:8" ht="50.1" customHeight="1" x14ac:dyDescent="0.25">
      <c r="A15" s="272"/>
      <c r="B15" s="266"/>
      <c r="C15" s="273"/>
      <c r="D15" s="266"/>
      <c r="E15" s="266"/>
      <c r="F15" s="274"/>
      <c r="G15" s="275"/>
    </row>
    <row r="16" spans="1:8" ht="50.1" customHeight="1" x14ac:dyDescent="0.25">
      <c r="A16" s="272"/>
      <c r="B16" s="266"/>
      <c r="C16" s="273"/>
      <c r="D16" s="266"/>
      <c r="E16" s="266"/>
      <c r="F16" s="274"/>
      <c r="G16" s="275"/>
    </row>
    <row r="17" spans="1:7" ht="50.1" customHeight="1" x14ac:dyDescent="0.25">
      <c r="A17" s="272"/>
      <c r="B17" s="266"/>
      <c r="C17" s="273"/>
      <c r="D17" s="266"/>
      <c r="E17" s="266"/>
      <c r="F17" s="274"/>
      <c r="G17" s="275"/>
    </row>
    <row r="18" spans="1:7" ht="50.1" customHeight="1" x14ac:dyDescent="0.25">
      <c r="A18" s="272"/>
      <c r="B18" s="266"/>
      <c r="C18" s="273"/>
      <c r="D18" s="266"/>
      <c r="E18" s="266"/>
      <c r="F18" s="274"/>
      <c r="G18" s="275"/>
    </row>
    <row r="19" spans="1:7" ht="50.1" customHeight="1" x14ac:dyDescent="0.25">
      <c r="A19" s="272"/>
      <c r="B19" s="266"/>
      <c r="C19" s="273"/>
      <c r="D19" s="266"/>
      <c r="E19" s="266"/>
      <c r="F19" s="274"/>
      <c r="G19" s="275"/>
    </row>
    <row r="20" spans="1:7" ht="50.1" customHeight="1" x14ac:dyDescent="0.25">
      <c r="A20" s="272"/>
      <c r="B20" s="266"/>
      <c r="C20" s="273"/>
      <c r="D20" s="266"/>
      <c r="E20" s="266"/>
      <c r="F20" s="274"/>
      <c r="G20" s="275"/>
    </row>
    <row r="21" spans="1:7" ht="50.1" customHeight="1" x14ac:dyDescent="0.25">
      <c r="A21" s="272"/>
      <c r="B21" s="266"/>
      <c r="C21" s="273"/>
      <c r="D21" s="266"/>
      <c r="E21" s="266"/>
      <c r="F21" s="274"/>
      <c r="G21" s="275"/>
    </row>
    <row r="22" spans="1:7" ht="50.1" customHeight="1" x14ac:dyDescent="0.25">
      <c r="A22" s="272"/>
      <c r="B22" s="266"/>
      <c r="C22" s="273"/>
      <c r="D22" s="266"/>
      <c r="E22" s="266"/>
      <c r="F22" s="274"/>
      <c r="G22" s="275"/>
    </row>
    <row r="23" spans="1:7" ht="50.1" customHeight="1" x14ac:dyDescent="0.25">
      <c r="A23" s="272"/>
      <c r="B23" s="266"/>
      <c r="C23" s="273"/>
      <c r="D23" s="266"/>
      <c r="E23" s="266"/>
      <c r="F23" s="274"/>
      <c r="G23" s="275"/>
    </row>
    <row r="24" spans="1:7" ht="50.1" customHeight="1" x14ac:dyDescent="0.25">
      <c r="A24" s="272"/>
      <c r="B24" s="266"/>
      <c r="C24" s="273"/>
      <c r="D24" s="266"/>
      <c r="E24" s="266"/>
      <c r="F24" s="274"/>
      <c r="G24" s="275"/>
    </row>
    <row r="25" spans="1:7" ht="50.1" customHeight="1" x14ac:dyDescent="0.25">
      <c r="A25" s="272"/>
      <c r="B25" s="266"/>
      <c r="C25" s="273"/>
      <c r="D25" s="266"/>
      <c r="E25" s="266"/>
      <c r="F25" s="274"/>
      <c r="G25" s="275"/>
    </row>
    <row r="26" spans="1:7" ht="50.1" customHeight="1" x14ac:dyDescent="0.25">
      <c r="A26" s="272"/>
      <c r="B26" s="266"/>
      <c r="C26" s="273"/>
      <c r="D26" s="266"/>
      <c r="E26" s="266"/>
      <c r="F26" s="274"/>
      <c r="G26" s="275"/>
    </row>
    <row r="27" spans="1:7" ht="50.1" customHeight="1" x14ac:dyDescent="0.25">
      <c r="A27" s="272"/>
      <c r="B27" s="266"/>
      <c r="C27" s="273"/>
      <c r="D27" s="266"/>
      <c r="E27" s="266"/>
      <c r="F27" s="274"/>
      <c r="G27" s="275"/>
    </row>
    <row r="28" spans="1:7" ht="50.1" customHeight="1" x14ac:dyDescent="0.25">
      <c r="A28" s="272"/>
      <c r="B28" s="266"/>
      <c r="C28" s="273"/>
      <c r="D28" s="266"/>
      <c r="E28" s="266"/>
      <c r="F28" s="274"/>
      <c r="G28" s="275"/>
    </row>
    <row r="29" spans="1:7" ht="50.1" customHeight="1" x14ac:dyDescent="0.25">
      <c r="A29" s="272"/>
      <c r="B29" s="266"/>
      <c r="C29" s="273"/>
      <c r="D29" s="266"/>
      <c r="E29" s="266"/>
      <c r="F29" s="274"/>
      <c r="G29" s="275"/>
    </row>
    <row r="30" spans="1:7" ht="50.1" customHeight="1" x14ac:dyDescent="0.25">
      <c r="A30" s="272"/>
      <c r="B30" s="266"/>
      <c r="C30" s="273"/>
      <c r="D30" s="266"/>
      <c r="E30" s="266"/>
      <c r="F30" s="274"/>
      <c r="G30" s="275"/>
    </row>
    <row r="31" spans="1:7" ht="50.1" customHeight="1" x14ac:dyDescent="0.25">
      <c r="A31" s="272"/>
      <c r="B31" s="266"/>
      <c r="C31" s="273"/>
      <c r="D31" s="266"/>
      <c r="E31" s="266"/>
      <c r="F31" s="274"/>
      <c r="G31" s="275"/>
    </row>
    <row r="32" spans="1:7" ht="50.1" customHeight="1" x14ac:dyDescent="0.25">
      <c r="A32" s="272"/>
      <c r="B32" s="266"/>
      <c r="C32" s="273"/>
      <c r="D32" s="266"/>
      <c r="E32" s="266"/>
      <c r="F32" s="274"/>
      <c r="G32" s="275"/>
    </row>
    <row r="33" spans="1:7" ht="50.1" customHeight="1" x14ac:dyDescent="0.25">
      <c r="A33" s="272"/>
      <c r="B33" s="266"/>
      <c r="C33" s="273"/>
      <c r="D33" s="266"/>
      <c r="E33" s="266"/>
      <c r="F33" s="274"/>
      <c r="G33" s="275"/>
    </row>
    <row r="34" spans="1:7" ht="50.1" customHeight="1" x14ac:dyDescent="0.25">
      <c r="A34" s="272"/>
      <c r="B34" s="266"/>
      <c r="C34" s="273"/>
      <c r="D34" s="266"/>
      <c r="E34" s="266"/>
      <c r="F34" s="274"/>
      <c r="G34" s="275"/>
    </row>
    <row r="35" spans="1:7" ht="50.1" customHeight="1" x14ac:dyDescent="0.25">
      <c r="A35" s="272"/>
      <c r="B35" s="266"/>
      <c r="C35" s="273"/>
      <c r="D35" s="266"/>
      <c r="E35" s="266"/>
      <c r="F35" s="274"/>
      <c r="G35" s="275"/>
    </row>
    <row r="36" spans="1:7" ht="50.1" customHeight="1" x14ac:dyDescent="0.25">
      <c r="A36" s="272"/>
      <c r="B36" s="266"/>
      <c r="C36" s="273"/>
      <c r="D36" s="266"/>
      <c r="E36" s="266"/>
      <c r="F36" s="274"/>
      <c r="G36" s="275"/>
    </row>
    <row r="37" spans="1:7" ht="50.1" customHeight="1" x14ac:dyDescent="0.25">
      <c r="A37" s="272"/>
      <c r="B37" s="266"/>
      <c r="C37" s="273"/>
      <c r="D37" s="266"/>
      <c r="E37" s="266"/>
      <c r="F37" s="274"/>
      <c r="G37" s="275"/>
    </row>
    <row r="38" spans="1:7" ht="50.1" customHeight="1" x14ac:dyDescent="0.25">
      <c r="A38" s="272"/>
      <c r="B38" s="266"/>
      <c r="C38" s="273"/>
      <c r="D38" s="266"/>
      <c r="E38" s="266"/>
      <c r="F38" s="274"/>
      <c r="G38" s="275"/>
    </row>
    <row r="39" spans="1:7" ht="50.1" customHeight="1" x14ac:dyDescent="0.25">
      <c r="A39" s="272"/>
      <c r="B39" s="266"/>
      <c r="C39" s="273"/>
      <c r="D39" s="266"/>
      <c r="E39" s="266"/>
      <c r="F39" s="274"/>
      <c r="G39" s="275"/>
    </row>
    <row r="40" spans="1:7" ht="50.1" customHeight="1" x14ac:dyDescent="0.25">
      <c r="A40" s="272"/>
      <c r="B40" s="266"/>
      <c r="C40" s="273"/>
      <c r="D40" s="266"/>
      <c r="E40" s="266"/>
      <c r="F40" s="274"/>
      <c r="G40" s="275"/>
    </row>
    <row r="41" spans="1:7" ht="50.1" customHeight="1" x14ac:dyDescent="0.25">
      <c r="A41" s="272"/>
      <c r="B41" s="266"/>
      <c r="C41" s="273"/>
      <c r="D41" s="266"/>
      <c r="E41" s="266"/>
      <c r="F41" s="274"/>
      <c r="G41" s="275"/>
    </row>
    <row r="42" spans="1:7" ht="50.1" customHeight="1" x14ac:dyDescent="0.25">
      <c r="A42" s="272"/>
      <c r="B42" s="266"/>
      <c r="C42" s="273"/>
      <c r="D42" s="266"/>
      <c r="E42" s="266"/>
      <c r="F42" s="274"/>
      <c r="G42" s="275"/>
    </row>
    <row r="43" spans="1:7" ht="50.1" customHeight="1" x14ac:dyDescent="0.25">
      <c r="A43" s="272"/>
      <c r="B43" s="266"/>
      <c r="C43" s="273"/>
      <c r="D43" s="266"/>
      <c r="E43" s="266"/>
      <c r="F43" s="274"/>
      <c r="G43" s="275"/>
    </row>
    <row r="44" spans="1:7" ht="50.1" customHeight="1" x14ac:dyDescent="0.25">
      <c r="A44" s="272"/>
      <c r="B44" s="266"/>
      <c r="C44" s="273"/>
      <c r="D44" s="266"/>
      <c r="E44" s="266"/>
      <c r="F44" s="274"/>
      <c r="G44" s="275"/>
    </row>
    <row r="45" spans="1:7" ht="50.1" customHeight="1" x14ac:dyDescent="0.25">
      <c r="A45" s="272"/>
      <c r="B45" s="266"/>
      <c r="C45" s="273"/>
      <c r="D45" s="266"/>
      <c r="E45" s="266"/>
      <c r="F45" s="274"/>
      <c r="G45" s="275"/>
    </row>
    <row r="46" spans="1:7" ht="50.1" customHeight="1" x14ac:dyDescent="0.25">
      <c r="A46" s="272"/>
      <c r="B46" s="266"/>
      <c r="C46" s="273"/>
      <c r="D46" s="266"/>
      <c r="E46" s="266"/>
      <c r="F46" s="274"/>
      <c r="G46" s="275"/>
    </row>
  </sheetData>
  <sheetProtection algorithmName="SHA-512" hashValue="Qo5So4Vk34nhLf5G/GkLrVmfgm3vSddl6fb0FNDYG+nzJKE1WXatW5tYT5nL2lTgFfi5IrQuJXojfbZ9wAizZA==" saltValue="qQ7LExA8gSSKPVb7LoDF4A==" spinCount="100000" sheet="1" formatRows="0"/>
  <mergeCells count="1">
    <mergeCell ref="A1:G1"/>
  </mergeCells>
  <hyperlinks>
    <hyperlink ref="H1" location="PORTADA!A1" display="Portada" xr:uid="{DD8DE072-EA74-44C1-9887-3A8B279D5216}"/>
  </hyperlinks>
  <printOptions horizontalCentered="1"/>
  <pageMargins left="0.11811023622047245" right="0.11811023622047245" top="1.1811023622047245" bottom="0.74803149606299213" header="0.31496062992125984" footer="0.31496062992125984"/>
  <pageSetup scale="65"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pageSetUpPr fitToPage="1"/>
  </sheetPr>
  <dimension ref="A1:J53"/>
  <sheetViews>
    <sheetView zoomScaleNormal="100" workbookViewId="0">
      <selection activeCell="A23" sqref="A23"/>
    </sheetView>
  </sheetViews>
  <sheetFormatPr baseColWidth="10" defaultColWidth="11.42578125" defaultRowHeight="15" x14ac:dyDescent="0.25"/>
  <cols>
    <col min="1" max="1" width="10.85546875" customWidth="1"/>
    <col min="2" max="2" width="56.140625" customWidth="1"/>
    <col min="3" max="3" width="48.42578125" customWidth="1"/>
    <col min="4" max="4" width="35.85546875" customWidth="1"/>
    <col min="5" max="5" width="30.140625" customWidth="1"/>
    <col min="6" max="6" width="28.7109375" customWidth="1"/>
    <col min="7" max="7" width="9.42578125" customWidth="1"/>
  </cols>
  <sheetData>
    <row r="1" spans="1:10" ht="21.75" thickBot="1" x14ac:dyDescent="0.3">
      <c r="A1" s="528" t="s">
        <v>2792</v>
      </c>
      <c r="B1" s="529"/>
      <c r="C1" s="529"/>
      <c r="D1" s="529"/>
      <c r="E1" s="529"/>
      <c r="F1" s="530"/>
      <c r="G1" s="295" t="s">
        <v>1685</v>
      </c>
    </row>
    <row r="2" spans="1:10" ht="33" customHeight="1" thickBot="1" x14ac:dyDescent="0.3">
      <c r="A2" s="574" t="s">
        <v>2793</v>
      </c>
      <c r="B2" s="575"/>
      <c r="C2" s="572" t="s">
        <v>2794</v>
      </c>
      <c r="D2" s="572"/>
      <c r="E2" s="572"/>
      <c r="F2" s="573"/>
    </row>
    <row r="3" spans="1:10" s="34" customFormat="1" ht="15.75" customHeight="1" x14ac:dyDescent="0.25">
      <c r="A3" s="578" t="s">
        <v>2795</v>
      </c>
      <c r="B3" s="579"/>
      <c r="C3" s="535" t="s">
        <v>2796</v>
      </c>
      <c r="D3" s="535"/>
      <c r="E3" s="535"/>
      <c r="F3" s="536"/>
      <c r="G3" s="31"/>
      <c r="H3" s="31"/>
      <c r="I3" s="31"/>
      <c r="J3" s="31"/>
    </row>
    <row r="4" spans="1:10" ht="14.25" customHeight="1" x14ac:dyDescent="0.25">
      <c r="A4" s="578"/>
      <c r="B4" s="579"/>
      <c r="C4" s="134" t="s">
        <v>2527</v>
      </c>
      <c r="D4" s="134" t="s">
        <v>2797</v>
      </c>
      <c r="E4" s="134" t="s">
        <v>2798</v>
      </c>
      <c r="F4" s="135" t="s">
        <v>2799</v>
      </c>
      <c r="G4" s="31"/>
      <c r="H4" s="31"/>
      <c r="I4" s="31"/>
      <c r="J4" s="31"/>
    </row>
    <row r="5" spans="1:10" s="14" customFormat="1" ht="15.75" customHeight="1" x14ac:dyDescent="0.15">
      <c r="A5" s="537" t="s">
        <v>2877</v>
      </c>
      <c r="B5" s="538"/>
      <c r="C5" s="38">
        <f>+'2.1 Ambientes EA'!D58</f>
        <v>0</v>
      </c>
      <c r="D5" s="38">
        <f>+'2.1 Ambientes EA'!D59</f>
        <v>0</v>
      </c>
      <c r="E5" s="38">
        <f>+'2.1 Ambientes EA'!D60</f>
        <v>10</v>
      </c>
      <c r="F5" s="136">
        <f>SUM(C5:E5)</f>
        <v>10</v>
      </c>
      <c r="G5" s="31"/>
      <c r="H5" s="31"/>
      <c r="I5" s="31"/>
      <c r="J5" s="31"/>
    </row>
    <row r="6" spans="1:10" s="14" customFormat="1" ht="15.75" customHeight="1" x14ac:dyDescent="0.15">
      <c r="A6" s="537" t="s">
        <v>2878</v>
      </c>
      <c r="B6" s="538"/>
      <c r="C6" s="38">
        <f>+'2.2 Ambiente (UDS) FAMILIA'!D52</f>
        <v>0</v>
      </c>
      <c r="D6" s="38">
        <f>+'2.2 Ambiente (UDS) FAMILIA'!D53</f>
        <v>0</v>
      </c>
      <c r="E6" s="38">
        <f>+'2.2 Ambiente (UDS) FAMILIA'!D54</f>
        <v>8</v>
      </c>
      <c r="F6" s="136">
        <f t="shared" ref="F6:F15" si="0">SUM(C6:E6)</f>
        <v>8</v>
      </c>
      <c r="G6" s="31"/>
      <c r="H6" s="31"/>
      <c r="I6" s="31"/>
      <c r="J6" s="31"/>
    </row>
    <row r="7" spans="1:10" s="14" customFormat="1" ht="15.75" customHeight="1" x14ac:dyDescent="0.15">
      <c r="A7" s="537" t="s">
        <v>2879</v>
      </c>
      <c r="B7" s="538"/>
      <c r="C7" s="38">
        <f>+'2.3 Ambientes Hogar Casa Hogar'!D96</f>
        <v>0</v>
      </c>
      <c r="D7" s="38">
        <f>+'2.3 Ambientes Hogar Casa Hogar'!D97</f>
        <v>0</v>
      </c>
      <c r="E7" s="38">
        <f>+'2.3 Ambientes Hogar Casa Hogar'!D98</f>
        <v>13</v>
      </c>
      <c r="F7" s="136">
        <f t="shared" si="0"/>
        <v>13</v>
      </c>
      <c r="G7" s="31"/>
      <c r="H7" s="31"/>
      <c r="I7" s="31"/>
      <c r="J7" s="31"/>
    </row>
    <row r="8" spans="1:10" x14ac:dyDescent="0.25">
      <c r="A8" s="537" t="s">
        <v>2800</v>
      </c>
      <c r="B8" s="538"/>
      <c r="C8" s="102">
        <f>+'3. Alimentacion y Nutrición'!D63</f>
        <v>0</v>
      </c>
      <c r="D8" s="102">
        <f>+'3. Alimentacion y Nutrición'!D64</f>
        <v>0</v>
      </c>
      <c r="E8" s="102">
        <f>+'3. Alimentacion y Nutrición'!D65</f>
        <v>10</v>
      </c>
      <c r="F8" s="136">
        <f t="shared" si="0"/>
        <v>10</v>
      </c>
      <c r="G8" s="31"/>
      <c r="H8" s="31"/>
      <c r="I8" s="31"/>
      <c r="J8" s="31"/>
    </row>
    <row r="9" spans="1:10" x14ac:dyDescent="0.25">
      <c r="A9" s="537" t="s">
        <v>2801</v>
      </c>
      <c r="B9" s="538"/>
      <c r="C9" s="102">
        <f>+'4. Modelo de Atencion'!D26</f>
        <v>0</v>
      </c>
      <c r="D9" s="102">
        <f>+'4. Modelo de Atencion'!D27</f>
        <v>0</v>
      </c>
      <c r="E9" s="102">
        <f>+'4. Modelo de Atencion'!D28</f>
        <v>3</v>
      </c>
      <c r="F9" s="136">
        <f t="shared" si="0"/>
        <v>3</v>
      </c>
      <c r="G9" s="31"/>
      <c r="H9" s="31"/>
      <c r="I9" s="31"/>
      <c r="J9" s="31"/>
    </row>
    <row r="10" spans="1:10" x14ac:dyDescent="0.25">
      <c r="A10" s="537" t="s">
        <v>2802</v>
      </c>
      <c r="B10" s="538"/>
      <c r="C10" s="102">
        <f>+'5. Situaciones de Riesgo'!D112</f>
        <v>0</v>
      </c>
      <c r="D10" s="102">
        <f>+'5. Situaciones de Riesgo'!D113</f>
        <v>0</v>
      </c>
      <c r="E10" s="102">
        <f>+'5. Situaciones de Riesgo'!D114</f>
        <v>13</v>
      </c>
      <c r="F10" s="136">
        <f t="shared" si="0"/>
        <v>13</v>
      </c>
      <c r="G10" s="31"/>
      <c r="H10" s="31"/>
      <c r="I10" s="31"/>
      <c r="J10" s="31"/>
    </row>
    <row r="11" spans="1:10" x14ac:dyDescent="0.25">
      <c r="A11" s="537" t="s">
        <v>2803</v>
      </c>
      <c r="B11" s="538"/>
      <c r="C11" s="102">
        <f>+'6. Código de Etica'!D36</f>
        <v>0</v>
      </c>
      <c r="D11" s="102">
        <f>+'6. Código de Etica'!D37</f>
        <v>0</v>
      </c>
      <c r="E11" s="102">
        <f>+'6. Código de Etica'!D38</f>
        <v>3</v>
      </c>
      <c r="F11" s="136">
        <f t="shared" si="0"/>
        <v>3</v>
      </c>
      <c r="G11" s="31"/>
      <c r="H11" s="31"/>
      <c r="I11" s="31"/>
      <c r="J11" s="31"/>
    </row>
    <row r="12" spans="1:10" x14ac:dyDescent="0.25">
      <c r="A12" s="537" t="s">
        <v>2804</v>
      </c>
      <c r="B12" s="538"/>
      <c r="C12" s="102">
        <f>+'7. Talento Humano'!D21</f>
        <v>0</v>
      </c>
      <c r="D12" s="102">
        <f>+'7. Talento Humano'!D22</f>
        <v>0</v>
      </c>
      <c r="E12" s="102">
        <f>+'7. Talento Humano'!D23</f>
        <v>5</v>
      </c>
      <c r="F12" s="136">
        <f t="shared" si="0"/>
        <v>5</v>
      </c>
      <c r="G12" s="31"/>
      <c r="H12" s="31"/>
      <c r="I12" s="31"/>
      <c r="J12" s="31"/>
    </row>
    <row r="13" spans="1:10" x14ac:dyDescent="0.25">
      <c r="A13" s="537" t="s">
        <v>2805</v>
      </c>
      <c r="B13" s="538"/>
      <c r="C13" s="102">
        <f>+'8. Financiero'!D15</f>
        <v>0</v>
      </c>
      <c r="D13" s="102">
        <f>+'8. Financiero'!D16</f>
        <v>0</v>
      </c>
      <c r="E13" s="102">
        <f>+'8. Financiero'!D17</f>
        <v>2</v>
      </c>
      <c r="F13" s="136">
        <f t="shared" si="0"/>
        <v>2</v>
      </c>
      <c r="G13" s="31"/>
      <c r="H13" s="31"/>
      <c r="I13" s="31"/>
      <c r="J13" s="31"/>
    </row>
    <row r="14" spans="1:10" x14ac:dyDescent="0.25">
      <c r="A14" s="537" t="s">
        <v>2806</v>
      </c>
      <c r="B14" s="538"/>
      <c r="C14" s="102">
        <f>+'9. Dotacion'!D23</f>
        <v>0</v>
      </c>
      <c r="D14" s="102">
        <f>+'9. Dotacion'!D24</f>
        <v>0</v>
      </c>
      <c r="E14" s="102">
        <f>+'9. Dotacion'!D25</f>
        <v>5</v>
      </c>
      <c r="F14" s="136">
        <f t="shared" si="0"/>
        <v>5</v>
      </c>
      <c r="G14" s="31"/>
      <c r="H14" s="31"/>
      <c r="I14" s="31"/>
      <c r="J14" s="31"/>
    </row>
    <row r="15" spans="1:10" x14ac:dyDescent="0.25">
      <c r="A15" s="537" t="s">
        <v>2546</v>
      </c>
      <c r="B15" s="538"/>
      <c r="C15" s="102">
        <f>+'Anexo 1 Violencias'!D12</f>
        <v>0</v>
      </c>
      <c r="D15" s="102">
        <f>+'Anexo 1 Violencias'!D13</f>
        <v>0</v>
      </c>
      <c r="E15" s="102">
        <f>+'Anexo 1 Violencias'!D14</f>
        <v>1</v>
      </c>
      <c r="F15" s="136">
        <f t="shared" si="0"/>
        <v>1</v>
      </c>
      <c r="G15" s="31"/>
      <c r="H15" s="31"/>
      <c r="I15" s="31"/>
      <c r="J15" s="31"/>
    </row>
    <row r="16" spans="1:10" x14ac:dyDescent="0.25">
      <c r="A16" s="537" t="s">
        <v>2807</v>
      </c>
      <c r="B16" s="538"/>
      <c r="C16" s="102">
        <f>+'Anexo 2. Discapacidad'!D26</f>
        <v>0</v>
      </c>
      <c r="D16" s="102">
        <f>+'Anexo 2. Discapacidad'!D27</f>
        <v>0</v>
      </c>
      <c r="E16" s="102">
        <f>+'Anexo 2. Discapacidad'!D28</f>
        <v>4</v>
      </c>
      <c r="F16" s="136">
        <f t="shared" ref="F16:F17" si="1">SUM(C16:E16)</f>
        <v>4</v>
      </c>
    </row>
    <row r="17" spans="1:6" ht="15" customHeight="1" x14ac:dyDescent="0.25">
      <c r="A17" s="531" t="s">
        <v>2808</v>
      </c>
      <c r="B17" s="532"/>
      <c r="C17" s="102">
        <f>+'Anexo 3. Gestantes y Lactan'!D34</f>
        <v>0</v>
      </c>
      <c r="D17" s="102">
        <f>+'Anexo 3. Gestantes y Lactan'!D35</f>
        <v>0</v>
      </c>
      <c r="E17" s="102">
        <f>+'Anexo 3. Gestantes y Lactan'!D36</f>
        <v>5</v>
      </c>
      <c r="F17" s="136">
        <f t="shared" si="1"/>
        <v>5</v>
      </c>
    </row>
    <row r="18" spans="1:6" x14ac:dyDescent="0.25">
      <c r="A18" s="554" t="s">
        <v>2809</v>
      </c>
      <c r="B18" s="554"/>
      <c r="C18" s="137">
        <f>SUM(C5:C17)</f>
        <v>0</v>
      </c>
      <c r="D18" s="137">
        <f>SUM(D5:D17)</f>
        <v>0</v>
      </c>
      <c r="E18" s="137">
        <f>SUM(E5:E17)</f>
        <v>82</v>
      </c>
      <c r="F18" s="138">
        <f>SUM(F5:F17)</f>
        <v>82</v>
      </c>
    </row>
    <row r="19" spans="1:6" ht="30.75" thickBot="1" x14ac:dyDescent="0.3">
      <c r="A19" s="139"/>
      <c r="B19" s="140"/>
      <c r="C19" s="141" t="s">
        <v>2810</v>
      </c>
      <c r="D19" s="142" t="s">
        <v>2811</v>
      </c>
      <c r="E19" s="141" t="s">
        <v>2810</v>
      </c>
      <c r="F19" s="143"/>
    </row>
    <row r="20" spans="1:6" ht="36" customHeight="1" x14ac:dyDescent="0.25">
      <c r="A20" s="542" t="s">
        <v>1648</v>
      </c>
      <c r="B20" s="543"/>
      <c r="C20" s="543"/>
      <c r="D20" s="543"/>
      <c r="E20" s="543"/>
      <c r="F20" s="544"/>
    </row>
    <row r="21" spans="1:6" ht="54.75" customHeight="1" x14ac:dyDescent="0.25">
      <c r="A21" s="555"/>
      <c r="B21" s="556"/>
      <c r="C21" s="556"/>
      <c r="D21" s="556"/>
      <c r="E21" s="556"/>
      <c r="F21" s="557"/>
    </row>
    <row r="22" spans="1:6" ht="56.25" customHeight="1" x14ac:dyDescent="0.25">
      <c r="A22" s="558"/>
      <c r="B22" s="559"/>
      <c r="C22" s="559"/>
      <c r="D22" s="559"/>
      <c r="E22" s="559"/>
      <c r="F22" s="560"/>
    </row>
    <row r="23" spans="1:6" ht="53.25" customHeight="1" x14ac:dyDescent="0.25">
      <c r="A23" s="558"/>
      <c r="B23" s="559"/>
      <c r="C23" s="559"/>
      <c r="D23" s="559"/>
      <c r="E23" s="559"/>
      <c r="F23" s="560"/>
    </row>
    <row r="24" spans="1:6" ht="50.25" customHeight="1" thickBot="1" x14ac:dyDescent="0.3">
      <c r="A24" s="561"/>
      <c r="B24" s="562"/>
      <c r="C24" s="562"/>
      <c r="D24" s="562"/>
      <c r="E24" s="562"/>
      <c r="F24" s="563"/>
    </row>
    <row r="25" spans="1:6" ht="25.5" customHeight="1" x14ac:dyDescent="0.25">
      <c r="A25" s="542" t="s">
        <v>1650</v>
      </c>
      <c r="B25" s="543"/>
      <c r="C25" s="543"/>
      <c r="D25" s="543"/>
      <c r="E25" s="543"/>
      <c r="F25" s="544"/>
    </row>
    <row r="26" spans="1:6" x14ac:dyDescent="0.25">
      <c r="A26" s="539"/>
      <c r="B26" s="540"/>
      <c r="C26" s="540"/>
      <c r="D26" s="540"/>
      <c r="E26" s="540"/>
      <c r="F26" s="541"/>
    </row>
    <row r="27" spans="1:6" x14ac:dyDescent="0.25">
      <c r="A27" s="539"/>
      <c r="B27" s="540"/>
      <c r="C27" s="540"/>
      <c r="D27" s="540"/>
      <c r="E27" s="540"/>
      <c r="F27" s="541"/>
    </row>
    <row r="28" spans="1:6" x14ac:dyDescent="0.25">
      <c r="A28" s="539"/>
      <c r="B28" s="540"/>
      <c r="C28" s="540"/>
      <c r="D28" s="540"/>
      <c r="E28" s="540"/>
      <c r="F28" s="541"/>
    </row>
    <row r="29" spans="1:6" x14ac:dyDescent="0.25">
      <c r="A29" s="539"/>
      <c r="B29" s="540"/>
      <c r="C29" s="540"/>
      <c r="D29" s="540"/>
      <c r="E29" s="540"/>
      <c r="F29" s="541"/>
    </row>
    <row r="30" spans="1:6" x14ac:dyDescent="0.25">
      <c r="A30" s="539"/>
      <c r="B30" s="540"/>
      <c r="C30" s="540"/>
      <c r="D30" s="540"/>
      <c r="E30" s="540"/>
      <c r="F30" s="541"/>
    </row>
    <row r="31" spans="1:6" x14ac:dyDescent="0.25">
      <c r="A31" s="539"/>
      <c r="B31" s="540"/>
      <c r="C31" s="540"/>
      <c r="D31" s="540"/>
      <c r="E31" s="540"/>
      <c r="F31" s="541"/>
    </row>
    <row r="32" spans="1:6" x14ac:dyDescent="0.25">
      <c r="A32" s="539"/>
      <c r="B32" s="540"/>
      <c r="C32" s="540"/>
      <c r="D32" s="540"/>
      <c r="E32" s="540"/>
      <c r="F32" s="541"/>
    </row>
    <row r="33" spans="1:10" ht="18" customHeight="1" x14ac:dyDescent="0.25">
      <c r="A33" s="539"/>
      <c r="B33" s="540"/>
      <c r="C33" s="540"/>
      <c r="D33" s="540"/>
      <c r="E33" s="540"/>
      <c r="F33" s="541"/>
    </row>
    <row r="34" spans="1:10" ht="18" customHeight="1" x14ac:dyDescent="0.25">
      <c r="A34" s="539"/>
      <c r="B34" s="540"/>
      <c r="C34" s="540"/>
      <c r="D34" s="540"/>
      <c r="E34" s="540"/>
      <c r="F34" s="541"/>
    </row>
    <row r="35" spans="1:10" x14ac:dyDescent="0.25">
      <c r="A35" s="539"/>
      <c r="B35" s="540"/>
      <c r="C35" s="540"/>
      <c r="D35" s="540"/>
      <c r="E35" s="540"/>
      <c r="F35" s="541"/>
    </row>
    <row r="36" spans="1:10" x14ac:dyDescent="0.25">
      <c r="A36" s="539"/>
      <c r="B36" s="540"/>
      <c r="C36" s="540"/>
      <c r="D36" s="540"/>
      <c r="E36" s="540"/>
      <c r="F36" s="541"/>
    </row>
    <row r="37" spans="1:10" ht="15" customHeight="1" x14ac:dyDescent="0.25">
      <c r="A37" s="539"/>
      <c r="B37" s="540"/>
      <c r="C37" s="540"/>
      <c r="D37" s="540"/>
      <c r="E37" s="540"/>
      <c r="F37" s="541"/>
    </row>
    <row r="38" spans="1:10" ht="68.25" customHeight="1" x14ac:dyDescent="0.25">
      <c r="A38" s="577" t="s">
        <v>2812</v>
      </c>
      <c r="B38" s="577"/>
      <c r="C38" s="576" t="s">
        <v>2813</v>
      </c>
      <c r="D38" s="576"/>
      <c r="E38" s="576"/>
      <c r="F38" s="576"/>
    </row>
    <row r="39" spans="1:10" ht="29.45" customHeight="1" x14ac:dyDescent="0.25">
      <c r="A39" s="545" t="s">
        <v>2814</v>
      </c>
      <c r="B39" s="546"/>
      <c r="C39" s="546"/>
      <c r="D39" s="546"/>
      <c r="E39" s="546"/>
      <c r="F39" s="547"/>
      <c r="G39" s="40"/>
    </row>
    <row r="40" spans="1:10" ht="19.350000000000001" customHeight="1" x14ac:dyDescent="0.25">
      <c r="A40" s="548" t="s">
        <v>2815</v>
      </c>
      <c r="B40" s="549"/>
      <c r="C40" s="550" t="s">
        <v>2816</v>
      </c>
      <c r="D40" s="551"/>
      <c r="E40" s="549"/>
      <c r="F40" s="41" t="s">
        <v>2817</v>
      </c>
      <c r="G40" s="40"/>
    </row>
    <row r="41" spans="1:10" ht="30" customHeight="1" x14ac:dyDescent="0.25">
      <c r="A41" s="533"/>
      <c r="B41" s="534"/>
      <c r="C41" s="552"/>
      <c r="D41" s="553"/>
      <c r="E41" s="534"/>
      <c r="F41" s="144"/>
      <c r="G41" s="40"/>
      <c r="H41" s="39"/>
      <c r="I41" s="39"/>
      <c r="J41" s="39"/>
    </row>
    <row r="42" spans="1:10" ht="30" customHeight="1" x14ac:dyDescent="0.25">
      <c r="A42" s="533"/>
      <c r="B42" s="534"/>
      <c r="C42" s="552"/>
      <c r="D42" s="553"/>
      <c r="E42" s="534"/>
      <c r="F42" s="144"/>
      <c r="G42" s="40"/>
    </row>
    <row r="43" spans="1:10" ht="30" customHeight="1" x14ac:dyDescent="0.25">
      <c r="A43" s="533"/>
      <c r="B43" s="534"/>
      <c r="C43" s="552"/>
      <c r="D43" s="553"/>
      <c r="E43" s="534"/>
      <c r="F43" s="144"/>
      <c r="G43" s="40"/>
    </row>
    <row r="44" spans="1:10" ht="30" customHeight="1" x14ac:dyDescent="0.25">
      <c r="A44" s="533"/>
      <c r="B44" s="534"/>
      <c r="C44" s="552"/>
      <c r="D44" s="553"/>
      <c r="E44" s="534"/>
      <c r="F44" s="144"/>
      <c r="G44" s="40"/>
    </row>
    <row r="45" spans="1:10" ht="30" customHeight="1" thickBot="1" x14ac:dyDescent="0.3">
      <c r="A45" s="564"/>
      <c r="B45" s="565"/>
      <c r="C45" s="566"/>
      <c r="D45" s="567"/>
      <c r="E45" s="565"/>
      <c r="F45" s="145"/>
      <c r="G45" s="40"/>
    </row>
    <row r="46" spans="1:10" ht="15.75" thickBot="1" x14ac:dyDescent="0.3">
      <c r="A46" s="568"/>
      <c r="B46" s="568"/>
      <c r="C46" s="568"/>
      <c r="D46" s="568"/>
      <c r="E46" s="568"/>
      <c r="F46" s="42"/>
      <c r="G46" s="40"/>
    </row>
    <row r="47" spans="1:10" x14ac:dyDescent="0.25">
      <c r="A47" s="569" t="s">
        <v>2818</v>
      </c>
      <c r="B47" s="570"/>
      <c r="C47" s="570"/>
      <c r="D47" s="570"/>
      <c r="E47" s="570"/>
      <c r="F47" s="571"/>
      <c r="G47" s="40"/>
    </row>
    <row r="48" spans="1:10" x14ac:dyDescent="0.25">
      <c r="A48" s="548" t="s">
        <v>2815</v>
      </c>
      <c r="B48" s="549"/>
      <c r="C48" s="550" t="s">
        <v>2819</v>
      </c>
      <c r="D48" s="551"/>
      <c r="E48" s="549"/>
      <c r="F48" s="41" t="s">
        <v>2817</v>
      </c>
      <c r="G48" s="40"/>
    </row>
    <row r="49" spans="1:7" ht="30" customHeight="1" x14ac:dyDescent="0.25">
      <c r="A49" s="533"/>
      <c r="B49" s="534"/>
      <c r="C49" s="552"/>
      <c r="D49" s="553"/>
      <c r="E49" s="534"/>
      <c r="F49" s="144"/>
      <c r="G49" s="40"/>
    </row>
    <row r="50" spans="1:7" ht="30" customHeight="1" x14ac:dyDescent="0.25">
      <c r="A50" s="533"/>
      <c r="B50" s="534"/>
      <c r="C50" s="552"/>
      <c r="D50" s="553"/>
      <c r="E50" s="534"/>
      <c r="F50" s="144"/>
      <c r="G50" s="40"/>
    </row>
    <row r="51" spans="1:7" ht="30" customHeight="1" x14ac:dyDescent="0.25">
      <c r="A51" s="533"/>
      <c r="B51" s="534"/>
      <c r="C51" s="552"/>
      <c r="D51" s="553"/>
      <c r="E51" s="534"/>
      <c r="F51" s="144"/>
      <c r="G51" s="40"/>
    </row>
    <row r="52" spans="1:7" ht="30" customHeight="1" x14ac:dyDescent="0.25">
      <c r="A52" s="533"/>
      <c r="B52" s="534"/>
      <c r="C52" s="552"/>
      <c r="D52" s="553"/>
      <c r="E52" s="534"/>
      <c r="F52" s="144"/>
      <c r="G52" s="40"/>
    </row>
    <row r="53" spans="1:7" ht="30" customHeight="1" thickBot="1" x14ac:dyDescent="0.3">
      <c r="A53" s="564"/>
      <c r="B53" s="565"/>
      <c r="C53" s="566"/>
      <c r="D53" s="567"/>
      <c r="E53" s="565"/>
      <c r="F53" s="145"/>
      <c r="G53" s="40"/>
    </row>
  </sheetData>
  <sheetProtection algorithmName="SHA-512" hashValue="uNNZgvK34Ak0R98s4ENRNWyrnDczw+8PQc3UeGjOh8tMtNy+oMjzDu1TRDEqQJnc54f+QziexhE/8P1i9fs8xQ==" saltValue="xHoCMnGpzu3sxR7p+kRDKg==" spinCount="100000" sheet="1" formatRows="0"/>
  <mergeCells count="53">
    <mergeCell ref="C2:F2"/>
    <mergeCell ref="A2:B2"/>
    <mergeCell ref="C38:F38"/>
    <mergeCell ref="A38:B38"/>
    <mergeCell ref="A20:F20"/>
    <mergeCell ref="A16:B16"/>
    <mergeCell ref="A3:B4"/>
    <mergeCell ref="A6:B6"/>
    <mergeCell ref="A7:B7"/>
    <mergeCell ref="A12:B12"/>
    <mergeCell ref="A13:B13"/>
    <mergeCell ref="A53:B53"/>
    <mergeCell ref="C53:E53"/>
    <mergeCell ref="A50:B50"/>
    <mergeCell ref="C50:E50"/>
    <mergeCell ref="A51:B51"/>
    <mergeCell ref="C51:E51"/>
    <mergeCell ref="A52:B52"/>
    <mergeCell ref="C52:E52"/>
    <mergeCell ref="A47:F47"/>
    <mergeCell ref="A48:B48"/>
    <mergeCell ref="C48:E48"/>
    <mergeCell ref="A49:B49"/>
    <mergeCell ref="C49:E49"/>
    <mergeCell ref="A45:B45"/>
    <mergeCell ref="C45:E45"/>
    <mergeCell ref="A46:B46"/>
    <mergeCell ref="C46:E46"/>
    <mergeCell ref="A43:B43"/>
    <mergeCell ref="C43:E43"/>
    <mergeCell ref="A44:B44"/>
    <mergeCell ref="C44:E44"/>
    <mergeCell ref="A41:B41"/>
    <mergeCell ref="C41:E41"/>
    <mergeCell ref="A18:B18"/>
    <mergeCell ref="A21:F24"/>
    <mergeCell ref="C42:E42"/>
    <mergeCell ref="A1:F1"/>
    <mergeCell ref="A17:B17"/>
    <mergeCell ref="A42:B42"/>
    <mergeCell ref="C3:F3"/>
    <mergeCell ref="A5:B5"/>
    <mergeCell ref="A8:B8"/>
    <mergeCell ref="A9:B9"/>
    <mergeCell ref="A10:B10"/>
    <mergeCell ref="A11:B11"/>
    <mergeCell ref="A14:B14"/>
    <mergeCell ref="A26:F37"/>
    <mergeCell ref="A25:F25"/>
    <mergeCell ref="A39:F39"/>
    <mergeCell ref="A15:B15"/>
    <mergeCell ref="A40:B40"/>
    <mergeCell ref="C40:E40"/>
  </mergeCells>
  <hyperlinks>
    <hyperlink ref="G1" location="PORTADA!A1" display="Portada" xr:uid="{4EDF434A-45B7-4E46-984F-C80891D6B67E}"/>
  </hyperlinks>
  <printOptions horizontalCentered="1"/>
  <pageMargins left="0.11811023622047245" right="0.11811023622047245" top="1.1811023622047245" bottom="0.74803149606299213" header="0.31496062992125984" footer="0.31496062992125984"/>
  <pageSetup scale="64"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6E657-FF51-4C81-A51F-5A778E3219D3}">
  <dimension ref="A1:VJ4"/>
  <sheetViews>
    <sheetView topLeftCell="C1" zoomScale="81" workbookViewId="0">
      <pane ySplit="2" topLeftCell="A3" activePane="bottomLeft" state="frozen"/>
      <selection pane="bottomLeft" sqref="A1:O1"/>
    </sheetView>
  </sheetViews>
  <sheetFormatPr baseColWidth="10" defaultColWidth="11.42578125" defaultRowHeight="15" customHeight="1"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9" width="20" customWidth="1"/>
    <col min="40" max="40" width="31.42578125" customWidth="1"/>
    <col min="41" max="41" width="41.140625" customWidth="1"/>
    <col min="42" max="42" width="61.85546875" customWidth="1"/>
    <col min="43" max="43" width="42" customWidth="1"/>
    <col min="44" max="44" width="49.85546875" customWidth="1"/>
    <col min="45" max="45" width="23.85546875" customWidth="1"/>
    <col min="46" max="46" width="42.42578125" customWidth="1"/>
    <col min="47" max="47" width="19.42578125" customWidth="1"/>
    <col min="48" max="48" width="18.28515625" customWidth="1"/>
    <col min="49" max="49" width="18.42578125" customWidth="1"/>
    <col min="50" max="50" width="32" customWidth="1"/>
    <col min="51" max="51" width="27" customWidth="1"/>
    <col min="54" max="54" width="15.140625" customWidth="1"/>
    <col min="55" max="55" width="30.42578125" customWidth="1"/>
    <col min="56" max="56" width="40.140625" customWidth="1"/>
    <col min="57" max="57" width="19.140625" customWidth="1"/>
    <col min="58" max="58" width="17.85546875" customWidth="1"/>
    <col min="59" max="59" width="17.42578125" customWidth="1"/>
    <col min="60" max="60" width="42.7109375" customWidth="1"/>
    <col min="61" max="61" width="35.140625" customWidth="1"/>
    <col min="64" max="64" width="26.140625" customWidth="1"/>
  </cols>
  <sheetData>
    <row r="1" spans="1:582" ht="15.75" thickBot="1" x14ac:dyDescent="0.3">
      <c r="A1" s="589"/>
      <c r="B1" s="589"/>
      <c r="C1" s="589"/>
      <c r="D1" s="589"/>
      <c r="E1" s="589"/>
      <c r="F1" s="589"/>
      <c r="G1" s="589"/>
      <c r="H1" s="589"/>
      <c r="I1" s="589"/>
      <c r="J1" s="589"/>
      <c r="K1" s="589"/>
      <c r="L1" s="589"/>
      <c r="M1" s="589"/>
      <c r="N1" s="589"/>
      <c r="O1" s="590"/>
      <c r="AS1" s="591"/>
      <c r="AT1" s="592"/>
      <c r="AU1" s="592"/>
      <c r="AV1" s="592"/>
      <c r="AW1" s="592"/>
      <c r="AX1" s="592"/>
      <c r="AY1" s="592"/>
      <c r="AZ1" s="592"/>
      <c r="BA1" s="592"/>
      <c r="BB1" s="592"/>
      <c r="BC1" s="592"/>
      <c r="BD1" s="592"/>
      <c r="BE1" s="592"/>
      <c r="BF1" s="592"/>
      <c r="BG1" s="592"/>
      <c r="BH1" s="592"/>
      <c r="BI1" s="592"/>
      <c r="BJ1" s="592"/>
      <c r="BK1" s="592"/>
      <c r="BL1" s="592"/>
      <c r="BM1" s="580" t="s">
        <v>2877</v>
      </c>
      <c r="BN1" s="580"/>
      <c r="BO1" s="580"/>
      <c r="BP1" s="580"/>
      <c r="BQ1" s="580"/>
      <c r="BR1" s="580"/>
      <c r="BS1" s="580"/>
      <c r="BT1" s="580"/>
      <c r="BU1" s="580"/>
      <c r="BV1" s="580"/>
      <c r="BW1" s="580"/>
      <c r="BX1" s="580"/>
      <c r="BY1" s="580"/>
      <c r="BZ1" s="580"/>
      <c r="CA1" s="580"/>
      <c r="CB1" s="580"/>
      <c r="CC1" s="580"/>
      <c r="CD1" s="580"/>
      <c r="CE1" s="580"/>
      <c r="CF1" s="580"/>
      <c r="CG1" s="580"/>
      <c r="CH1" s="580"/>
      <c r="CI1" s="580"/>
      <c r="CJ1" s="580"/>
      <c r="CK1" s="580"/>
      <c r="CL1" s="580"/>
      <c r="CM1" s="580"/>
      <c r="CN1" s="580"/>
      <c r="CO1" s="580"/>
      <c r="CP1" s="580"/>
      <c r="CQ1" s="580"/>
      <c r="CR1" s="580"/>
      <c r="CS1" s="580"/>
      <c r="CT1" s="580"/>
      <c r="CU1" s="580"/>
      <c r="CV1" s="580"/>
      <c r="CW1" s="580"/>
      <c r="CX1" s="580"/>
      <c r="CY1" s="580"/>
      <c r="CZ1" s="580"/>
      <c r="DA1" s="580"/>
      <c r="DB1" s="580"/>
      <c r="DC1" s="580"/>
      <c r="DD1" s="580"/>
      <c r="DE1" s="580"/>
      <c r="DF1" s="580"/>
      <c r="DG1" s="580"/>
      <c r="DH1" s="580"/>
      <c r="DI1" s="580"/>
      <c r="DJ1" s="580"/>
      <c r="DK1" s="580"/>
      <c r="DL1" s="580"/>
      <c r="DM1" s="580"/>
      <c r="DN1" s="580"/>
      <c r="DO1" s="581" t="s">
        <v>2878</v>
      </c>
      <c r="DP1" s="581"/>
      <c r="DQ1" s="581"/>
      <c r="DR1" s="581"/>
      <c r="DS1" s="581"/>
      <c r="DT1" s="581"/>
      <c r="DU1" s="581"/>
      <c r="DV1" s="581"/>
      <c r="DW1" s="581"/>
      <c r="DX1" s="581"/>
      <c r="DY1" s="581"/>
      <c r="DZ1" s="581"/>
      <c r="EA1" s="581"/>
      <c r="EB1" s="581"/>
      <c r="EC1" s="581"/>
      <c r="ED1" s="581"/>
      <c r="EE1" s="581"/>
      <c r="EF1" s="581"/>
      <c r="EG1" s="581"/>
      <c r="EH1" s="581"/>
      <c r="EI1" s="581"/>
      <c r="EJ1" s="581"/>
      <c r="EK1" s="581"/>
      <c r="EL1" s="581"/>
      <c r="EM1" s="581"/>
      <c r="EN1" s="581"/>
      <c r="EO1" s="581"/>
      <c r="EP1" s="581"/>
      <c r="EQ1" s="581"/>
      <c r="ER1" s="581"/>
      <c r="ES1" s="581"/>
      <c r="ET1" s="581"/>
      <c r="EU1" s="581"/>
      <c r="EV1" s="581"/>
      <c r="EW1" s="581"/>
      <c r="EX1" s="581"/>
      <c r="EY1" s="581"/>
      <c r="EZ1" s="581"/>
      <c r="FA1" s="581"/>
      <c r="FB1" s="581"/>
      <c r="FC1" s="581"/>
      <c r="FD1" s="581"/>
      <c r="FE1" s="581"/>
      <c r="FF1" s="581"/>
      <c r="FG1" s="581"/>
      <c r="FH1" s="581"/>
      <c r="FI1" s="581"/>
      <c r="FJ1" s="581"/>
      <c r="FK1" s="580" t="s">
        <v>2879</v>
      </c>
      <c r="FL1" s="580"/>
      <c r="FM1" s="580"/>
      <c r="FN1" s="580"/>
      <c r="FO1" s="580"/>
      <c r="FP1" s="580"/>
      <c r="FQ1" s="580"/>
      <c r="FR1" s="580"/>
      <c r="FS1" s="580"/>
      <c r="FT1" s="580"/>
      <c r="FU1" s="580"/>
      <c r="FV1" s="580"/>
      <c r="FW1" s="580"/>
      <c r="FX1" s="580"/>
      <c r="FY1" s="580"/>
      <c r="FZ1" s="580"/>
      <c r="GA1" s="580"/>
      <c r="GB1" s="580"/>
      <c r="GC1" s="580"/>
      <c r="GD1" s="580"/>
      <c r="GE1" s="580"/>
      <c r="GF1" s="580"/>
      <c r="GG1" s="580"/>
      <c r="GH1" s="580"/>
      <c r="GI1" s="580"/>
      <c r="GJ1" s="580"/>
      <c r="GK1" s="580"/>
      <c r="GL1" s="580"/>
      <c r="GM1" s="580"/>
      <c r="GN1" s="580"/>
      <c r="GO1" s="580"/>
      <c r="GP1" s="580"/>
      <c r="GQ1" s="580"/>
      <c r="GR1" s="580"/>
      <c r="GS1" s="580"/>
      <c r="GT1" s="580"/>
      <c r="GU1" s="580"/>
      <c r="GV1" s="580"/>
      <c r="GW1" s="580"/>
      <c r="GX1" s="580"/>
      <c r="GY1" s="580"/>
      <c r="GZ1" s="580"/>
      <c r="HA1" s="580"/>
      <c r="HB1" s="580"/>
      <c r="HC1" s="580"/>
      <c r="HD1" s="580"/>
      <c r="HE1" s="580"/>
      <c r="HF1" s="580"/>
      <c r="HG1" s="580"/>
      <c r="HH1" s="580"/>
      <c r="HI1" s="580"/>
      <c r="HJ1" s="580"/>
      <c r="HK1" s="580"/>
      <c r="HL1" s="580"/>
      <c r="HM1" s="580"/>
      <c r="HN1" s="580"/>
      <c r="HO1" s="580"/>
      <c r="HP1" s="580"/>
      <c r="HQ1" s="580"/>
      <c r="HR1" s="580"/>
      <c r="HS1" s="580"/>
      <c r="HT1" s="580"/>
      <c r="HU1" s="580"/>
      <c r="HV1" s="580"/>
      <c r="HW1" s="580"/>
      <c r="HX1" s="580"/>
      <c r="HY1" s="580"/>
      <c r="HZ1" s="580"/>
      <c r="IA1" s="580"/>
      <c r="IB1" s="580"/>
      <c r="IC1" s="580"/>
      <c r="ID1" s="580"/>
      <c r="IE1" s="580"/>
      <c r="IF1" s="580"/>
      <c r="IG1" s="580"/>
      <c r="IH1" s="580"/>
      <c r="II1" s="580"/>
      <c r="IJ1" s="580"/>
      <c r="IK1" s="580"/>
      <c r="IL1" s="580"/>
      <c r="IM1" s="580"/>
      <c r="IN1" s="580"/>
      <c r="IO1" s="580"/>
      <c r="IP1" s="580"/>
      <c r="IQ1" s="580"/>
      <c r="IR1" s="580"/>
      <c r="IS1" s="580"/>
      <c r="IT1" s="580"/>
      <c r="IU1" s="580"/>
      <c r="IV1" s="580"/>
      <c r="IW1" s="580"/>
      <c r="IX1" s="580"/>
      <c r="IY1" s="593" t="s">
        <v>2800</v>
      </c>
      <c r="IZ1" s="593"/>
      <c r="JA1" s="593"/>
      <c r="JB1" s="593"/>
      <c r="JC1" s="593"/>
      <c r="JD1" s="593"/>
      <c r="JE1" s="593"/>
      <c r="JF1" s="593"/>
      <c r="JG1" s="593"/>
      <c r="JH1" s="593"/>
      <c r="JI1" s="593"/>
      <c r="JJ1" s="593"/>
      <c r="JK1" s="593"/>
      <c r="JL1" s="593"/>
      <c r="JM1" s="593"/>
      <c r="JN1" s="593"/>
      <c r="JO1" s="593"/>
      <c r="JP1" s="593"/>
      <c r="JQ1" s="593"/>
      <c r="JR1" s="593"/>
      <c r="JS1" s="593"/>
      <c r="JT1" s="593"/>
      <c r="JU1" s="593"/>
      <c r="JV1" s="593"/>
      <c r="JW1" s="593"/>
      <c r="JX1" s="593"/>
      <c r="JY1" s="593"/>
      <c r="JZ1" s="593"/>
      <c r="KA1" s="593"/>
      <c r="KB1" s="593"/>
      <c r="KC1" s="593"/>
      <c r="KD1" s="593"/>
      <c r="KE1" s="593"/>
      <c r="KF1" s="593"/>
      <c r="KG1" s="593"/>
      <c r="KH1" s="593"/>
      <c r="KI1" s="593"/>
      <c r="KJ1" s="593"/>
      <c r="KK1" s="593"/>
      <c r="KL1" s="593"/>
      <c r="KM1" s="593"/>
      <c r="KN1" s="593"/>
      <c r="KO1" s="593"/>
      <c r="KP1" s="593"/>
      <c r="KQ1" s="593"/>
      <c r="KR1" s="593"/>
      <c r="KS1" s="593"/>
      <c r="KT1" s="593"/>
      <c r="KU1" s="593"/>
      <c r="KV1" s="593"/>
      <c r="KW1" s="593"/>
      <c r="KX1" s="593"/>
      <c r="KY1" s="593"/>
      <c r="KZ1" s="593"/>
      <c r="LA1" s="593"/>
      <c r="LB1" s="593"/>
      <c r="LC1" s="593"/>
      <c r="LD1" s="593"/>
      <c r="LE1" s="593"/>
      <c r="LF1" s="594" t="s">
        <v>2801</v>
      </c>
      <c r="LG1" s="594"/>
      <c r="LH1" s="594"/>
      <c r="LI1" s="594"/>
      <c r="LJ1" s="594"/>
      <c r="LK1" s="594"/>
      <c r="LL1" s="594"/>
      <c r="LM1" s="594"/>
      <c r="LN1" s="594"/>
      <c r="LO1" s="594"/>
      <c r="LP1" s="594"/>
      <c r="LQ1" s="594"/>
      <c r="LR1" s="594"/>
      <c r="LS1" s="594"/>
      <c r="LT1" s="594"/>
      <c r="LU1" s="594"/>
      <c r="LV1" s="594"/>
      <c r="LW1" s="594"/>
      <c r="LX1" s="594"/>
      <c r="LY1" s="594"/>
      <c r="LZ1" s="594"/>
      <c r="MA1" s="594"/>
      <c r="MB1" s="595" t="s">
        <v>2802</v>
      </c>
      <c r="MC1" s="595"/>
      <c r="MD1" s="595"/>
      <c r="ME1" s="595"/>
      <c r="MF1" s="595"/>
      <c r="MG1" s="595"/>
      <c r="MH1" s="595"/>
      <c r="MI1" s="595"/>
      <c r="MJ1" s="595"/>
      <c r="MK1" s="595"/>
      <c r="ML1" s="595"/>
      <c r="MM1" s="595"/>
      <c r="MN1" s="595"/>
      <c r="MO1" s="595"/>
      <c r="MP1" s="595"/>
      <c r="MQ1" s="595"/>
      <c r="MR1" s="595"/>
      <c r="MS1" s="595"/>
      <c r="MT1" s="595"/>
      <c r="MU1" s="595"/>
      <c r="MV1" s="595"/>
      <c r="MW1" s="595"/>
      <c r="MX1" s="595"/>
      <c r="MY1" s="595"/>
      <c r="MZ1" s="595"/>
      <c r="NA1" s="595"/>
      <c r="NB1" s="595"/>
      <c r="NC1" s="595"/>
      <c r="ND1" s="595"/>
      <c r="NE1" s="595"/>
      <c r="NF1" s="595"/>
      <c r="NG1" s="595"/>
      <c r="NH1" s="595"/>
      <c r="NI1" s="595"/>
      <c r="NJ1" s="595"/>
      <c r="NK1" s="595"/>
      <c r="NL1" s="595"/>
      <c r="NM1" s="595"/>
      <c r="NN1" s="595"/>
      <c r="NO1" s="595"/>
      <c r="NP1" s="595"/>
      <c r="NQ1" s="595"/>
      <c r="NR1" s="595"/>
      <c r="NS1" s="595"/>
      <c r="NT1" s="595"/>
      <c r="NU1" s="595"/>
      <c r="NV1" s="595"/>
      <c r="NW1" s="595"/>
      <c r="NX1" s="595"/>
      <c r="NY1" s="595"/>
      <c r="NZ1" s="595"/>
      <c r="OA1" s="595"/>
      <c r="OB1" s="595"/>
      <c r="OC1" s="595"/>
      <c r="OD1" s="595"/>
      <c r="OE1" s="595"/>
      <c r="OF1" s="595"/>
      <c r="OG1" s="595"/>
      <c r="OH1" s="595"/>
      <c r="OI1" s="595"/>
      <c r="OJ1" s="595"/>
      <c r="OK1" s="595"/>
      <c r="OL1" s="595"/>
      <c r="OM1" s="595"/>
      <c r="ON1" s="595"/>
      <c r="OO1" s="595"/>
      <c r="OP1" s="595"/>
      <c r="OQ1" s="595"/>
      <c r="OR1" s="595"/>
      <c r="OS1" s="595"/>
      <c r="OT1" s="595"/>
      <c r="OU1" s="595"/>
      <c r="OV1" s="595"/>
      <c r="OW1" s="595"/>
      <c r="OX1" s="595"/>
      <c r="OY1" s="595"/>
      <c r="OZ1" s="595"/>
      <c r="PA1" s="595"/>
      <c r="PB1" s="595"/>
      <c r="PC1" s="595"/>
      <c r="PD1" s="595"/>
      <c r="PE1" s="595"/>
      <c r="PF1" s="595"/>
      <c r="PG1" s="595"/>
      <c r="PH1" s="595"/>
      <c r="PI1" s="595"/>
      <c r="PJ1" s="595"/>
      <c r="PK1" s="595"/>
      <c r="PL1" s="595"/>
      <c r="PM1" s="595"/>
      <c r="PN1" s="595"/>
      <c r="PO1" s="595"/>
      <c r="PP1" s="595"/>
      <c r="PQ1" s="595"/>
      <c r="PR1" s="595"/>
      <c r="PS1" s="595"/>
      <c r="PT1" s="595"/>
      <c r="PU1" s="595"/>
      <c r="PV1" s="595"/>
      <c r="PW1" s="595"/>
      <c r="PX1" s="595"/>
      <c r="PY1" s="595"/>
      <c r="PZ1" s="595"/>
      <c r="QA1" s="595"/>
      <c r="QB1" s="595"/>
      <c r="QC1" s="595"/>
      <c r="QD1" s="595"/>
      <c r="QE1" s="595"/>
      <c r="QF1" s="594" t="s">
        <v>2803</v>
      </c>
      <c r="QG1" s="594"/>
      <c r="QH1" s="594"/>
      <c r="QI1" s="594"/>
      <c r="QJ1" s="594"/>
      <c r="QK1" s="594"/>
      <c r="QL1" s="594"/>
      <c r="QM1" s="594"/>
      <c r="QN1" s="594"/>
      <c r="QO1" s="594"/>
      <c r="QP1" s="594"/>
      <c r="QQ1" s="594"/>
      <c r="QR1" s="594"/>
      <c r="QS1" s="594"/>
      <c r="QT1" s="594"/>
      <c r="QU1" s="594"/>
      <c r="QV1" s="594"/>
      <c r="QW1" s="594"/>
      <c r="QX1" s="594"/>
      <c r="QY1" s="594"/>
      <c r="QZ1" s="594"/>
      <c r="RA1" s="594"/>
      <c r="RB1" s="594"/>
      <c r="RC1" s="594"/>
      <c r="RD1" s="594"/>
      <c r="RE1" s="594"/>
      <c r="RF1" s="594"/>
      <c r="RG1" s="594"/>
      <c r="RH1" s="594"/>
      <c r="RI1" s="594"/>
      <c r="RJ1" s="594"/>
      <c r="RK1" s="594"/>
      <c r="RL1" s="597" t="s">
        <v>2804</v>
      </c>
      <c r="RM1" s="597"/>
      <c r="RN1" s="597"/>
      <c r="RO1" s="597"/>
      <c r="RP1" s="597"/>
      <c r="RQ1" s="597"/>
      <c r="RR1" s="597"/>
      <c r="RS1" s="597"/>
      <c r="RT1" s="597"/>
      <c r="RU1" s="597"/>
      <c r="RV1" s="597"/>
      <c r="RW1" s="597"/>
      <c r="RX1" s="597"/>
      <c r="RY1" s="597"/>
      <c r="RZ1" s="597"/>
      <c r="SA1" s="597"/>
      <c r="SB1" s="597"/>
      <c r="SC1" s="598" t="s">
        <v>2938</v>
      </c>
      <c r="SD1" s="598"/>
      <c r="SE1" s="598"/>
      <c r="SF1" s="598"/>
      <c r="SG1" s="598"/>
      <c r="SH1" s="598"/>
      <c r="SI1" s="598"/>
      <c r="SJ1" s="598"/>
      <c r="SK1" s="598"/>
      <c r="SL1" s="598"/>
      <c r="SM1" s="598"/>
      <c r="SN1" s="599" t="s">
        <v>2806</v>
      </c>
      <c r="SO1" s="599"/>
      <c r="SP1" s="599"/>
      <c r="SQ1" s="599"/>
      <c r="SR1" s="599"/>
      <c r="SS1" s="599"/>
      <c r="ST1" s="599"/>
      <c r="SU1" s="599"/>
      <c r="SV1" s="599"/>
      <c r="SW1" s="599"/>
      <c r="SX1" s="599"/>
      <c r="SY1" s="599"/>
      <c r="SZ1" s="599"/>
      <c r="TA1" s="599"/>
      <c r="TB1" s="599"/>
      <c r="TC1" s="599"/>
      <c r="TD1" s="599"/>
      <c r="TE1" s="599"/>
      <c r="TF1" s="594" t="s">
        <v>2546</v>
      </c>
      <c r="TG1" s="594"/>
      <c r="TH1" s="594"/>
      <c r="TI1" s="594"/>
      <c r="TJ1" s="594"/>
      <c r="TK1" s="594"/>
      <c r="TL1" s="594"/>
      <c r="TM1" s="600" t="s">
        <v>2807</v>
      </c>
      <c r="TN1" s="600"/>
      <c r="TO1" s="600"/>
      <c r="TP1" s="600"/>
      <c r="TQ1" s="600"/>
      <c r="TR1" s="600"/>
      <c r="TS1" s="600"/>
      <c r="TT1" s="600"/>
      <c r="TU1" s="600"/>
      <c r="TV1" s="600"/>
      <c r="TW1" s="600"/>
      <c r="TX1" s="600"/>
      <c r="TY1" s="600"/>
      <c r="TZ1" s="600"/>
      <c r="UA1" s="600"/>
      <c r="UB1" s="600"/>
      <c r="UC1" s="600"/>
      <c r="UD1" s="600"/>
      <c r="UE1" s="600"/>
      <c r="UF1" s="600"/>
      <c r="UG1" s="600"/>
      <c r="UH1" s="596" t="s">
        <v>2808</v>
      </c>
      <c r="UI1" s="596"/>
      <c r="UJ1" s="596"/>
      <c r="UK1" s="596"/>
      <c r="UL1" s="596"/>
      <c r="UM1" s="596"/>
      <c r="UN1" s="596"/>
      <c r="UO1" s="596"/>
      <c r="UP1" s="596"/>
      <c r="UQ1" s="596"/>
      <c r="UR1" s="596"/>
      <c r="US1" s="596"/>
      <c r="UT1" s="596"/>
      <c r="UU1" s="596"/>
      <c r="UV1" s="596"/>
      <c r="UW1" s="596"/>
      <c r="UX1" s="596"/>
      <c r="UY1" s="596"/>
      <c r="UZ1" s="596"/>
      <c r="VA1" s="596"/>
      <c r="VB1" s="596"/>
      <c r="VC1" s="596"/>
      <c r="VD1" s="596"/>
      <c r="VE1" s="596"/>
      <c r="VF1" s="596"/>
      <c r="VG1" s="596"/>
      <c r="VH1" s="596"/>
      <c r="VI1" s="596"/>
      <c r="VJ1" s="596"/>
    </row>
    <row r="2" spans="1:582" ht="15.75" thickBot="1" x14ac:dyDescent="0.3">
      <c r="A2" s="582" t="s">
        <v>2823</v>
      </c>
      <c r="B2" s="582"/>
      <c r="C2" s="582"/>
      <c r="D2" s="582"/>
      <c r="E2" s="582"/>
      <c r="F2" s="582"/>
      <c r="G2" s="582"/>
      <c r="H2" s="582"/>
      <c r="I2" s="582"/>
      <c r="J2" s="582"/>
      <c r="K2" s="582"/>
      <c r="L2" s="582"/>
      <c r="M2" s="582"/>
      <c r="N2" s="582"/>
      <c r="O2" s="583"/>
      <c r="P2" s="584" t="s">
        <v>1655</v>
      </c>
      <c r="Q2" s="584"/>
      <c r="R2" s="584"/>
      <c r="S2" s="584"/>
      <c r="T2" s="584"/>
      <c r="U2" s="584"/>
      <c r="V2" s="584"/>
      <c r="W2" s="584"/>
      <c r="X2" s="584"/>
      <c r="Y2" s="584"/>
      <c r="Z2" s="584"/>
      <c r="AA2" s="584"/>
      <c r="AB2" s="584"/>
      <c r="AC2" s="584"/>
      <c r="AD2" s="584"/>
      <c r="AE2" s="584"/>
      <c r="AF2" s="584"/>
      <c r="AG2" s="584"/>
      <c r="AH2" s="585"/>
      <c r="AI2" s="586" t="s">
        <v>1659</v>
      </c>
      <c r="AJ2" s="586"/>
      <c r="AK2" s="586"/>
      <c r="AL2" s="586"/>
      <c r="AM2" s="586"/>
      <c r="AN2" s="586"/>
      <c r="AO2" s="586"/>
      <c r="AP2" s="586"/>
      <c r="AQ2" s="586"/>
      <c r="AR2" s="586"/>
      <c r="AS2" s="587" t="s">
        <v>1682</v>
      </c>
      <c r="AT2" s="588"/>
      <c r="AU2" s="588"/>
      <c r="AV2" s="588"/>
      <c r="AW2" s="588"/>
      <c r="AX2" s="588"/>
      <c r="AY2" s="588"/>
      <c r="AZ2" s="588"/>
      <c r="BA2" s="588"/>
      <c r="BB2" s="588"/>
      <c r="BC2" s="588"/>
      <c r="BD2" s="588"/>
      <c r="BE2" s="588"/>
      <c r="BF2" s="588"/>
      <c r="BG2" s="588"/>
      <c r="BH2" s="588"/>
      <c r="BI2" s="588"/>
      <c r="BJ2" s="588"/>
      <c r="BK2" s="588"/>
      <c r="BL2" s="588"/>
      <c r="BM2" s="54" t="s">
        <v>2902</v>
      </c>
      <c r="BN2" s="55" t="s">
        <v>1695</v>
      </c>
      <c r="BO2" s="55" t="s">
        <v>1698</v>
      </c>
      <c r="BP2" s="58" t="s">
        <v>2903</v>
      </c>
      <c r="BQ2" s="55" t="s">
        <v>1702</v>
      </c>
      <c r="BR2" s="303" t="s">
        <v>2904</v>
      </c>
      <c r="BS2" s="55" t="s">
        <v>1707</v>
      </c>
      <c r="BT2" s="58" t="s">
        <v>2905</v>
      </c>
      <c r="BU2" s="55" t="s">
        <v>1711</v>
      </c>
      <c r="BV2" s="58" t="s">
        <v>2936</v>
      </c>
      <c r="BW2" s="55" t="s">
        <v>1715</v>
      </c>
      <c r="BX2" s="55" t="s">
        <v>1718</v>
      </c>
      <c r="BY2" s="55" t="s">
        <v>1720</v>
      </c>
      <c r="BZ2" s="55" t="s">
        <v>1722</v>
      </c>
      <c r="CA2" s="55" t="s">
        <v>1724</v>
      </c>
      <c r="CB2" s="55" t="s">
        <v>1727</v>
      </c>
      <c r="CC2" s="303" t="s">
        <v>2907</v>
      </c>
      <c r="CD2" s="303" t="s">
        <v>2907</v>
      </c>
      <c r="CE2" s="303" t="s">
        <v>2907</v>
      </c>
      <c r="CF2" s="55" t="s">
        <v>1731</v>
      </c>
      <c r="CG2" s="55" t="s">
        <v>1734</v>
      </c>
      <c r="CH2" s="55" t="s">
        <v>1736</v>
      </c>
      <c r="CI2" s="55" t="s">
        <v>1738</v>
      </c>
      <c r="CJ2" s="55" t="s">
        <v>1740</v>
      </c>
      <c r="CK2" s="55" t="s">
        <v>1742</v>
      </c>
      <c r="CL2" s="55" t="s">
        <v>1744</v>
      </c>
      <c r="CM2" s="55" t="s">
        <v>1746</v>
      </c>
      <c r="CN2" s="55" t="s">
        <v>1748</v>
      </c>
      <c r="CO2" s="55" t="s">
        <v>1750</v>
      </c>
      <c r="CP2" s="55" t="s">
        <v>1752</v>
      </c>
      <c r="CQ2" s="55" t="s">
        <v>1754</v>
      </c>
      <c r="CR2" s="55" t="s">
        <v>1756</v>
      </c>
      <c r="CS2" s="55" t="s">
        <v>1758</v>
      </c>
      <c r="CT2" s="55" t="s">
        <v>1760</v>
      </c>
      <c r="CU2" s="55" t="s">
        <v>1762</v>
      </c>
      <c r="CV2" s="55" t="s">
        <v>1765</v>
      </c>
      <c r="CW2" s="55" t="s">
        <v>1768</v>
      </c>
      <c r="CX2" s="55" t="s">
        <v>1770</v>
      </c>
      <c r="CY2" s="55" t="s">
        <v>1772</v>
      </c>
      <c r="CZ2" s="55" t="s">
        <v>1774</v>
      </c>
      <c r="DA2" s="55" t="s">
        <v>1776</v>
      </c>
      <c r="DB2" s="55" t="s">
        <v>1778</v>
      </c>
      <c r="DC2" s="55" t="s">
        <v>1781</v>
      </c>
      <c r="DD2" s="303" t="s">
        <v>2908</v>
      </c>
      <c r="DE2" s="55" t="s">
        <v>1786</v>
      </c>
      <c r="DF2" s="303" t="s">
        <v>2909</v>
      </c>
      <c r="DG2" s="55" t="s">
        <v>1791</v>
      </c>
      <c r="DH2" s="55" t="s">
        <v>1793</v>
      </c>
      <c r="DI2" s="55" t="s">
        <v>1795</v>
      </c>
      <c r="DJ2" s="55" t="s">
        <v>1797</v>
      </c>
      <c r="DK2" s="55" t="s">
        <v>1799</v>
      </c>
      <c r="DL2" s="55" t="s">
        <v>1801</v>
      </c>
      <c r="DM2" s="55" t="s">
        <v>1803</v>
      </c>
      <c r="DN2" s="61" t="s">
        <v>1805</v>
      </c>
      <c r="DO2" s="306" t="s">
        <v>2910</v>
      </c>
      <c r="DP2" s="55" t="s">
        <v>1695</v>
      </c>
      <c r="DQ2" s="55" t="s">
        <v>1698</v>
      </c>
      <c r="DR2" s="303" t="s">
        <v>2911</v>
      </c>
      <c r="DS2" s="55" t="s">
        <v>1702</v>
      </c>
      <c r="DT2" s="303" t="s">
        <v>2912</v>
      </c>
      <c r="DU2" s="55" t="s">
        <v>1707</v>
      </c>
      <c r="DV2" s="303" t="s">
        <v>2913</v>
      </c>
      <c r="DW2" s="55" t="s">
        <v>1711</v>
      </c>
      <c r="DX2" s="55" t="s">
        <v>1811</v>
      </c>
      <c r="DY2" s="55" t="s">
        <v>1812</v>
      </c>
      <c r="DZ2" s="55" t="s">
        <v>1814</v>
      </c>
      <c r="EA2" s="55" t="s">
        <v>1815</v>
      </c>
      <c r="EB2" s="55" t="s">
        <v>1816</v>
      </c>
      <c r="EC2" s="55" t="s">
        <v>1818</v>
      </c>
      <c r="ED2" s="55" t="s">
        <v>1820</v>
      </c>
      <c r="EE2" s="55" t="s">
        <v>1822</v>
      </c>
      <c r="EF2" s="55" t="s">
        <v>1823</v>
      </c>
      <c r="EG2" s="55" t="s">
        <v>1824</v>
      </c>
      <c r="EH2" s="303" t="s">
        <v>2914</v>
      </c>
      <c r="EI2" s="303" t="s">
        <v>2914</v>
      </c>
      <c r="EJ2" s="303" t="s">
        <v>2914</v>
      </c>
      <c r="EK2" s="55" t="s">
        <v>1715</v>
      </c>
      <c r="EL2" s="55" t="s">
        <v>1718</v>
      </c>
      <c r="EM2" s="55" t="s">
        <v>1720</v>
      </c>
      <c r="EN2" s="55" t="s">
        <v>1722</v>
      </c>
      <c r="EO2" s="55" t="s">
        <v>1724</v>
      </c>
      <c r="EP2" s="55" t="s">
        <v>1727</v>
      </c>
      <c r="EQ2" s="55" t="s">
        <v>1826</v>
      </c>
      <c r="ER2" s="55" t="s">
        <v>1827</v>
      </c>
      <c r="ES2" s="55" t="s">
        <v>1828</v>
      </c>
      <c r="ET2" s="55" t="s">
        <v>1829</v>
      </c>
      <c r="EU2" s="55" t="s">
        <v>1830</v>
      </c>
      <c r="EV2" s="55" t="s">
        <v>1831</v>
      </c>
      <c r="EW2" s="55" t="s">
        <v>1833</v>
      </c>
      <c r="EX2" s="55" t="s">
        <v>1834</v>
      </c>
      <c r="EY2" s="55" t="s">
        <v>1835</v>
      </c>
      <c r="EZ2" s="55" t="s">
        <v>1836</v>
      </c>
      <c r="FA2" s="55" t="s">
        <v>1837</v>
      </c>
      <c r="FB2" s="55" t="s">
        <v>1838</v>
      </c>
      <c r="FC2" s="55" t="s">
        <v>1839</v>
      </c>
      <c r="FD2" s="55" t="s">
        <v>1840</v>
      </c>
      <c r="FE2" s="55" t="s">
        <v>1841</v>
      </c>
      <c r="FF2" s="55" t="s">
        <v>1842</v>
      </c>
      <c r="FG2" s="55" t="s">
        <v>1844</v>
      </c>
      <c r="FH2" s="303" t="s">
        <v>2915</v>
      </c>
      <c r="FI2" s="55" t="s">
        <v>1731</v>
      </c>
      <c r="FJ2" s="61" t="s">
        <v>1734</v>
      </c>
      <c r="FK2" s="54" t="s">
        <v>2916</v>
      </c>
      <c r="FL2" s="55" t="s">
        <v>1695</v>
      </c>
      <c r="FM2" s="55" t="s">
        <v>1698</v>
      </c>
      <c r="FN2" s="58" t="s">
        <v>2917</v>
      </c>
      <c r="FO2" s="55" t="s">
        <v>1702</v>
      </c>
      <c r="FP2" s="58" t="s">
        <v>2937</v>
      </c>
      <c r="FQ2" s="55" t="s">
        <v>1707</v>
      </c>
      <c r="FR2" s="58" t="s">
        <v>2919</v>
      </c>
      <c r="FS2" s="55" t="s">
        <v>1711</v>
      </c>
      <c r="FT2" s="58" t="s">
        <v>2920</v>
      </c>
      <c r="FU2" s="55" t="s">
        <v>1715</v>
      </c>
      <c r="FV2" s="55" t="s">
        <v>1718</v>
      </c>
      <c r="FW2" s="55" t="s">
        <v>1720</v>
      </c>
      <c r="FX2" s="55" t="s">
        <v>1722</v>
      </c>
      <c r="FY2" s="55" t="s">
        <v>1724</v>
      </c>
      <c r="FZ2" s="55" t="s">
        <v>1727</v>
      </c>
      <c r="GA2" s="55" t="s">
        <v>1826</v>
      </c>
      <c r="GB2" s="55" t="s">
        <v>1827</v>
      </c>
      <c r="GC2" s="55" t="s">
        <v>1828</v>
      </c>
      <c r="GD2" s="55" t="s">
        <v>1829</v>
      </c>
      <c r="GE2" s="55" t="s">
        <v>1830</v>
      </c>
      <c r="GF2" s="58" t="s">
        <v>2921</v>
      </c>
      <c r="GG2" s="58" t="s">
        <v>2921</v>
      </c>
      <c r="GH2" s="58" t="s">
        <v>2921</v>
      </c>
      <c r="GI2" s="55" t="s">
        <v>1731</v>
      </c>
      <c r="GJ2" s="55" t="s">
        <v>1734</v>
      </c>
      <c r="GK2" s="55" t="s">
        <v>1736</v>
      </c>
      <c r="GL2" s="55" t="s">
        <v>1738</v>
      </c>
      <c r="GM2" s="55" t="s">
        <v>1740</v>
      </c>
      <c r="GN2" s="55" t="s">
        <v>1742</v>
      </c>
      <c r="GO2" s="55" t="s">
        <v>1744</v>
      </c>
      <c r="GP2" s="55" t="s">
        <v>1746</v>
      </c>
      <c r="GQ2" s="55" t="s">
        <v>1748</v>
      </c>
      <c r="GR2" s="55" t="s">
        <v>1750</v>
      </c>
      <c r="GS2" s="55" t="s">
        <v>1752</v>
      </c>
      <c r="GT2" s="55" t="s">
        <v>1754</v>
      </c>
      <c r="GU2" s="55" t="s">
        <v>1756</v>
      </c>
      <c r="GV2" s="55" t="s">
        <v>1758</v>
      </c>
      <c r="GW2" s="55" t="s">
        <v>1760</v>
      </c>
      <c r="GX2" s="55" t="s">
        <v>1762</v>
      </c>
      <c r="GY2" s="55" t="s">
        <v>1765</v>
      </c>
      <c r="GZ2" s="55" t="s">
        <v>1768</v>
      </c>
      <c r="HA2" s="55" t="s">
        <v>1770</v>
      </c>
      <c r="HB2" s="55" t="s">
        <v>1772</v>
      </c>
      <c r="HC2" s="55" t="s">
        <v>1774</v>
      </c>
      <c r="HD2" s="55" t="s">
        <v>1776</v>
      </c>
      <c r="HE2" s="55" t="s">
        <v>1778</v>
      </c>
      <c r="HF2" s="55" t="s">
        <v>1781</v>
      </c>
      <c r="HG2" s="58" t="s">
        <v>2922</v>
      </c>
      <c r="HH2" s="55" t="s">
        <v>1786</v>
      </c>
      <c r="HI2" s="55" t="s">
        <v>1848</v>
      </c>
      <c r="HJ2" s="55" t="s">
        <v>1849</v>
      </c>
      <c r="HK2" s="58" t="s">
        <v>2923</v>
      </c>
      <c r="HL2" s="58" t="s">
        <v>2923</v>
      </c>
      <c r="HM2" s="58" t="s">
        <v>2923</v>
      </c>
      <c r="HN2" s="58" t="s">
        <v>2923</v>
      </c>
      <c r="HO2" s="55" t="s">
        <v>1791</v>
      </c>
      <c r="HP2" s="55" t="s">
        <v>1793</v>
      </c>
      <c r="HQ2" s="55" t="s">
        <v>1795</v>
      </c>
      <c r="HR2" s="55" t="s">
        <v>1797</v>
      </c>
      <c r="HS2" s="55" t="s">
        <v>1799</v>
      </c>
      <c r="HT2" s="55" t="s">
        <v>1801</v>
      </c>
      <c r="HU2" s="55" t="s">
        <v>1803</v>
      </c>
      <c r="HV2" s="55" t="s">
        <v>1805</v>
      </c>
      <c r="HW2" s="55" t="s">
        <v>1860</v>
      </c>
      <c r="HX2" s="55" t="s">
        <v>1862</v>
      </c>
      <c r="HY2" s="55" t="s">
        <v>1864</v>
      </c>
      <c r="HZ2" s="55" t="s">
        <v>1866</v>
      </c>
      <c r="IA2" s="55" t="s">
        <v>1868</v>
      </c>
      <c r="IB2" s="55" t="s">
        <v>1870</v>
      </c>
      <c r="IC2" s="55" t="s">
        <v>1872</v>
      </c>
      <c r="ID2" s="55" t="s">
        <v>1874</v>
      </c>
      <c r="IE2" s="55" t="s">
        <v>1876</v>
      </c>
      <c r="IF2" s="55" t="s">
        <v>1878</v>
      </c>
      <c r="IG2" s="55" t="s">
        <v>1880</v>
      </c>
      <c r="IH2" s="55" t="s">
        <v>1882</v>
      </c>
      <c r="II2" s="55" t="s">
        <v>1884</v>
      </c>
      <c r="IJ2" s="55" t="s">
        <v>1886</v>
      </c>
      <c r="IK2" s="55" t="s">
        <v>1888</v>
      </c>
      <c r="IL2" s="55" t="s">
        <v>1890</v>
      </c>
      <c r="IM2" s="55" t="s">
        <v>1892</v>
      </c>
      <c r="IN2" s="55" t="s">
        <v>1894</v>
      </c>
      <c r="IO2" s="55" t="s">
        <v>1896</v>
      </c>
      <c r="IP2" s="55" t="s">
        <v>1898</v>
      </c>
      <c r="IQ2" s="55" t="s">
        <v>1900</v>
      </c>
      <c r="IR2" s="55" t="s">
        <v>1902</v>
      </c>
      <c r="IS2" s="55" t="s">
        <v>1904</v>
      </c>
      <c r="IT2" s="55" t="s">
        <v>1906</v>
      </c>
      <c r="IU2" s="55" t="s">
        <v>1907</v>
      </c>
      <c r="IV2" s="55" t="s">
        <v>1908</v>
      </c>
      <c r="IW2" s="55" t="s">
        <v>1909</v>
      </c>
      <c r="IX2" s="61" t="s">
        <v>1911</v>
      </c>
      <c r="IY2" s="58" t="s">
        <v>1914</v>
      </c>
      <c r="IZ2" s="55" t="s">
        <v>1918</v>
      </c>
      <c r="JA2" s="55" t="s">
        <v>1921</v>
      </c>
      <c r="JB2" s="55" t="s">
        <v>1924</v>
      </c>
      <c r="JC2" s="55" t="s">
        <v>1927</v>
      </c>
      <c r="JD2" s="55" t="s">
        <v>1930</v>
      </c>
      <c r="JE2" s="55" t="s">
        <v>1933</v>
      </c>
      <c r="JF2" s="55" t="s">
        <v>1935</v>
      </c>
      <c r="JG2" s="55" t="s">
        <v>1937</v>
      </c>
      <c r="JH2" s="321" t="s">
        <v>1940</v>
      </c>
      <c r="JI2" s="55" t="s">
        <v>1943</v>
      </c>
      <c r="JJ2" s="55" t="s">
        <v>1946</v>
      </c>
      <c r="JK2" s="55" t="s">
        <v>1949</v>
      </c>
      <c r="JL2" s="58" t="s">
        <v>1952</v>
      </c>
      <c r="JM2" s="55" t="s">
        <v>1955</v>
      </c>
      <c r="JN2" s="55" t="s">
        <v>1957</v>
      </c>
      <c r="JO2" s="55" t="s">
        <v>1960</v>
      </c>
      <c r="JP2" s="55" t="s">
        <v>1962</v>
      </c>
      <c r="JQ2" s="55" t="s">
        <v>1964</v>
      </c>
      <c r="JR2" s="55" t="s">
        <v>1966</v>
      </c>
      <c r="JS2" s="55" t="s">
        <v>1969</v>
      </c>
      <c r="JT2" s="55" t="s">
        <v>1972</v>
      </c>
      <c r="JU2" s="58" t="s">
        <v>1975</v>
      </c>
      <c r="JV2" s="55" t="s">
        <v>1978</v>
      </c>
      <c r="JW2" s="58" t="s">
        <v>1980</v>
      </c>
      <c r="JX2" s="55" t="s">
        <v>1983</v>
      </c>
      <c r="JY2" s="55" t="s">
        <v>1986</v>
      </c>
      <c r="JZ2" s="55" t="s">
        <v>1988</v>
      </c>
      <c r="KA2" s="55" t="s">
        <v>1990</v>
      </c>
      <c r="KB2" s="55" t="s">
        <v>1993</v>
      </c>
      <c r="KC2" s="58" t="s">
        <v>1996</v>
      </c>
      <c r="KD2" s="92"/>
      <c r="KE2" s="328" t="s">
        <v>2000</v>
      </c>
      <c r="KF2" s="328" t="s">
        <v>2003</v>
      </c>
      <c r="KG2" s="328" t="s">
        <v>2005</v>
      </c>
      <c r="KH2" s="328" t="s">
        <v>2007</v>
      </c>
      <c r="KI2" s="328" t="s">
        <v>2010</v>
      </c>
      <c r="KJ2" s="328" t="s">
        <v>2013</v>
      </c>
      <c r="KK2" s="328" t="s">
        <v>2016</v>
      </c>
      <c r="KL2" s="328" t="s">
        <v>2019</v>
      </c>
      <c r="KM2" s="92"/>
      <c r="KN2" s="55" t="s">
        <v>2023</v>
      </c>
      <c r="KO2" s="55" t="s">
        <v>2026</v>
      </c>
      <c r="KP2" s="58" t="s">
        <v>2029</v>
      </c>
      <c r="KQ2" s="55" t="s">
        <v>2032</v>
      </c>
      <c r="KR2" s="55" t="s">
        <v>2035</v>
      </c>
      <c r="KS2" s="55" t="s">
        <v>2038</v>
      </c>
      <c r="KT2" s="55" t="s">
        <v>2041</v>
      </c>
      <c r="KU2" s="55" t="s">
        <v>2044</v>
      </c>
      <c r="KV2" s="55" t="s">
        <v>2047</v>
      </c>
      <c r="KW2" s="58" t="s">
        <v>2050</v>
      </c>
      <c r="KX2" s="55" t="s">
        <v>2053</v>
      </c>
      <c r="KY2" s="55" t="s">
        <v>2056</v>
      </c>
      <c r="KZ2" s="58" t="s">
        <v>2058</v>
      </c>
      <c r="LA2" s="55" t="s">
        <v>2061</v>
      </c>
      <c r="LB2" s="353" t="s">
        <v>2064</v>
      </c>
      <c r="LC2" s="55" t="s">
        <v>2067</v>
      </c>
      <c r="LD2" s="55" t="s">
        <v>2069</v>
      </c>
      <c r="LE2" s="61" t="s">
        <v>2071</v>
      </c>
      <c r="LF2" s="54" t="s">
        <v>2075</v>
      </c>
      <c r="LG2" s="55" t="s">
        <v>2079</v>
      </c>
      <c r="LH2" s="55" t="s">
        <v>2082</v>
      </c>
      <c r="LI2" s="55" t="s">
        <v>2084</v>
      </c>
      <c r="LJ2" s="58" t="s">
        <v>2087</v>
      </c>
      <c r="LK2" s="58" t="s">
        <v>2087</v>
      </c>
      <c r="LL2" s="92"/>
      <c r="LM2" s="55" t="s">
        <v>2881</v>
      </c>
      <c r="LN2" s="55" t="s">
        <v>2882</v>
      </c>
      <c r="LO2" s="55" t="s">
        <v>2883</v>
      </c>
      <c r="LP2" s="55" t="s">
        <v>2884</v>
      </c>
      <c r="LQ2" s="55" t="s">
        <v>2885</v>
      </c>
      <c r="LR2" s="55" t="s">
        <v>2886</v>
      </c>
      <c r="LS2" s="55" t="s">
        <v>2887</v>
      </c>
      <c r="LT2" s="55" t="s">
        <v>2888</v>
      </c>
      <c r="LU2" s="55" t="s">
        <v>2889</v>
      </c>
      <c r="LV2" s="55" t="s">
        <v>2890</v>
      </c>
      <c r="LW2" s="55" t="s">
        <v>2891</v>
      </c>
      <c r="LX2" s="55" t="s">
        <v>2892</v>
      </c>
      <c r="LY2" s="55" t="s">
        <v>2893</v>
      </c>
      <c r="LZ2" s="55" t="s">
        <v>2894</v>
      </c>
      <c r="MA2" s="61" t="s">
        <v>2895</v>
      </c>
      <c r="MB2" s="348" t="s">
        <v>2124</v>
      </c>
      <c r="MC2" s="349" t="s">
        <v>2127</v>
      </c>
      <c r="MD2" s="348" t="s">
        <v>2129</v>
      </c>
      <c r="ME2" s="350"/>
      <c r="MF2" s="351" t="s">
        <v>2133</v>
      </c>
      <c r="MG2" s="351" t="s">
        <v>2136</v>
      </c>
      <c r="MH2" s="351" t="s">
        <v>2138</v>
      </c>
      <c r="MI2" s="348" t="s">
        <v>2140</v>
      </c>
      <c r="MJ2" s="350"/>
      <c r="MK2" s="351" t="s">
        <v>2143</v>
      </c>
      <c r="ML2" s="351" t="s">
        <v>2146</v>
      </c>
      <c r="MM2" s="351" t="s">
        <v>2148</v>
      </c>
      <c r="MN2" s="351" t="s">
        <v>2151</v>
      </c>
      <c r="MO2" s="351" t="s">
        <v>2153</v>
      </c>
      <c r="MP2" s="351" t="s">
        <v>2155</v>
      </c>
      <c r="MQ2" s="348" t="s">
        <v>2157</v>
      </c>
      <c r="MR2" s="350"/>
      <c r="MS2" s="351" t="s">
        <v>2160</v>
      </c>
      <c r="MT2" s="351" t="s">
        <v>2163</v>
      </c>
      <c r="MU2" s="351" t="s">
        <v>2165</v>
      </c>
      <c r="MV2" s="351" t="s">
        <v>2168</v>
      </c>
      <c r="MW2" s="351" t="s">
        <v>2171</v>
      </c>
      <c r="MX2" s="351" t="s">
        <v>2173</v>
      </c>
      <c r="MY2" s="351" t="s">
        <v>2175</v>
      </c>
      <c r="MZ2" s="351" t="s">
        <v>2178</v>
      </c>
      <c r="NA2" s="351" t="s">
        <v>2180</v>
      </c>
      <c r="NB2" s="351" t="s">
        <v>2182</v>
      </c>
      <c r="NC2" s="351" t="s">
        <v>2185</v>
      </c>
      <c r="ND2" s="348" t="s">
        <v>2187</v>
      </c>
      <c r="NE2" s="348" t="s">
        <v>2187</v>
      </c>
      <c r="NF2" s="350"/>
      <c r="NG2" s="351" t="s">
        <v>2190</v>
      </c>
      <c r="NH2" s="351" t="s">
        <v>2193</v>
      </c>
      <c r="NI2" s="351" t="s">
        <v>2196</v>
      </c>
      <c r="NJ2" s="351" t="s">
        <v>2199</v>
      </c>
      <c r="NK2" s="351" t="s">
        <v>2202</v>
      </c>
      <c r="NL2" s="351" t="s">
        <v>2205</v>
      </c>
      <c r="NM2" s="351" t="s">
        <v>2207</v>
      </c>
      <c r="NN2" s="351" t="s">
        <v>2209</v>
      </c>
      <c r="NO2" s="351" t="s">
        <v>2211</v>
      </c>
      <c r="NP2" s="351" t="s">
        <v>2213</v>
      </c>
      <c r="NQ2" s="351" t="s">
        <v>2215</v>
      </c>
      <c r="NR2" s="351" t="s">
        <v>2217</v>
      </c>
      <c r="NS2" s="351" t="s">
        <v>2219</v>
      </c>
      <c r="NT2" s="351" t="s">
        <v>2222</v>
      </c>
      <c r="NU2" s="351" t="s">
        <v>2224</v>
      </c>
      <c r="NV2" s="351" t="s">
        <v>2226</v>
      </c>
      <c r="NW2" s="351" t="s">
        <v>2228</v>
      </c>
      <c r="NX2" s="351" t="s">
        <v>2230</v>
      </c>
      <c r="NY2" s="351" t="s">
        <v>2233</v>
      </c>
      <c r="NZ2" s="351" t="s">
        <v>2235</v>
      </c>
      <c r="OA2" s="351" t="s">
        <v>2238</v>
      </c>
      <c r="OB2" s="348" t="s">
        <v>2241</v>
      </c>
      <c r="OC2" s="350"/>
      <c r="OD2" s="351" t="s">
        <v>2244</v>
      </c>
      <c r="OE2" s="351" t="s">
        <v>2247</v>
      </c>
      <c r="OF2" s="351" t="s">
        <v>2249</v>
      </c>
      <c r="OG2" s="351" t="s">
        <v>2251</v>
      </c>
      <c r="OH2" s="351" t="s">
        <v>2253</v>
      </c>
      <c r="OI2" s="351" t="s">
        <v>2255</v>
      </c>
      <c r="OJ2" s="348" t="s">
        <v>2258</v>
      </c>
      <c r="OK2" s="350"/>
      <c r="OL2" s="351" t="s">
        <v>2261</v>
      </c>
      <c r="OM2" s="348" t="s">
        <v>2264</v>
      </c>
      <c r="ON2" s="350"/>
      <c r="OO2" s="351" t="s">
        <v>2267</v>
      </c>
      <c r="OP2" s="351" t="s">
        <v>2270</v>
      </c>
      <c r="OQ2" s="351" t="s">
        <v>2272</v>
      </c>
      <c r="OR2" s="351" t="s">
        <v>2274</v>
      </c>
      <c r="OS2" s="351" t="s">
        <v>2277</v>
      </c>
      <c r="OT2" s="351" t="s">
        <v>2279</v>
      </c>
      <c r="OU2" s="351" t="s">
        <v>2281</v>
      </c>
      <c r="OV2" s="351" t="s">
        <v>2283</v>
      </c>
      <c r="OW2" s="351" t="s">
        <v>2285</v>
      </c>
      <c r="OX2" s="348" t="s">
        <v>2287</v>
      </c>
      <c r="OY2" s="350"/>
      <c r="OZ2" s="351" t="s">
        <v>2290</v>
      </c>
      <c r="PA2" s="351" t="s">
        <v>2293</v>
      </c>
      <c r="PB2" s="351" t="s">
        <v>2295</v>
      </c>
      <c r="PC2" s="351" t="s">
        <v>2297</v>
      </c>
      <c r="PD2" s="351" t="s">
        <v>2299</v>
      </c>
      <c r="PE2" s="351" t="s">
        <v>2301</v>
      </c>
      <c r="PF2" s="351" t="s">
        <v>2303</v>
      </c>
      <c r="PG2" s="348" t="s">
        <v>2305</v>
      </c>
      <c r="PH2" s="350"/>
      <c r="PI2" s="351" t="s">
        <v>2308</v>
      </c>
      <c r="PJ2" s="351" t="s">
        <v>2311</v>
      </c>
      <c r="PK2" s="351" t="s">
        <v>2313</v>
      </c>
      <c r="PL2" s="351" t="s">
        <v>2316</v>
      </c>
      <c r="PM2" s="351" t="s">
        <v>2319</v>
      </c>
      <c r="PN2" s="351" t="s">
        <v>2321</v>
      </c>
      <c r="PO2" s="348" t="s">
        <v>2323</v>
      </c>
      <c r="PP2" s="350"/>
      <c r="PQ2" s="351" t="s">
        <v>2326</v>
      </c>
      <c r="PR2" s="351" t="s">
        <v>2329</v>
      </c>
      <c r="PS2" s="351" t="s">
        <v>2332</v>
      </c>
      <c r="PT2" s="351" t="s">
        <v>2334</v>
      </c>
      <c r="PU2" s="351" t="s">
        <v>2336</v>
      </c>
      <c r="PV2" s="351" t="s">
        <v>2338</v>
      </c>
      <c r="PW2" s="348" t="s">
        <v>2340</v>
      </c>
      <c r="PX2" s="350"/>
      <c r="PY2" s="351" t="s">
        <v>2343</v>
      </c>
      <c r="PZ2" s="351" t="s">
        <v>2346</v>
      </c>
      <c r="QA2" s="351" t="s">
        <v>2348</v>
      </c>
      <c r="QB2" s="351" t="s">
        <v>2350</v>
      </c>
      <c r="QC2" s="351" t="s">
        <v>2353</v>
      </c>
      <c r="QD2" s="351" t="s">
        <v>2355</v>
      </c>
      <c r="QE2" s="424" t="s">
        <v>2358</v>
      </c>
      <c r="QF2" s="58" t="s">
        <v>2362</v>
      </c>
      <c r="QG2" s="58" t="s">
        <v>2362</v>
      </c>
      <c r="QH2" s="58" t="s">
        <v>2362</v>
      </c>
      <c r="QI2" s="55" t="s">
        <v>2365</v>
      </c>
      <c r="QJ2" s="55" t="s">
        <v>2368</v>
      </c>
      <c r="QK2" s="285"/>
      <c r="QL2" s="55" t="s">
        <v>2372</v>
      </c>
      <c r="QM2" s="55" t="s">
        <v>2375</v>
      </c>
      <c r="QN2" s="55" t="s">
        <v>2377</v>
      </c>
      <c r="QO2" s="55" t="s">
        <v>2379</v>
      </c>
      <c r="QP2" s="55" t="s">
        <v>2381</v>
      </c>
      <c r="QQ2" s="55" t="s">
        <v>2383</v>
      </c>
      <c r="QR2" s="55" t="s">
        <v>2385</v>
      </c>
      <c r="QS2" s="55" t="s">
        <v>2387</v>
      </c>
      <c r="QT2" s="55" t="s">
        <v>2389</v>
      </c>
      <c r="QU2" s="55" t="s">
        <v>2391</v>
      </c>
      <c r="QV2" s="55" t="s">
        <v>2393</v>
      </c>
      <c r="QW2" s="55" t="s">
        <v>2395</v>
      </c>
      <c r="QX2" s="55" t="s">
        <v>2397</v>
      </c>
      <c r="QY2" s="55" t="s">
        <v>2399</v>
      </c>
      <c r="QZ2" s="55" t="s">
        <v>2401</v>
      </c>
      <c r="RA2" s="55" t="s">
        <v>2403</v>
      </c>
      <c r="RB2" s="55" t="s">
        <v>2405</v>
      </c>
      <c r="RC2" s="55" t="s">
        <v>2407</v>
      </c>
      <c r="RD2" s="55" t="s">
        <v>2409</v>
      </c>
      <c r="RE2" s="55" t="s">
        <v>2411</v>
      </c>
      <c r="RF2" s="55" t="s">
        <v>2414</v>
      </c>
      <c r="RG2" s="55" t="s">
        <v>2416</v>
      </c>
      <c r="RH2" s="55" t="s">
        <v>2418</v>
      </c>
      <c r="RI2" s="55" t="s">
        <v>2421</v>
      </c>
      <c r="RJ2" s="55" t="s">
        <v>2423</v>
      </c>
      <c r="RK2" s="61" t="s">
        <v>2425</v>
      </c>
      <c r="RL2" s="69" t="s">
        <v>2428</v>
      </c>
      <c r="RM2" s="55" t="s">
        <v>2431</v>
      </c>
      <c r="RN2" s="58" t="s">
        <v>2434</v>
      </c>
      <c r="RO2" s="55" t="s">
        <v>2437</v>
      </c>
      <c r="RP2" s="55" t="s">
        <v>2440</v>
      </c>
      <c r="RQ2" s="55" t="s">
        <v>2442</v>
      </c>
      <c r="RR2" s="58" t="s">
        <v>2444</v>
      </c>
      <c r="RS2" s="55" t="s">
        <v>2447</v>
      </c>
      <c r="RT2" s="55" t="s">
        <v>2450</v>
      </c>
      <c r="RU2" s="55" t="s">
        <v>2453</v>
      </c>
      <c r="RV2" s="58" t="s">
        <v>2455</v>
      </c>
      <c r="RW2" s="354" t="s">
        <v>2458</v>
      </c>
      <c r="RX2" s="354" t="s">
        <v>2461</v>
      </c>
      <c r="RY2" s="58" t="s">
        <v>2463</v>
      </c>
      <c r="RZ2" s="55" t="s">
        <v>2465</v>
      </c>
      <c r="SA2" s="55" t="s">
        <v>2467</v>
      </c>
      <c r="SB2" s="61" t="s">
        <v>2470</v>
      </c>
      <c r="SC2" s="54" t="s">
        <v>2473</v>
      </c>
      <c r="SD2" s="55" t="s">
        <v>2476</v>
      </c>
      <c r="SE2" s="55" t="s">
        <v>2478</v>
      </c>
      <c r="SF2" s="55" t="s">
        <v>2480</v>
      </c>
      <c r="SG2" s="55" t="s">
        <v>2482</v>
      </c>
      <c r="SH2" s="58" t="s">
        <v>2484</v>
      </c>
      <c r="SI2" s="55" t="s">
        <v>2487</v>
      </c>
      <c r="SJ2" s="55" t="s">
        <v>2490</v>
      </c>
      <c r="SK2" s="55" t="s">
        <v>2493</v>
      </c>
      <c r="SL2" s="55" t="s">
        <v>2496</v>
      </c>
      <c r="SM2" s="61" t="s">
        <v>2499</v>
      </c>
      <c r="SN2" s="54" t="s">
        <v>2503</v>
      </c>
      <c r="SO2" s="55" t="s">
        <v>2506</v>
      </c>
      <c r="SP2" s="55" t="s">
        <v>2509</v>
      </c>
      <c r="SQ2" s="55" t="s">
        <v>2511</v>
      </c>
      <c r="SR2" s="58" t="s">
        <v>2513</v>
      </c>
      <c r="SS2" s="55" t="s">
        <v>2516</v>
      </c>
      <c r="ST2" s="55" t="s">
        <v>2519</v>
      </c>
      <c r="SU2" s="57" t="s">
        <v>2521</v>
      </c>
      <c r="SV2" s="57" t="s">
        <v>2523</v>
      </c>
      <c r="SW2" s="339" t="s">
        <v>2525</v>
      </c>
      <c r="SX2" s="341" t="s">
        <v>2529</v>
      </c>
      <c r="SY2" s="341" t="s">
        <v>2531</v>
      </c>
      <c r="SZ2" s="341" t="s">
        <v>2533</v>
      </c>
      <c r="TA2" s="341" t="s">
        <v>2535</v>
      </c>
      <c r="TB2" s="339" t="s">
        <v>2537</v>
      </c>
      <c r="TC2" s="341" t="s">
        <v>2539</v>
      </c>
      <c r="TD2" s="339" t="s">
        <v>2542</v>
      </c>
      <c r="TE2" s="343" t="s">
        <v>2544</v>
      </c>
      <c r="TF2" s="54" t="s">
        <v>2547</v>
      </c>
      <c r="TG2" s="92"/>
      <c r="TH2" s="55" t="s">
        <v>2551</v>
      </c>
      <c r="TI2" s="55" t="s">
        <v>2554</v>
      </c>
      <c r="TJ2" s="55" t="s">
        <v>2557</v>
      </c>
      <c r="TK2" s="55" t="s">
        <v>2560</v>
      </c>
      <c r="TL2" s="61" t="s">
        <v>2563</v>
      </c>
      <c r="TM2" s="54" t="s">
        <v>2567</v>
      </c>
      <c r="TN2" s="158" t="s">
        <v>2570</v>
      </c>
      <c r="TO2" s="158" t="s">
        <v>2572</v>
      </c>
      <c r="TP2" s="158" t="s">
        <v>2575</v>
      </c>
      <c r="TQ2" s="158" t="s">
        <v>2578</v>
      </c>
      <c r="TR2" s="158" t="s">
        <v>2581</v>
      </c>
      <c r="TS2" s="158" t="s">
        <v>2584</v>
      </c>
      <c r="TT2" s="158" t="s">
        <v>2587</v>
      </c>
      <c r="TU2" s="158" t="s">
        <v>2590</v>
      </c>
      <c r="TV2" s="158" t="s">
        <v>2593</v>
      </c>
      <c r="TW2" s="158" t="s">
        <v>2596</v>
      </c>
      <c r="TX2" s="158" t="s">
        <v>2599</v>
      </c>
      <c r="TY2" s="158" t="s">
        <v>2603</v>
      </c>
      <c r="TZ2" s="58" t="s">
        <v>2606</v>
      </c>
      <c r="UA2" s="55" t="s">
        <v>2608</v>
      </c>
      <c r="UB2" s="55" t="s">
        <v>2609</v>
      </c>
      <c r="UC2" s="58" t="s">
        <v>2611</v>
      </c>
      <c r="UD2" s="55" t="s">
        <v>2614</v>
      </c>
      <c r="UE2" s="55" t="s">
        <v>2617</v>
      </c>
      <c r="UF2" s="58" t="s">
        <v>2618</v>
      </c>
      <c r="UG2" s="61" t="s">
        <v>2621</v>
      </c>
      <c r="UH2" s="54" t="s">
        <v>2624</v>
      </c>
      <c r="UI2" s="58" t="s">
        <v>2624</v>
      </c>
      <c r="UJ2" s="92"/>
      <c r="UK2" s="55" t="s">
        <v>2628</v>
      </c>
      <c r="UL2" s="55" t="s">
        <v>2631</v>
      </c>
      <c r="UM2" s="55" t="s">
        <v>2634</v>
      </c>
      <c r="UN2" s="55" t="s">
        <v>2637</v>
      </c>
      <c r="UO2" s="55" t="s">
        <v>2640</v>
      </c>
      <c r="UP2" s="55" t="s">
        <v>2643</v>
      </c>
      <c r="UQ2" s="55" t="s">
        <v>2646</v>
      </c>
      <c r="UR2" s="55" t="s">
        <v>2648</v>
      </c>
      <c r="US2" s="55" t="s">
        <v>2650</v>
      </c>
      <c r="UT2" s="55" t="s">
        <v>2651</v>
      </c>
      <c r="UU2" s="55" t="s">
        <v>2654</v>
      </c>
      <c r="UV2" s="55" t="s">
        <v>2656</v>
      </c>
      <c r="UW2" s="55" t="s">
        <v>2659</v>
      </c>
      <c r="UX2" s="55" t="s">
        <v>2661</v>
      </c>
      <c r="UY2" s="55" t="s">
        <v>2664</v>
      </c>
      <c r="UZ2" s="55" t="s">
        <v>2666</v>
      </c>
      <c r="VA2" s="58" t="s">
        <v>2669</v>
      </c>
      <c r="VB2" s="55" t="s">
        <v>2672</v>
      </c>
      <c r="VC2" s="55" t="s">
        <v>2675</v>
      </c>
      <c r="VD2" s="55" t="s">
        <v>2677</v>
      </c>
      <c r="VE2" s="55" t="s">
        <v>2679</v>
      </c>
      <c r="VF2" s="58" t="s">
        <v>2680</v>
      </c>
      <c r="VG2" s="55" t="s">
        <v>2682</v>
      </c>
      <c r="VH2" s="55" t="s">
        <v>2684</v>
      </c>
      <c r="VI2" s="58" t="s">
        <v>2686</v>
      </c>
      <c r="VJ2" s="61" t="s">
        <v>2688</v>
      </c>
    </row>
    <row r="3" spans="1:582" ht="396" customHeight="1" thickBot="1" x14ac:dyDescent="0.3">
      <c r="A3" s="226" t="s">
        <v>1653</v>
      </c>
      <c r="B3" s="226" t="s">
        <v>1487</v>
      </c>
      <c r="C3" s="226" t="s">
        <v>1489</v>
      </c>
      <c r="D3" s="226" t="s">
        <v>1491</v>
      </c>
      <c r="E3" s="226" t="s">
        <v>1493</v>
      </c>
      <c r="F3" s="226" t="s">
        <v>1495</v>
      </c>
      <c r="G3" s="226" t="s">
        <v>1497</v>
      </c>
      <c r="H3" s="226" t="s">
        <v>1499</v>
      </c>
      <c r="I3" s="226" t="s">
        <v>1501</v>
      </c>
      <c r="J3" s="226" t="s">
        <v>1654</v>
      </c>
      <c r="K3" s="226" t="s">
        <v>1505</v>
      </c>
      <c r="L3" s="226" t="s">
        <v>1536</v>
      </c>
      <c r="M3" s="226" t="s">
        <v>1507</v>
      </c>
      <c r="N3" s="226" t="s">
        <v>1509</v>
      </c>
      <c r="O3" s="227" t="s">
        <v>1511</v>
      </c>
      <c r="P3" s="226" t="s">
        <v>1516</v>
      </c>
      <c r="Q3" s="226" t="s">
        <v>1656</v>
      </c>
      <c r="R3" s="226" t="s">
        <v>1519</v>
      </c>
      <c r="S3" s="226" t="s">
        <v>1521</v>
      </c>
      <c r="T3" s="226" t="s">
        <v>1523</v>
      </c>
      <c r="U3" s="226" t="s">
        <v>1491</v>
      </c>
      <c r="V3" s="226" t="s">
        <v>1657</v>
      </c>
      <c r="W3" s="226" t="s">
        <v>1528</v>
      </c>
      <c r="X3" s="226" t="s">
        <v>1658</v>
      </c>
      <c r="Y3" s="226" t="s">
        <v>1530</v>
      </c>
      <c r="Z3" s="226" t="s">
        <v>1532</v>
      </c>
      <c r="AA3" s="226" t="s">
        <v>1534</v>
      </c>
      <c r="AB3" s="226" t="s">
        <v>1536</v>
      </c>
      <c r="AC3" s="226" t="s">
        <v>1507</v>
      </c>
      <c r="AD3" s="226" t="s">
        <v>1509</v>
      </c>
      <c r="AE3" s="226" t="s">
        <v>1540</v>
      </c>
      <c r="AF3" s="226" t="s">
        <v>1542</v>
      </c>
      <c r="AG3" s="228" t="s">
        <v>1544</v>
      </c>
      <c r="AH3" s="229" t="s">
        <v>1546</v>
      </c>
      <c r="AI3" s="226" t="s">
        <v>1548</v>
      </c>
      <c r="AJ3" s="226" t="s">
        <v>1550</v>
      </c>
      <c r="AK3" s="226" t="s">
        <v>2824</v>
      </c>
      <c r="AL3" s="226" t="str">
        <f>'1. Información General'!A22</f>
        <v>Número de auto de la visita</v>
      </c>
      <c r="AM3" s="226" t="str">
        <f>'1. Información General'!E22</f>
        <v>Número de la bitácora</v>
      </c>
      <c r="AN3" s="226" t="s">
        <v>1554</v>
      </c>
      <c r="AO3" s="230" t="s">
        <v>1556</v>
      </c>
      <c r="AP3" s="226" t="s">
        <v>1663</v>
      </c>
      <c r="AQ3" s="226" t="s">
        <v>1562</v>
      </c>
      <c r="AR3" s="227" t="s">
        <v>1564</v>
      </c>
      <c r="AS3" s="226" t="s">
        <v>1683</v>
      </c>
      <c r="AT3" s="226" t="s">
        <v>1569</v>
      </c>
      <c r="AU3" s="226" t="s">
        <v>1571</v>
      </c>
      <c r="AV3" s="226" t="s">
        <v>1573</v>
      </c>
      <c r="AW3" s="226" t="s">
        <v>1575</v>
      </c>
      <c r="AX3" s="226" t="s">
        <v>1577</v>
      </c>
      <c r="AY3" s="226" t="s">
        <v>1581</v>
      </c>
      <c r="AZ3" s="226" t="s">
        <v>1583</v>
      </c>
      <c r="BA3" s="226" t="s">
        <v>1585</v>
      </c>
      <c r="BB3" s="226" t="s">
        <v>1532</v>
      </c>
      <c r="BC3" s="226" t="s">
        <v>1684</v>
      </c>
      <c r="BD3" s="226" t="s">
        <v>1569</v>
      </c>
      <c r="BE3" s="226" t="s">
        <v>1571</v>
      </c>
      <c r="BF3" s="226" t="s">
        <v>1573</v>
      </c>
      <c r="BG3" s="226" t="s">
        <v>1575</v>
      </c>
      <c r="BH3" s="226" t="s">
        <v>1577</v>
      </c>
      <c r="BI3" s="226" t="s">
        <v>1581</v>
      </c>
      <c r="BJ3" s="226" t="s">
        <v>1583</v>
      </c>
      <c r="BK3" s="226" t="s">
        <v>1585</v>
      </c>
      <c r="BL3" s="227" t="s">
        <v>1532</v>
      </c>
      <c r="BM3" s="301" t="s">
        <v>1692</v>
      </c>
      <c r="BN3" s="56" t="s">
        <v>1696</v>
      </c>
      <c r="BO3" s="361" t="s">
        <v>1699</v>
      </c>
      <c r="BP3" s="302" t="s">
        <v>1700</v>
      </c>
      <c r="BQ3" s="56" t="s">
        <v>1703</v>
      </c>
      <c r="BR3" s="302" t="s">
        <v>1705</v>
      </c>
      <c r="BS3" s="56" t="s">
        <v>1708</v>
      </c>
      <c r="BT3" s="302" t="s">
        <v>1709</v>
      </c>
      <c r="BU3" s="56" t="s">
        <v>1712</v>
      </c>
      <c r="BV3" s="304" t="s">
        <v>1713</v>
      </c>
      <c r="BW3" s="60" t="s">
        <v>1716</v>
      </c>
      <c r="BX3" s="60" t="s">
        <v>1719</v>
      </c>
      <c r="BY3" s="60" t="s">
        <v>1721</v>
      </c>
      <c r="BZ3" s="60" t="s">
        <v>1723</v>
      </c>
      <c r="CA3" s="60" t="s">
        <v>1725</v>
      </c>
      <c r="CB3" s="60" t="s">
        <v>1728</v>
      </c>
      <c r="CC3" s="376" t="s">
        <v>1729</v>
      </c>
      <c r="CD3" s="376" t="s">
        <v>1729</v>
      </c>
      <c r="CE3" s="376" t="s">
        <v>1729</v>
      </c>
      <c r="CF3" s="60" t="s">
        <v>1732</v>
      </c>
      <c r="CG3" s="60" t="s">
        <v>1735</v>
      </c>
      <c r="CH3" s="60" t="s">
        <v>1737</v>
      </c>
      <c r="CI3" s="60" t="s">
        <v>1739</v>
      </c>
      <c r="CJ3" s="60" t="s">
        <v>1741</v>
      </c>
      <c r="CK3" s="60" t="s">
        <v>1743</v>
      </c>
      <c r="CL3" s="60" t="s">
        <v>1745</v>
      </c>
      <c r="CM3" s="60" t="s">
        <v>1747</v>
      </c>
      <c r="CN3" s="60" t="s">
        <v>1749</v>
      </c>
      <c r="CO3" s="60" t="s">
        <v>1751</v>
      </c>
      <c r="CP3" s="60" t="s">
        <v>1753</v>
      </c>
      <c r="CQ3" s="60" t="s">
        <v>1755</v>
      </c>
      <c r="CR3" s="60" t="s">
        <v>1757</v>
      </c>
      <c r="CS3" s="60" t="s">
        <v>1759</v>
      </c>
      <c r="CT3" s="60" t="s">
        <v>1761</v>
      </c>
      <c r="CU3" s="60" t="s">
        <v>1763</v>
      </c>
      <c r="CV3" s="60" t="s">
        <v>1766</v>
      </c>
      <c r="CW3" s="60" t="s">
        <v>1769</v>
      </c>
      <c r="CX3" s="60" t="s">
        <v>1771</v>
      </c>
      <c r="CY3" s="60" t="s">
        <v>1773</v>
      </c>
      <c r="CZ3" s="60" t="s">
        <v>1775</v>
      </c>
      <c r="DA3" s="60" t="s">
        <v>1777</v>
      </c>
      <c r="DB3" s="60" t="s">
        <v>1779</v>
      </c>
      <c r="DC3" s="60" t="s">
        <v>1782</v>
      </c>
      <c r="DD3" s="304" t="s">
        <v>1784</v>
      </c>
      <c r="DE3" s="60" t="s">
        <v>1787</v>
      </c>
      <c r="DF3" s="376" t="s">
        <v>1789</v>
      </c>
      <c r="DG3" s="60" t="s">
        <v>1792</v>
      </c>
      <c r="DH3" s="362" t="s">
        <v>1794</v>
      </c>
      <c r="DI3" s="60" t="s">
        <v>1796</v>
      </c>
      <c r="DJ3" s="68" t="s">
        <v>1798</v>
      </c>
      <c r="DK3" s="60" t="s">
        <v>1800</v>
      </c>
      <c r="DL3" s="60" t="s">
        <v>1802</v>
      </c>
      <c r="DM3" s="60" t="s">
        <v>1804</v>
      </c>
      <c r="DN3" s="96" t="s">
        <v>1806</v>
      </c>
      <c r="DO3" s="301" t="s">
        <v>1692</v>
      </c>
      <c r="DP3" s="56" t="s">
        <v>1696</v>
      </c>
      <c r="DQ3" s="56" t="s">
        <v>1810</v>
      </c>
      <c r="DR3" s="302" t="s">
        <v>1700</v>
      </c>
      <c r="DS3" s="56" t="s">
        <v>1703</v>
      </c>
      <c r="DT3" s="302" t="s">
        <v>1705</v>
      </c>
      <c r="DU3" s="56" t="s">
        <v>1708</v>
      </c>
      <c r="DV3" s="304" t="s">
        <v>1713</v>
      </c>
      <c r="DW3" s="60" t="s">
        <v>1716</v>
      </c>
      <c r="DX3" s="60" t="s">
        <v>1719</v>
      </c>
      <c r="DY3" s="60" t="s">
        <v>1813</v>
      </c>
      <c r="DZ3" s="60" t="s">
        <v>1721</v>
      </c>
      <c r="EA3" s="60" t="s">
        <v>1723</v>
      </c>
      <c r="EB3" s="60" t="s">
        <v>1817</v>
      </c>
      <c r="EC3" s="60" t="s">
        <v>1819</v>
      </c>
      <c r="ED3" s="361" t="s">
        <v>1821</v>
      </c>
      <c r="EE3" s="60" t="s">
        <v>1725</v>
      </c>
      <c r="EF3" s="60" t="s">
        <v>1728</v>
      </c>
      <c r="EG3" s="60" t="s">
        <v>1825</v>
      </c>
      <c r="EH3" s="376" t="s">
        <v>1729</v>
      </c>
      <c r="EI3" s="376" t="s">
        <v>1729</v>
      </c>
      <c r="EJ3" s="376" t="s">
        <v>1729</v>
      </c>
      <c r="EK3" s="60" t="s">
        <v>1732</v>
      </c>
      <c r="EL3" s="60" t="s">
        <v>1735</v>
      </c>
      <c r="EM3" s="60" t="s">
        <v>1737</v>
      </c>
      <c r="EN3" s="60" t="s">
        <v>1739</v>
      </c>
      <c r="EO3" s="60" t="s">
        <v>1741</v>
      </c>
      <c r="EP3" s="60" t="s">
        <v>1743</v>
      </c>
      <c r="EQ3" s="60" t="s">
        <v>1745</v>
      </c>
      <c r="ER3" s="60" t="s">
        <v>1747</v>
      </c>
      <c r="ES3" s="60" t="s">
        <v>1749</v>
      </c>
      <c r="ET3" s="60" t="s">
        <v>1751</v>
      </c>
      <c r="EU3" s="60" t="s">
        <v>1753</v>
      </c>
      <c r="EV3" s="60" t="s">
        <v>1832</v>
      </c>
      <c r="EW3" s="60" t="s">
        <v>1757</v>
      </c>
      <c r="EX3" s="60" t="s">
        <v>1759</v>
      </c>
      <c r="EY3" s="60" t="s">
        <v>1761</v>
      </c>
      <c r="EZ3" s="60" t="s">
        <v>1763</v>
      </c>
      <c r="FA3" s="60" t="s">
        <v>1766</v>
      </c>
      <c r="FB3" s="60" t="s">
        <v>1769</v>
      </c>
      <c r="FC3" s="60" t="s">
        <v>1771</v>
      </c>
      <c r="FD3" s="60" t="s">
        <v>1773</v>
      </c>
      <c r="FE3" s="60" t="s">
        <v>1777</v>
      </c>
      <c r="FF3" s="60" t="s">
        <v>1843</v>
      </c>
      <c r="FG3" s="60" t="s">
        <v>1782</v>
      </c>
      <c r="FH3" s="304" t="s">
        <v>1784</v>
      </c>
      <c r="FI3" s="60" t="s">
        <v>1845</v>
      </c>
      <c r="FJ3" s="96" t="s">
        <v>1846</v>
      </c>
      <c r="FK3" s="301" t="s">
        <v>1692</v>
      </c>
      <c r="FL3" s="56" t="s">
        <v>1696</v>
      </c>
      <c r="FM3" s="56" t="s">
        <v>1847</v>
      </c>
      <c r="FN3" s="302" t="s">
        <v>1700</v>
      </c>
      <c r="FO3" s="56" t="s">
        <v>1703</v>
      </c>
      <c r="FP3" s="302" t="s">
        <v>1705</v>
      </c>
      <c r="FQ3" s="56" t="s">
        <v>1708</v>
      </c>
      <c r="FR3" s="302" t="s">
        <v>1709</v>
      </c>
      <c r="FS3" s="56" t="s">
        <v>1712</v>
      </c>
      <c r="FT3" s="304" t="s">
        <v>1713</v>
      </c>
      <c r="FU3" s="60" t="s">
        <v>1716</v>
      </c>
      <c r="FV3" s="60" t="s">
        <v>1719</v>
      </c>
      <c r="FW3" s="60" t="s">
        <v>1813</v>
      </c>
      <c r="FX3" s="60" t="s">
        <v>1721</v>
      </c>
      <c r="FY3" s="60" t="s">
        <v>1723</v>
      </c>
      <c r="FZ3" s="60" t="s">
        <v>1817</v>
      </c>
      <c r="GA3" s="60" t="s">
        <v>1819</v>
      </c>
      <c r="GB3" s="361" t="s">
        <v>1821</v>
      </c>
      <c r="GC3" s="60" t="s">
        <v>1725</v>
      </c>
      <c r="GD3" s="60" t="s">
        <v>1728</v>
      </c>
      <c r="GE3" s="60" t="s">
        <v>1825</v>
      </c>
      <c r="GF3" s="376" t="s">
        <v>1729</v>
      </c>
      <c r="GG3" s="376" t="s">
        <v>1729</v>
      </c>
      <c r="GH3" s="376" t="s">
        <v>1729</v>
      </c>
      <c r="GI3" s="60" t="s">
        <v>1732</v>
      </c>
      <c r="GJ3" s="60" t="s">
        <v>1735</v>
      </c>
      <c r="GK3" s="60" t="s">
        <v>1737</v>
      </c>
      <c r="GL3" s="60" t="s">
        <v>1739</v>
      </c>
      <c r="GM3" s="60" t="s">
        <v>1741</v>
      </c>
      <c r="GN3" s="60" t="s">
        <v>1743</v>
      </c>
      <c r="GO3" s="60" t="s">
        <v>1745</v>
      </c>
      <c r="GP3" s="60" t="s">
        <v>1747</v>
      </c>
      <c r="GQ3" s="60" t="s">
        <v>1749</v>
      </c>
      <c r="GR3" s="60" t="s">
        <v>1751</v>
      </c>
      <c r="GS3" s="60" t="s">
        <v>1753</v>
      </c>
      <c r="GT3" s="60" t="s">
        <v>1832</v>
      </c>
      <c r="GU3" s="60" t="s">
        <v>1757</v>
      </c>
      <c r="GV3" s="60" t="s">
        <v>1759</v>
      </c>
      <c r="GW3" s="60" t="s">
        <v>1761</v>
      </c>
      <c r="GX3" s="60" t="s">
        <v>1763</v>
      </c>
      <c r="GY3" s="60" t="s">
        <v>1766</v>
      </c>
      <c r="GZ3" s="60" t="s">
        <v>1769</v>
      </c>
      <c r="HA3" s="60" t="s">
        <v>1771</v>
      </c>
      <c r="HB3" s="60" t="s">
        <v>1773</v>
      </c>
      <c r="HC3" s="60" t="s">
        <v>1775</v>
      </c>
      <c r="HD3" s="60" t="s">
        <v>1777</v>
      </c>
      <c r="HE3" s="60" t="s">
        <v>1843</v>
      </c>
      <c r="HF3" s="60" t="s">
        <v>1782</v>
      </c>
      <c r="HG3" s="304" t="s">
        <v>1784</v>
      </c>
      <c r="HH3" s="60" t="s">
        <v>1845</v>
      </c>
      <c r="HI3" s="60" t="s">
        <v>1846</v>
      </c>
      <c r="HJ3" s="60" t="s">
        <v>1850</v>
      </c>
      <c r="HK3" s="376" t="s">
        <v>1789</v>
      </c>
      <c r="HL3" s="376" t="s">
        <v>1789</v>
      </c>
      <c r="HM3" s="376" t="s">
        <v>1851</v>
      </c>
      <c r="HN3" s="376" t="s">
        <v>1851</v>
      </c>
      <c r="HO3" s="60" t="s">
        <v>1852</v>
      </c>
      <c r="HP3" s="68" t="s">
        <v>1853</v>
      </c>
      <c r="HQ3" s="60" t="s">
        <v>1796</v>
      </c>
      <c r="HR3" s="68" t="s">
        <v>1854</v>
      </c>
      <c r="HS3" s="60" t="s">
        <v>1855</v>
      </c>
      <c r="HT3" s="60" t="s">
        <v>1856</v>
      </c>
      <c r="HU3" s="60" t="s">
        <v>1858</v>
      </c>
      <c r="HV3" s="60" t="s">
        <v>1859</v>
      </c>
      <c r="HW3" s="60" t="s">
        <v>1861</v>
      </c>
      <c r="HX3" s="60" t="s">
        <v>1863</v>
      </c>
      <c r="HY3" s="60" t="s">
        <v>1865</v>
      </c>
      <c r="HZ3" s="60" t="s">
        <v>1867</v>
      </c>
      <c r="IA3" s="60" t="s">
        <v>1869</v>
      </c>
      <c r="IB3" s="60" t="s">
        <v>1871</v>
      </c>
      <c r="IC3" s="60" t="s">
        <v>1873</v>
      </c>
      <c r="ID3" s="60" t="s">
        <v>1875</v>
      </c>
      <c r="IE3" s="60" t="s">
        <v>1877</v>
      </c>
      <c r="IF3" s="60" t="s">
        <v>1879</v>
      </c>
      <c r="IG3" s="60" t="s">
        <v>1881</v>
      </c>
      <c r="IH3" s="60" t="s">
        <v>1883</v>
      </c>
      <c r="II3" s="60" t="s">
        <v>1885</v>
      </c>
      <c r="IJ3" s="60" t="s">
        <v>1887</v>
      </c>
      <c r="IK3" s="60" t="s">
        <v>1889</v>
      </c>
      <c r="IL3" s="60" t="s">
        <v>1891</v>
      </c>
      <c r="IM3" s="60" t="s">
        <v>1893</v>
      </c>
      <c r="IN3" s="60" t="s">
        <v>1895</v>
      </c>
      <c r="IO3" s="60" t="s">
        <v>1897</v>
      </c>
      <c r="IP3" s="60" t="s">
        <v>1899</v>
      </c>
      <c r="IQ3" s="60" t="s">
        <v>1901</v>
      </c>
      <c r="IR3" s="60" t="s">
        <v>1903</v>
      </c>
      <c r="IS3" s="60" t="s">
        <v>1905</v>
      </c>
      <c r="IT3" s="60" t="s">
        <v>1800</v>
      </c>
      <c r="IU3" s="60" t="s">
        <v>1802</v>
      </c>
      <c r="IV3" s="60" t="s">
        <v>1804</v>
      </c>
      <c r="IW3" s="60" t="s">
        <v>1910</v>
      </c>
      <c r="IX3" s="96" t="s">
        <v>2880</v>
      </c>
      <c r="IY3" s="67" t="s">
        <v>1915</v>
      </c>
      <c r="IZ3" s="283" t="s">
        <v>1919</v>
      </c>
      <c r="JA3" s="65" t="s">
        <v>1922</v>
      </c>
      <c r="JB3" s="283" t="s">
        <v>1925</v>
      </c>
      <c r="JC3" s="60" t="s">
        <v>1928</v>
      </c>
      <c r="JD3" s="65" t="s">
        <v>1931</v>
      </c>
      <c r="JE3" s="65" t="s">
        <v>1934</v>
      </c>
      <c r="JF3" s="283" t="s">
        <v>1936</v>
      </c>
      <c r="JG3" s="68" t="s">
        <v>1938</v>
      </c>
      <c r="JH3" s="98" t="s">
        <v>1941</v>
      </c>
      <c r="JI3" s="68" t="s">
        <v>1944</v>
      </c>
      <c r="JJ3" s="68" t="s">
        <v>1947</v>
      </c>
      <c r="JK3" s="68" t="s">
        <v>1950</v>
      </c>
      <c r="JL3" s="322" t="s">
        <v>1953</v>
      </c>
      <c r="JM3" s="323" t="s">
        <v>1956</v>
      </c>
      <c r="JN3" s="60" t="s">
        <v>1958</v>
      </c>
      <c r="JO3" s="56" t="s">
        <v>1961</v>
      </c>
      <c r="JP3" s="323" t="s">
        <v>1963</v>
      </c>
      <c r="JQ3" s="323" t="s">
        <v>1965</v>
      </c>
      <c r="JR3" s="323" t="s">
        <v>1967</v>
      </c>
      <c r="JS3" s="68" t="s">
        <v>1970</v>
      </c>
      <c r="JT3" s="68" t="s">
        <v>1973</v>
      </c>
      <c r="JU3" s="322" t="s">
        <v>1976</v>
      </c>
      <c r="JV3" s="358" t="s">
        <v>1979</v>
      </c>
      <c r="JW3" s="324" t="s">
        <v>1981</v>
      </c>
      <c r="JX3" s="68" t="s">
        <v>1984</v>
      </c>
      <c r="JY3" s="68" t="s">
        <v>1987</v>
      </c>
      <c r="JZ3" s="68" t="s">
        <v>1989</v>
      </c>
      <c r="KA3" s="68" t="s">
        <v>1991</v>
      </c>
      <c r="KB3" s="68" t="s">
        <v>1994</v>
      </c>
      <c r="KC3" s="67" t="s">
        <v>1997</v>
      </c>
      <c r="KD3" s="327" t="s">
        <v>1999</v>
      </c>
      <c r="KE3" s="329" t="s">
        <v>2001</v>
      </c>
      <c r="KF3" s="329" t="s">
        <v>2004</v>
      </c>
      <c r="KG3" s="329" t="s">
        <v>2006</v>
      </c>
      <c r="KH3" s="329" t="s">
        <v>2008</v>
      </c>
      <c r="KI3" s="323" t="s">
        <v>2011</v>
      </c>
      <c r="KJ3" s="329" t="s">
        <v>2014</v>
      </c>
      <c r="KK3" s="323" t="s">
        <v>2017</v>
      </c>
      <c r="KL3" s="329" t="s">
        <v>2020</v>
      </c>
      <c r="KM3" s="327" t="s">
        <v>2022</v>
      </c>
      <c r="KN3" s="65" t="s">
        <v>2024</v>
      </c>
      <c r="KO3" s="323" t="s">
        <v>2027</v>
      </c>
      <c r="KP3" s="324" t="s">
        <v>2030</v>
      </c>
      <c r="KQ3" s="323" t="s">
        <v>2033</v>
      </c>
      <c r="KR3" s="323" t="s">
        <v>2036</v>
      </c>
      <c r="KS3" s="323" t="s">
        <v>2039</v>
      </c>
      <c r="KT3" s="323" t="s">
        <v>2042</v>
      </c>
      <c r="KU3" s="60" t="s">
        <v>2045</v>
      </c>
      <c r="KV3" s="335" t="s">
        <v>2048</v>
      </c>
      <c r="KW3" s="324" t="s">
        <v>2051</v>
      </c>
      <c r="KX3" s="323" t="s">
        <v>2054</v>
      </c>
      <c r="KY3" s="56" t="s">
        <v>2057</v>
      </c>
      <c r="KZ3" s="324" t="s">
        <v>2059</v>
      </c>
      <c r="LA3" s="323" t="s">
        <v>2062</v>
      </c>
      <c r="LB3" s="322" t="s">
        <v>2065</v>
      </c>
      <c r="LC3" s="60" t="s">
        <v>2068</v>
      </c>
      <c r="LD3" s="60" t="s">
        <v>2070</v>
      </c>
      <c r="LE3" s="96" t="s">
        <v>2072</v>
      </c>
      <c r="LF3" s="372" t="s">
        <v>2076</v>
      </c>
      <c r="LG3" s="342" t="s">
        <v>2080</v>
      </c>
      <c r="LH3" s="60" t="s">
        <v>2083</v>
      </c>
      <c r="LI3" s="60" t="s">
        <v>2085</v>
      </c>
      <c r="LJ3" s="67" t="s">
        <v>2088</v>
      </c>
      <c r="LK3" s="67" t="s">
        <v>2088</v>
      </c>
      <c r="LL3" s="281" t="s">
        <v>2090</v>
      </c>
      <c r="LM3" s="60" t="s">
        <v>2092</v>
      </c>
      <c r="LN3" s="60" t="s">
        <v>2094</v>
      </c>
      <c r="LO3" s="60" t="s">
        <v>2096</v>
      </c>
      <c r="LP3" s="60" t="s">
        <v>2098</v>
      </c>
      <c r="LQ3" s="60" t="s">
        <v>2100</v>
      </c>
      <c r="LR3" s="60" t="s">
        <v>2102</v>
      </c>
      <c r="LS3" s="60" t="s">
        <v>2104</v>
      </c>
      <c r="LT3" s="60" t="s">
        <v>2106</v>
      </c>
      <c r="LU3" s="60" t="s">
        <v>2108</v>
      </c>
      <c r="LV3" s="60" t="s">
        <v>2110</v>
      </c>
      <c r="LW3" s="60" t="s">
        <v>2112</v>
      </c>
      <c r="LX3" s="60" t="s">
        <v>2114</v>
      </c>
      <c r="LY3" s="60" t="s">
        <v>2116</v>
      </c>
      <c r="LZ3" s="60" t="s">
        <v>2117</v>
      </c>
      <c r="MA3" s="96" t="s">
        <v>2119</v>
      </c>
      <c r="MB3" s="98" t="s">
        <v>2125</v>
      </c>
      <c r="MC3" s="68" t="s">
        <v>2128</v>
      </c>
      <c r="MD3" s="98" t="s">
        <v>2130</v>
      </c>
      <c r="ME3" s="94" t="s">
        <v>2132</v>
      </c>
      <c r="MF3" s="56" t="s">
        <v>2134</v>
      </c>
      <c r="MG3" s="56" t="s">
        <v>2137</v>
      </c>
      <c r="MH3" s="56" t="s">
        <v>2139</v>
      </c>
      <c r="MI3" s="98" t="s">
        <v>2141</v>
      </c>
      <c r="MJ3" s="94" t="s">
        <v>2132</v>
      </c>
      <c r="MK3" s="56" t="s">
        <v>2144</v>
      </c>
      <c r="ML3" s="56" t="s">
        <v>2147</v>
      </c>
      <c r="MM3" s="56" t="s">
        <v>2149</v>
      </c>
      <c r="MN3" s="56" t="s">
        <v>2152</v>
      </c>
      <c r="MO3" s="56" t="s">
        <v>2154</v>
      </c>
      <c r="MP3" s="56" t="s">
        <v>2156</v>
      </c>
      <c r="MQ3" s="322" t="s">
        <v>2158</v>
      </c>
      <c r="MR3" s="94" t="s">
        <v>2132</v>
      </c>
      <c r="MS3" s="56" t="s">
        <v>2161</v>
      </c>
      <c r="MT3" s="56" t="s">
        <v>2164</v>
      </c>
      <c r="MU3" s="56" t="s">
        <v>2166</v>
      </c>
      <c r="MV3" s="56" t="s">
        <v>2169</v>
      </c>
      <c r="MW3" s="56" t="s">
        <v>2172</v>
      </c>
      <c r="MX3" s="56" t="s">
        <v>2174</v>
      </c>
      <c r="MY3" s="56" t="s">
        <v>2176</v>
      </c>
      <c r="MZ3" s="56" t="s">
        <v>2179</v>
      </c>
      <c r="NA3" s="56" t="s">
        <v>2181</v>
      </c>
      <c r="NB3" s="56" t="s">
        <v>2183</v>
      </c>
      <c r="NC3" s="56" t="s">
        <v>2186</v>
      </c>
      <c r="ND3" s="322" t="s">
        <v>2188</v>
      </c>
      <c r="NE3" s="322" t="s">
        <v>2188</v>
      </c>
      <c r="NF3" s="94" t="s">
        <v>2132</v>
      </c>
      <c r="NG3" s="56" t="s">
        <v>2191</v>
      </c>
      <c r="NH3" s="56" t="s">
        <v>2194</v>
      </c>
      <c r="NI3" s="56" t="s">
        <v>2197</v>
      </c>
      <c r="NJ3" s="60" t="s">
        <v>2200</v>
      </c>
      <c r="NK3" s="60" t="s">
        <v>2203</v>
      </c>
      <c r="NL3" s="60" t="s">
        <v>2206</v>
      </c>
      <c r="NM3" s="60" t="s">
        <v>2208</v>
      </c>
      <c r="NN3" s="60" t="s">
        <v>2210</v>
      </c>
      <c r="NO3" s="60" t="s">
        <v>2212</v>
      </c>
      <c r="NP3" s="60" t="s">
        <v>2214</v>
      </c>
      <c r="NQ3" s="60" t="s">
        <v>2216</v>
      </c>
      <c r="NR3" s="60" t="s">
        <v>2218</v>
      </c>
      <c r="NS3" s="60" t="s">
        <v>2220</v>
      </c>
      <c r="NT3" s="60" t="s">
        <v>2223</v>
      </c>
      <c r="NU3" s="60" t="s">
        <v>2225</v>
      </c>
      <c r="NV3" s="60" t="s">
        <v>2227</v>
      </c>
      <c r="NW3" s="60" t="s">
        <v>2229</v>
      </c>
      <c r="NX3" s="60" t="s">
        <v>2231</v>
      </c>
      <c r="NY3" s="60" t="s">
        <v>2234</v>
      </c>
      <c r="NZ3" s="60" t="s">
        <v>2236</v>
      </c>
      <c r="OA3" s="60" t="s">
        <v>2239</v>
      </c>
      <c r="OB3" s="322" t="s">
        <v>2242</v>
      </c>
      <c r="OC3" s="94" t="s">
        <v>2132</v>
      </c>
      <c r="OD3" s="60" t="s">
        <v>2245</v>
      </c>
      <c r="OE3" s="60" t="s">
        <v>2248</v>
      </c>
      <c r="OF3" s="60" t="s">
        <v>2250</v>
      </c>
      <c r="OG3" s="60" t="s">
        <v>2252</v>
      </c>
      <c r="OH3" s="60" t="s">
        <v>2254</v>
      </c>
      <c r="OI3" s="60" t="s">
        <v>2256</v>
      </c>
      <c r="OJ3" s="322" t="s">
        <v>2259</v>
      </c>
      <c r="OK3" s="94" t="s">
        <v>2132</v>
      </c>
      <c r="OL3" s="60" t="s">
        <v>2262</v>
      </c>
      <c r="OM3" s="322" t="s">
        <v>2265</v>
      </c>
      <c r="ON3" s="94" t="s">
        <v>2132</v>
      </c>
      <c r="OO3" s="60" t="s">
        <v>2268</v>
      </c>
      <c r="OP3" s="60" t="s">
        <v>2271</v>
      </c>
      <c r="OQ3" s="60" t="s">
        <v>2273</v>
      </c>
      <c r="OR3" s="60" t="s">
        <v>2275</v>
      </c>
      <c r="OS3" s="60" t="s">
        <v>2278</v>
      </c>
      <c r="OT3" s="60" t="s">
        <v>2280</v>
      </c>
      <c r="OU3" s="60" t="s">
        <v>2282</v>
      </c>
      <c r="OV3" s="60" t="s">
        <v>2284</v>
      </c>
      <c r="OW3" s="60" t="s">
        <v>2286</v>
      </c>
      <c r="OX3" s="322" t="s">
        <v>2288</v>
      </c>
      <c r="OY3" s="94" t="s">
        <v>2132</v>
      </c>
      <c r="OZ3" s="60" t="s">
        <v>2291</v>
      </c>
      <c r="PA3" s="60" t="s">
        <v>2294</v>
      </c>
      <c r="PB3" s="60" t="s">
        <v>2296</v>
      </c>
      <c r="PC3" s="60" t="s">
        <v>2298</v>
      </c>
      <c r="PD3" s="60" t="s">
        <v>2300</v>
      </c>
      <c r="PE3" s="60" t="s">
        <v>2302</v>
      </c>
      <c r="PF3" s="60" t="s">
        <v>2152</v>
      </c>
      <c r="PG3" s="322" t="s">
        <v>2306</v>
      </c>
      <c r="PH3" s="94" t="s">
        <v>2132</v>
      </c>
      <c r="PI3" s="60" t="s">
        <v>2309</v>
      </c>
      <c r="PJ3" s="60" t="s">
        <v>2312</v>
      </c>
      <c r="PK3" s="60" t="s">
        <v>2314</v>
      </c>
      <c r="PL3" s="60" t="s">
        <v>2317</v>
      </c>
      <c r="PM3" s="60" t="s">
        <v>2320</v>
      </c>
      <c r="PN3" s="60" t="s">
        <v>2322</v>
      </c>
      <c r="PO3" s="322" t="s">
        <v>2324</v>
      </c>
      <c r="PP3" s="94" t="s">
        <v>2132</v>
      </c>
      <c r="PQ3" s="60" t="s">
        <v>2327</v>
      </c>
      <c r="PR3" s="60" t="s">
        <v>2330</v>
      </c>
      <c r="PS3" s="60" t="s">
        <v>2333</v>
      </c>
      <c r="PT3" s="60" t="s">
        <v>2335</v>
      </c>
      <c r="PU3" s="60" t="s">
        <v>2337</v>
      </c>
      <c r="PV3" s="60" t="s">
        <v>2339</v>
      </c>
      <c r="PW3" s="322" t="s">
        <v>2341</v>
      </c>
      <c r="PX3" s="94" t="s">
        <v>2132</v>
      </c>
      <c r="PY3" s="60" t="s">
        <v>2344</v>
      </c>
      <c r="PZ3" s="60" t="s">
        <v>2347</v>
      </c>
      <c r="QA3" s="60" t="s">
        <v>2349</v>
      </c>
      <c r="QB3" s="60" t="s">
        <v>2351</v>
      </c>
      <c r="QC3" s="60" t="s">
        <v>2354</v>
      </c>
      <c r="QD3" s="60" t="s">
        <v>2356</v>
      </c>
      <c r="QE3" s="96" t="s">
        <v>2359</v>
      </c>
      <c r="QF3" s="67" t="s">
        <v>2363</v>
      </c>
      <c r="QG3" s="67" t="s">
        <v>2363</v>
      </c>
      <c r="QH3" s="67" t="s">
        <v>2363</v>
      </c>
      <c r="QI3" s="284" t="s">
        <v>2366</v>
      </c>
      <c r="QJ3" s="60" t="s">
        <v>2369</v>
      </c>
      <c r="QK3" s="281" t="s">
        <v>2371</v>
      </c>
      <c r="QL3" s="283" t="s">
        <v>2373</v>
      </c>
      <c r="QM3" s="60" t="s">
        <v>2376</v>
      </c>
      <c r="QN3" s="60" t="s">
        <v>2378</v>
      </c>
      <c r="QO3" s="60" t="s">
        <v>2380</v>
      </c>
      <c r="QP3" s="60" t="s">
        <v>2382</v>
      </c>
      <c r="QQ3" s="60" t="s">
        <v>2384</v>
      </c>
      <c r="QR3" s="60" t="s">
        <v>2386</v>
      </c>
      <c r="QS3" s="60" t="s">
        <v>2388</v>
      </c>
      <c r="QT3" s="60" t="s">
        <v>2390</v>
      </c>
      <c r="QU3" s="60" t="s">
        <v>2392</v>
      </c>
      <c r="QV3" s="60" t="s">
        <v>2394</v>
      </c>
      <c r="QW3" s="60" t="s">
        <v>2396</v>
      </c>
      <c r="QX3" s="60" t="s">
        <v>2398</v>
      </c>
      <c r="QY3" s="60" t="s">
        <v>2400</v>
      </c>
      <c r="QZ3" s="60" t="s">
        <v>2402</v>
      </c>
      <c r="RA3" s="60" t="s">
        <v>2404</v>
      </c>
      <c r="RB3" s="60" t="s">
        <v>2406</v>
      </c>
      <c r="RC3" s="60" t="s">
        <v>2408</v>
      </c>
      <c r="RD3" s="60" t="s">
        <v>2410</v>
      </c>
      <c r="RE3" s="60" t="s">
        <v>2412</v>
      </c>
      <c r="RF3" s="60" t="s">
        <v>2415</v>
      </c>
      <c r="RG3" s="60" t="s">
        <v>2417</v>
      </c>
      <c r="RH3" s="60" t="s">
        <v>2419</v>
      </c>
      <c r="RI3" s="60" t="s">
        <v>2422</v>
      </c>
      <c r="RJ3" s="60" t="s">
        <v>2424</v>
      </c>
      <c r="RK3" s="96" t="s">
        <v>2426</v>
      </c>
      <c r="RL3" s="97" t="s">
        <v>2429</v>
      </c>
      <c r="RM3" s="60" t="s">
        <v>2432</v>
      </c>
      <c r="RN3" s="98" t="s">
        <v>2435</v>
      </c>
      <c r="RO3" s="60" t="s">
        <v>2438</v>
      </c>
      <c r="RP3" s="60" t="s">
        <v>2441</v>
      </c>
      <c r="RQ3" s="60" t="s">
        <v>2443</v>
      </c>
      <c r="RR3" s="98" t="s">
        <v>2445</v>
      </c>
      <c r="RS3" s="60" t="s">
        <v>2448</v>
      </c>
      <c r="RT3" s="60" t="s">
        <v>2451</v>
      </c>
      <c r="RU3" s="60" t="s">
        <v>2454</v>
      </c>
      <c r="RV3" s="98" t="s">
        <v>2456</v>
      </c>
      <c r="RW3" s="56" t="s">
        <v>2459</v>
      </c>
      <c r="RX3" s="56" t="s">
        <v>2462</v>
      </c>
      <c r="RY3" s="98" t="s">
        <v>2464</v>
      </c>
      <c r="RZ3" s="60" t="s">
        <v>2466</v>
      </c>
      <c r="SA3" s="60" t="s">
        <v>2468</v>
      </c>
      <c r="SB3" s="96" t="s">
        <v>2471</v>
      </c>
      <c r="SC3" s="160" t="s">
        <v>2474</v>
      </c>
      <c r="SD3" s="60" t="s">
        <v>2477</v>
      </c>
      <c r="SE3" s="60" t="s">
        <v>2479</v>
      </c>
      <c r="SF3" s="60" t="s">
        <v>2481</v>
      </c>
      <c r="SG3" s="60" t="s">
        <v>2483</v>
      </c>
      <c r="SH3" s="98" t="s">
        <v>2485</v>
      </c>
      <c r="SI3" s="60" t="s">
        <v>2488</v>
      </c>
      <c r="SJ3" s="56" t="s">
        <v>2491</v>
      </c>
      <c r="SK3" s="60" t="s">
        <v>2494</v>
      </c>
      <c r="SL3" s="56" t="s">
        <v>2497</v>
      </c>
      <c r="SM3" s="64" t="s">
        <v>2500</v>
      </c>
      <c r="SN3" s="307" t="s">
        <v>2504</v>
      </c>
      <c r="SO3" s="56" t="s">
        <v>2507</v>
      </c>
      <c r="SP3" s="56" t="s">
        <v>2510</v>
      </c>
      <c r="SQ3" s="56" t="s">
        <v>2512</v>
      </c>
      <c r="SR3" s="59" t="s">
        <v>2514</v>
      </c>
      <c r="SS3" s="60" t="s">
        <v>2517</v>
      </c>
      <c r="ST3" s="60" t="s">
        <v>2520</v>
      </c>
      <c r="SU3" s="60" t="s">
        <v>2522</v>
      </c>
      <c r="SV3" s="60" t="s">
        <v>2524</v>
      </c>
      <c r="SW3" s="340" t="s">
        <v>2526</v>
      </c>
      <c r="SX3" s="342" t="s">
        <v>2530</v>
      </c>
      <c r="SY3" s="360" t="s">
        <v>2532</v>
      </c>
      <c r="SZ3" s="352" t="s">
        <v>2534</v>
      </c>
      <c r="TA3" s="342" t="s">
        <v>2536</v>
      </c>
      <c r="TB3" s="340" t="s">
        <v>2538</v>
      </c>
      <c r="TC3" s="342" t="s">
        <v>2540</v>
      </c>
      <c r="TD3" s="340" t="s">
        <v>2543</v>
      </c>
      <c r="TE3" s="344" t="s">
        <v>2545</v>
      </c>
      <c r="TF3" s="169" t="s">
        <v>2548</v>
      </c>
      <c r="TG3" s="94" t="s">
        <v>2550</v>
      </c>
      <c r="TH3" s="56" t="s">
        <v>2552</v>
      </c>
      <c r="TI3" s="60" t="s">
        <v>2555</v>
      </c>
      <c r="TJ3" s="56" t="s">
        <v>2558</v>
      </c>
      <c r="TK3" s="56" t="s">
        <v>2561</v>
      </c>
      <c r="TL3" s="64" t="s">
        <v>2564</v>
      </c>
      <c r="TM3" s="160" t="s">
        <v>2568</v>
      </c>
      <c r="TN3" s="159" t="s">
        <v>2571</v>
      </c>
      <c r="TO3" s="60" t="s">
        <v>2573</v>
      </c>
      <c r="TP3" s="66" t="s">
        <v>2576</v>
      </c>
      <c r="TQ3" s="66" t="s">
        <v>2579</v>
      </c>
      <c r="TR3" s="60" t="s">
        <v>2582</v>
      </c>
      <c r="TS3" s="60" t="s">
        <v>2585</v>
      </c>
      <c r="TT3" s="60" t="s">
        <v>2588</v>
      </c>
      <c r="TU3" s="60" t="s">
        <v>2591</v>
      </c>
      <c r="TV3" s="60" t="s">
        <v>2594</v>
      </c>
      <c r="TW3" s="60" t="s">
        <v>2597</v>
      </c>
      <c r="TX3" s="60" t="s">
        <v>2600</v>
      </c>
      <c r="TY3" s="60" t="s">
        <v>2604</v>
      </c>
      <c r="TZ3" s="67" t="s">
        <v>2030</v>
      </c>
      <c r="UA3" s="60" t="s">
        <v>2045</v>
      </c>
      <c r="UB3" s="60" t="s">
        <v>2610</v>
      </c>
      <c r="UC3" s="98" t="s">
        <v>2612</v>
      </c>
      <c r="UD3" s="60" t="s">
        <v>2615</v>
      </c>
      <c r="UE3" s="60" t="s">
        <v>1728</v>
      </c>
      <c r="UF3" s="99" t="s">
        <v>2619</v>
      </c>
      <c r="UG3" s="96" t="s">
        <v>2622</v>
      </c>
      <c r="UH3" s="160" t="s">
        <v>2625</v>
      </c>
      <c r="UI3" s="98" t="s">
        <v>2625</v>
      </c>
      <c r="UJ3" s="94" t="s">
        <v>2627</v>
      </c>
      <c r="UK3" s="60" t="s">
        <v>2629</v>
      </c>
      <c r="UL3" s="60" t="s">
        <v>2632</v>
      </c>
      <c r="UM3" s="68" t="s">
        <v>2635</v>
      </c>
      <c r="UN3" s="68" t="s">
        <v>2638</v>
      </c>
      <c r="UO3" s="60" t="s">
        <v>2641</v>
      </c>
      <c r="UP3" s="60" t="s">
        <v>2644</v>
      </c>
      <c r="UQ3" s="60" t="s">
        <v>2647</v>
      </c>
      <c r="UR3" s="60" t="s">
        <v>2068</v>
      </c>
      <c r="US3" s="60" t="s">
        <v>2070</v>
      </c>
      <c r="UT3" s="60" t="s">
        <v>2652</v>
      </c>
      <c r="UU3" s="60" t="s">
        <v>2655</v>
      </c>
      <c r="UV3" s="60" t="s">
        <v>2657</v>
      </c>
      <c r="UW3" s="60" t="s">
        <v>2660</v>
      </c>
      <c r="UX3" s="60" t="s">
        <v>2662</v>
      </c>
      <c r="UY3" s="60" t="s">
        <v>2072</v>
      </c>
      <c r="UZ3" s="60" t="s">
        <v>2667</v>
      </c>
      <c r="VA3" s="67" t="s">
        <v>2670</v>
      </c>
      <c r="VB3" s="60" t="s">
        <v>2673</v>
      </c>
      <c r="VC3" s="60" t="s">
        <v>2676</v>
      </c>
      <c r="VD3" s="68" t="s">
        <v>2678</v>
      </c>
      <c r="VE3" s="288" t="s">
        <v>2048</v>
      </c>
      <c r="VF3" s="98" t="s">
        <v>2619</v>
      </c>
      <c r="VG3" s="60" t="s">
        <v>2683</v>
      </c>
      <c r="VH3" s="60" t="s">
        <v>2685</v>
      </c>
      <c r="VI3" s="98" t="s">
        <v>1789</v>
      </c>
      <c r="VJ3" s="96" t="s">
        <v>1901</v>
      </c>
    </row>
    <row r="4" spans="1:582" ht="15" customHeight="1" x14ac:dyDescent="0.25">
      <c r="A4" s="355">
        <f>'1. Información General'!B2</f>
        <v>0</v>
      </c>
      <c r="B4" s="355">
        <f>'1. Información General'!F2</f>
        <v>0</v>
      </c>
      <c r="C4" s="355">
        <f>'1. Información General'!B3</f>
        <v>0</v>
      </c>
      <c r="D4" s="356">
        <f>'1. Información General'!F3</f>
        <v>0</v>
      </c>
      <c r="E4" s="355">
        <f>'1. Información General'!B4</f>
        <v>0</v>
      </c>
      <c r="F4" s="355">
        <f>'1. Información General'!D4</f>
        <v>0</v>
      </c>
      <c r="G4" s="355">
        <f>'1. Información General'!B5</f>
        <v>0</v>
      </c>
      <c r="H4" s="355">
        <f>'1. Información General'!D5</f>
        <v>0</v>
      </c>
      <c r="I4" s="355">
        <f>'1. Información General'!B6</f>
        <v>0</v>
      </c>
      <c r="J4" s="355">
        <f>'1. Información General'!D6</f>
        <v>0</v>
      </c>
      <c r="K4" s="355">
        <f>'1. Información General'!B7</f>
        <v>0</v>
      </c>
      <c r="L4" s="356">
        <f>'1. Información General'!F7</f>
        <v>0</v>
      </c>
      <c r="M4" s="355">
        <f>'1. Información General'!B8</f>
        <v>0</v>
      </c>
      <c r="N4" s="355">
        <f>'1. Información General'!D8</f>
        <v>0</v>
      </c>
      <c r="O4" s="355">
        <f>'1. Información General'!F8</f>
        <v>0</v>
      </c>
      <c r="P4" s="355">
        <f>'1. Información General'!B11</f>
        <v>0</v>
      </c>
      <c r="Q4" s="355">
        <f>'1. Información General'!F11</f>
        <v>0</v>
      </c>
      <c r="R4" s="355">
        <f>'1. Información General'!B12</f>
        <v>0</v>
      </c>
      <c r="S4" s="355">
        <f>'1. Información General'!D12</f>
        <v>0</v>
      </c>
      <c r="T4" s="355">
        <f>'1. Información General'!B13</f>
        <v>0</v>
      </c>
      <c r="U4" s="356">
        <f>'1. Información General'!F13</f>
        <v>0</v>
      </c>
      <c r="V4" s="355">
        <f>'1. Información General'!B14</f>
        <v>0</v>
      </c>
      <c r="W4" s="355">
        <f>'1. Información General'!D14</f>
        <v>0</v>
      </c>
      <c r="X4" s="355">
        <f>'1. Información General'!B15</f>
        <v>0</v>
      </c>
      <c r="Y4" s="355">
        <f>'1. Información General'!D15</f>
        <v>0</v>
      </c>
      <c r="Z4" s="355">
        <f>'1. Información General'!F15</f>
        <v>0</v>
      </c>
      <c r="AA4" s="355">
        <f>'1. Información General'!B16</f>
        <v>0</v>
      </c>
      <c r="AB4" s="356">
        <f>'1. Información General'!F16</f>
        <v>0</v>
      </c>
      <c r="AC4" s="355">
        <f>'1. Información General'!B18</f>
        <v>0</v>
      </c>
      <c r="AD4" s="355">
        <f>'1. Información General'!D17</f>
        <v>0</v>
      </c>
      <c r="AE4" s="355">
        <f>'1. Información General'!F17</f>
        <v>0</v>
      </c>
      <c r="AF4" s="355">
        <f>'1. Información General'!B18</f>
        <v>0</v>
      </c>
      <c r="AG4" s="355" t="str">
        <f>'1. Información General'!D18</f>
        <v xml:space="preserve"> </v>
      </c>
      <c r="AH4" s="355" t="str">
        <f>'1. Información General'!F18</f>
        <v xml:space="preserve"> </v>
      </c>
      <c r="AI4" s="355">
        <f>'1. Información General'!B21</f>
        <v>0</v>
      </c>
      <c r="AJ4" s="357">
        <f>'1. Información General'!D21</f>
        <v>0</v>
      </c>
      <c r="AK4" s="357">
        <f>'1. Información General'!F21</f>
        <v>0</v>
      </c>
      <c r="AL4" s="355">
        <f>'1. Información General'!B22</f>
        <v>0</v>
      </c>
      <c r="AM4" s="355">
        <f>'1. Información General'!F22</f>
        <v>0</v>
      </c>
      <c r="AN4" s="355" t="str">
        <f>'1. Información General'!B23</f>
        <v>PROTECCION</v>
      </c>
      <c r="AO4" s="355" t="str">
        <f>'1. Información General'!D23</f>
        <v>RESTABLECIMIENTO_DE_DERECHOS</v>
      </c>
      <c r="AP4" s="355">
        <f>'1. Información General'!B24</f>
        <v>0</v>
      </c>
      <c r="AQ4" s="355" t="str">
        <f>'1. Información General'!B33</f>
        <v>MODALIDAD DE UBICACIÓN INICIAL</v>
      </c>
      <c r="AR4" s="355" t="str">
        <f>'1. Información General'!E33</f>
        <v>HOGAR DE PASO</v>
      </c>
      <c r="AS4" s="355">
        <f>'1. Información General'!B36</f>
        <v>0</v>
      </c>
      <c r="AT4" s="355">
        <f>'1. Información General'!D36</f>
        <v>0</v>
      </c>
      <c r="AU4" s="355">
        <f>'1. Información General'!B37</f>
        <v>0</v>
      </c>
      <c r="AV4" s="357">
        <f>'1. Información General'!D37</f>
        <v>0</v>
      </c>
      <c r="AW4" s="357">
        <f>'1. Información General'!F37</f>
        <v>0</v>
      </c>
      <c r="AX4" s="355">
        <f>'1. Información General'!B38</f>
        <v>0</v>
      </c>
      <c r="AY4" s="355">
        <f>'1. Información General'!F38</f>
        <v>0</v>
      </c>
      <c r="AZ4" s="355">
        <f>'1. Información General'!B39</f>
        <v>0</v>
      </c>
      <c r="BA4" s="355">
        <f>'1. Información General'!D39</f>
        <v>0</v>
      </c>
      <c r="BB4" s="355">
        <f>'1. Información General'!F39</f>
        <v>0</v>
      </c>
      <c r="BC4" s="355">
        <f>'1. Información General'!B40</f>
        <v>0</v>
      </c>
      <c r="BD4" s="355">
        <f>'1. Información General'!D40</f>
        <v>0</v>
      </c>
      <c r="BE4" s="355">
        <f>'1. Información General'!B41</f>
        <v>0</v>
      </c>
      <c r="BF4" s="357">
        <f>'1. Información General'!D41</f>
        <v>0</v>
      </c>
      <c r="BG4" s="357">
        <f>'1. Información General'!F41</f>
        <v>0</v>
      </c>
      <c r="BH4" s="355">
        <f>'1. Información General'!B42</f>
        <v>0</v>
      </c>
      <c r="BI4" s="355">
        <f>'1. Información General'!F42</f>
        <v>0</v>
      </c>
      <c r="BJ4" s="355">
        <f>'1. Información General'!B43</f>
        <v>0</v>
      </c>
      <c r="BK4" s="355">
        <f>'1. Información General'!D43</f>
        <v>0</v>
      </c>
      <c r="BL4" s="355">
        <f>'1. Información General'!F43</f>
        <v>0</v>
      </c>
      <c r="BM4" t="str">
        <f>+'2.1 Ambientes EA'!$D3</f>
        <v>NO APLICA</v>
      </c>
      <c r="BN4">
        <f>+'2.1 Ambientes EA'!$D4</f>
        <v>0</v>
      </c>
      <c r="BO4">
        <f>+'2.1 Ambientes EA'!$D5</f>
        <v>0</v>
      </c>
      <c r="BP4" t="str">
        <f>+'2.1 Ambientes EA'!$D6</f>
        <v>NO APLICA</v>
      </c>
      <c r="BQ4">
        <f>+'2.1 Ambientes EA'!$D7</f>
        <v>0</v>
      </c>
      <c r="BR4" t="str">
        <f>+'2.1 Ambientes EA'!$D8</f>
        <v>NO APLICA</v>
      </c>
      <c r="BS4">
        <f>+'2.1 Ambientes EA'!$D9</f>
        <v>0</v>
      </c>
      <c r="BT4" t="str">
        <f>+'2.1 Ambientes EA'!$D10</f>
        <v>NO APLICA</v>
      </c>
      <c r="BU4">
        <f>+'2.1 Ambientes EA'!$D11</f>
        <v>0</v>
      </c>
      <c r="BV4" t="str">
        <f>+'2.1 Ambientes EA'!$D12</f>
        <v>NO APLICA</v>
      </c>
      <c r="BW4">
        <f>+'2.1 Ambientes EA'!$D13</f>
        <v>0</v>
      </c>
      <c r="BX4">
        <f>+'2.1 Ambientes EA'!$D14</f>
        <v>0</v>
      </c>
      <c r="BY4">
        <f>+'2.1 Ambientes EA'!$D15</f>
        <v>0</v>
      </c>
      <c r="BZ4">
        <f>+'2.1 Ambientes EA'!$D16</f>
        <v>0</v>
      </c>
      <c r="CA4">
        <f>+'2.1 Ambientes EA'!$D17</f>
        <v>0</v>
      </c>
      <c r="CB4">
        <f>+'2.1 Ambientes EA'!$D18</f>
        <v>0</v>
      </c>
      <c r="CC4" t="str">
        <f>+'2.1 Ambientes EA'!$D19</f>
        <v>NO APLICA</v>
      </c>
      <c r="CD4" t="str">
        <f>+'2.1 Ambientes EA'!$D20</f>
        <v>NO APLICA</v>
      </c>
      <c r="CE4" t="str">
        <f>+'2.1 Ambientes EA'!$D21</f>
        <v>NO APLICA</v>
      </c>
      <c r="CF4">
        <f>+'2.1 Ambientes EA'!$D22</f>
        <v>0</v>
      </c>
      <c r="CG4">
        <f>+'2.1 Ambientes EA'!$D23</f>
        <v>0</v>
      </c>
      <c r="CH4">
        <f>+'2.1 Ambientes EA'!$D24</f>
        <v>0</v>
      </c>
      <c r="CI4">
        <f>+'2.1 Ambientes EA'!$D25</f>
        <v>0</v>
      </c>
      <c r="CJ4">
        <f>+'2.1 Ambientes EA'!$D26</f>
        <v>0</v>
      </c>
      <c r="CK4">
        <f>+'2.1 Ambientes EA'!$D27</f>
        <v>0</v>
      </c>
      <c r="CL4">
        <f>+'2.1 Ambientes EA'!$D28</f>
        <v>0</v>
      </c>
      <c r="CM4">
        <f>+'2.1 Ambientes EA'!$D29</f>
        <v>0</v>
      </c>
      <c r="CN4">
        <f>+'2.1 Ambientes EA'!$D30</f>
        <v>0</v>
      </c>
      <c r="CO4">
        <f>+'2.1 Ambientes EA'!$D31</f>
        <v>0</v>
      </c>
      <c r="CP4">
        <f>+'2.1 Ambientes EA'!$D32</f>
        <v>0</v>
      </c>
      <c r="CQ4">
        <f>+'2.1 Ambientes EA'!$D33</f>
        <v>0</v>
      </c>
      <c r="CR4">
        <f>+'2.1 Ambientes EA'!$D34</f>
        <v>0</v>
      </c>
      <c r="CS4">
        <f>+'2.1 Ambientes EA'!$D35</f>
        <v>0</v>
      </c>
      <c r="CT4">
        <f>+'2.1 Ambientes EA'!$D36</f>
        <v>0</v>
      </c>
      <c r="CU4">
        <f>+'2.1 Ambientes EA'!$D37</f>
        <v>0</v>
      </c>
      <c r="CV4">
        <f>+'2.1 Ambientes EA'!$D38</f>
        <v>0</v>
      </c>
      <c r="CW4">
        <f>+'2.1 Ambientes EA'!$D39</f>
        <v>0</v>
      </c>
      <c r="CX4">
        <f>+'2.1 Ambientes EA'!$D40</f>
        <v>0</v>
      </c>
      <c r="CY4">
        <f>+'2.1 Ambientes EA'!$D41</f>
        <v>0</v>
      </c>
      <c r="CZ4">
        <f>+'2.1 Ambientes EA'!$D42</f>
        <v>0</v>
      </c>
      <c r="DA4">
        <f>+'2.1 Ambientes EA'!$D43</f>
        <v>0</v>
      </c>
      <c r="DB4">
        <f>+'2.1 Ambientes EA'!$D44</f>
        <v>0</v>
      </c>
      <c r="DC4">
        <f>+'2.1 Ambientes EA'!$D45</f>
        <v>0</v>
      </c>
      <c r="DD4" t="str">
        <f>+'2.1 Ambientes EA'!$D46</f>
        <v>NO APLICA</v>
      </c>
      <c r="DE4">
        <f>+'2.1 Ambientes EA'!$D47</f>
        <v>0</v>
      </c>
      <c r="DF4" t="str">
        <f>+'2.1 Ambientes EA'!$D48</f>
        <v>NO APLICA</v>
      </c>
      <c r="DG4">
        <f>+'2.1 Ambientes EA'!$D49</f>
        <v>0</v>
      </c>
      <c r="DH4">
        <f>+'2.1 Ambientes EA'!$D50</f>
        <v>0</v>
      </c>
      <c r="DI4">
        <f>+'2.1 Ambientes EA'!$D51</f>
        <v>0</v>
      </c>
      <c r="DJ4">
        <f>+'2.1 Ambientes EA'!$D52</f>
        <v>0</v>
      </c>
      <c r="DK4">
        <f>+'2.1 Ambientes EA'!$D53</f>
        <v>0</v>
      </c>
      <c r="DL4">
        <f>+'2.1 Ambientes EA'!$D54</f>
        <v>0</v>
      </c>
      <c r="DM4">
        <f>+'2.1 Ambientes EA'!$D55</f>
        <v>0</v>
      </c>
      <c r="DN4">
        <f>+'2.1 Ambientes EA'!$D56</f>
        <v>0</v>
      </c>
      <c r="DO4" t="str">
        <f>+'2.2 Ambiente (UDS) FAMILIA'!$D3</f>
        <v>NO APLICA</v>
      </c>
      <c r="DP4">
        <f>+'2.2 Ambiente (UDS) FAMILIA'!$D4</f>
        <v>0</v>
      </c>
      <c r="DQ4">
        <f>+'2.2 Ambiente (UDS) FAMILIA'!$D5</f>
        <v>0</v>
      </c>
      <c r="DR4" t="str">
        <f>+'2.2 Ambiente (UDS) FAMILIA'!$D6</f>
        <v>NO APLICA</v>
      </c>
      <c r="DS4">
        <f>+'2.2 Ambiente (UDS) FAMILIA'!$D7</f>
        <v>0</v>
      </c>
      <c r="DT4" t="str">
        <f>+'2.2 Ambiente (UDS) FAMILIA'!$D8</f>
        <v>NO APLICA</v>
      </c>
      <c r="DU4">
        <f>+'2.2 Ambiente (UDS) FAMILIA'!$D9</f>
        <v>0</v>
      </c>
      <c r="DV4" t="str">
        <f>+'2.2 Ambiente (UDS) FAMILIA'!$D10</f>
        <v>NO APLICA</v>
      </c>
      <c r="DW4">
        <f>+'2.2 Ambiente (UDS) FAMILIA'!$D11</f>
        <v>0</v>
      </c>
      <c r="DX4">
        <f>+'2.2 Ambiente (UDS) FAMILIA'!$D12</f>
        <v>0</v>
      </c>
      <c r="DY4">
        <f>+'2.2 Ambiente (UDS) FAMILIA'!$D13</f>
        <v>0</v>
      </c>
      <c r="DZ4">
        <f>+'2.2 Ambiente (UDS) FAMILIA'!$D14</f>
        <v>0</v>
      </c>
      <c r="EA4">
        <f>+'2.2 Ambiente (UDS) FAMILIA'!$D15</f>
        <v>0</v>
      </c>
      <c r="EB4">
        <f>+'2.2 Ambiente (UDS) FAMILIA'!$D16</f>
        <v>0</v>
      </c>
      <c r="EC4">
        <f>+'2.2 Ambiente (UDS) FAMILIA'!$D17</f>
        <v>0</v>
      </c>
      <c r="ED4">
        <f>+'2.2 Ambiente (UDS) FAMILIA'!$D18</f>
        <v>0</v>
      </c>
      <c r="EE4">
        <f>+'2.2 Ambiente (UDS) FAMILIA'!$D19</f>
        <v>0</v>
      </c>
      <c r="EF4">
        <f>+'2.2 Ambiente (UDS) FAMILIA'!$D20</f>
        <v>0</v>
      </c>
      <c r="EG4">
        <f>+'2.2 Ambiente (UDS) FAMILIA'!$D21</f>
        <v>0</v>
      </c>
      <c r="EH4" t="str">
        <f>+'2.2 Ambiente (UDS) FAMILIA'!$D22</f>
        <v>NO APLICA</v>
      </c>
      <c r="EI4" t="str">
        <f>+'2.2 Ambiente (UDS) FAMILIA'!$D23</f>
        <v>NO APLICA</v>
      </c>
      <c r="EJ4" t="str">
        <f>+'2.2 Ambiente (UDS) FAMILIA'!$D24</f>
        <v>NO APLICA</v>
      </c>
      <c r="EK4">
        <f>+'2.2 Ambiente (UDS) FAMILIA'!$D25</f>
        <v>0</v>
      </c>
      <c r="EL4">
        <f>+'2.2 Ambiente (UDS) FAMILIA'!$D26</f>
        <v>0</v>
      </c>
      <c r="EM4">
        <f>+'2.2 Ambiente (UDS) FAMILIA'!$D27</f>
        <v>0</v>
      </c>
      <c r="EN4">
        <f>+'2.2 Ambiente (UDS) FAMILIA'!$D28</f>
        <v>0</v>
      </c>
      <c r="EO4">
        <f>+'2.2 Ambiente (UDS) FAMILIA'!$D29</f>
        <v>0</v>
      </c>
      <c r="EP4">
        <f>+'2.2 Ambiente (UDS) FAMILIA'!$D30</f>
        <v>0</v>
      </c>
      <c r="EQ4">
        <f>+'2.2 Ambiente (UDS) FAMILIA'!$D31</f>
        <v>0</v>
      </c>
      <c r="ER4">
        <f>+'2.2 Ambiente (UDS) FAMILIA'!$D32</f>
        <v>0</v>
      </c>
      <c r="ES4">
        <f>+'2.2 Ambiente (UDS) FAMILIA'!$D33</f>
        <v>0</v>
      </c>
      <c r="ET4">
        <f>+'2.2 Ambiente (UDS) FAMILIA'!$D34</f>
        <v>0</v>
      </c>
      <c r="EU4">
        <f>+'2.2 Ambiente (UDS) FAMILIA'!$D35</f>
        <v>0</v>
      </c>
      <c r="EV4">
        <f>+'2.2 Ambiente (UDS) FAMILIA'!$D36</f>
        <v>0</v>
      </c>
      <c r="EW4">
        <f>+'2.2 Ambiente (UDS) FAMILIA'!$D37</f>
        <v>0</v>
      </c>
      <c r="EX4">
        <f>+'2.2 Ambiente (UDS) FAMILIA'!$D38</f>
        <v>0</v>
      </c>
      <c r="EY4">
        <f>+'2.2 Ambiente (UDS) FAMILIA'!$D39</f>
        <v>0</v>
      </c>
      <c r="EZ4">
        <f>+'2.2 Ambiente (UDS) FAMILIA'!$D40</f>
        <v>0</v>
      </c>
      <c r="FA4">
        <f>+'2.2 Ambiente (UDS) FAMILIA'!$D41</f>
        <v>0</v>
      </c>
      <c r="FB4">
        <f>+'2.2 Ambiente (UDS) FAMILIA'!$D42</f>
        <v>0</v>
      </c>
      <c r="FC4">
        <f>+'2.2 Ambiente (UDS) FAMILIA'!$D43</f>
        <v>0</v>
      </c>
      <c r="FD4">
        <f>+'2.2 Ambiente (UDS) FAMILIA'!$D44</f>
        <v>0</v>
      </c>
      <c r="FE4">
        <f>+'2.2 Ambiente (UDS) FAMILIA'!$D45</f>
        <v>0</v>
      </c>
      <c r="FF4">
        <f>+'2.2 Ambiente (UDS) FAMILIA'!$D46</f>
        <v>0</v>
      </c>
      <c r="FG4">
        <f>+'2.2 Ambiente (UDS) FAMILIA'!$D47</f>
        <v>0</v>
      </c>
      <c r="FH4" t="str">
        <f>+'2.2 Ambiente (UDS) FAMILIA'!$D48</f>
        <v>NO APLICA</v>
      </c>
      <c r="FI4">
        <f>+'2.2 Ambiente (UDS) FAMILIA'!$D49</f>
        <v>0</v>
      </c>
      <c r="FJ4">
        <f>+'2.2 Ambiente (UDS) FAMILIA'!$D50</f>
        <v>0</v>
      </c>
      <c r="FK4" t="str">
        <f>+'2.3 Ambientes Hogar Casa Hogar'!$D3</f>
        <v>NO APLICA</v>
      </c>
      <c r="FL4">
        <f>+'2.3 Ambientes Hogar Casa Hogar'!$D4</f>
        <v>0</v>
      </c>
      <c r="FM4">
        <f>+'2.3 Ambientes Hogar Casa Hogar'!$D5</f>
        <v>0</v>
      </c>
      <c r="FN4" t="str">
        <f>+'2.3 Ambientes Hogar Casa Hogar'!$D6</f>
        <v>NO APLICA</v>
      </c>
      <c r="FO4">
        <f>+'2.3 Ambientes Hogar Casa Hogar'!$D7</f>
        <v>0</v>
      </c>
      <c r="FP4" t="str">
        <f>+'2.3 Ambientes Hogar Casa Hogar'!$D8</f>
        <v>NO APLICA</v>
      </c>
      <c r="FQ4">
        <f>+'2.3 Ambientes Hogar Casa Hogar'!$D9</f>
        <v>0</v>
      </c>
      <c r="FR4" t="str">
        <f>+'2.3 Ambientes Hogar Casa Hogar'!$D10</f>
        <v>NO APLICA</v>
      </c>
      <c r="FS4">
        <f>+'2.3 Ambientes Hogar Casa Hogar'!$D11</f>
        <v>0</v>
      </c>
      <c r="FT4" t="str">
        <f>+'2.3 Ambientes Hogar Casa Hogar'!$D12</f>
        <v>NO APLICA</v>
      </c>
      <c r="FU4">
        <f>+'2.3 Ambientes Hogar Casa Hogar'!$D13</f>
        <v>0</v>
      </c>
      <c r="FV4">
        <f>+'2.3 Ambientes Hogar Casa Hogar'!$D14</f>
        <v>0</v>
      </c>
      <c r="FW4">
        <f>+'2.3 Ambientes Hogar Casa Hogar'!$D15</f>
        <v>0</v>
      </c>
      <c r="FX4">
        <f>+'2.3 Ambientes Hogar Casa Hogar'!$D16</f>
        <v>0</v>
      </c>
      <c r="FY4">
        <f>+'2.3 Ambientes Hogar Casa Hogar'!$D17</f>
        <v>0</v>
      </c>
      <c r="FZ4">
        <f>+'2.3 Ambientes Hogar Casa Hogar'!$D18</f>
        <v>0</v>
      </c>
      <c r="GA4">
        <f>+'2.3 Ambientes Hogar Casa Hogar'!$D19</f>
        <v>0</v>
      </c>
      <c r="GB4">
        <f>+'2.3 Ambientes Hogar Casa Hogar'!$D20</f>
        <v>0</v>
      </c>
      <c r="GC4">
        <f>+'2.3 Ambientes Hogar Casa Hogar'!$D21</f>
        <v>0</v>
      </c>
      <c r="GD4">
        <f>+'2.3 Ambientes Hogar Casa Hogar'!$D22</f>
        <v>0</v>
      </c>
      <c r="GE4">
        <f>+'2.3 Ambientes Hogar Casa Hogar'!$D23</f>
        <v>0</v>
      </c>
      <c r="GF4" t="str">
        <f>+'2.3 Ambientes Hogar Casa Hogar'!$D24</f>
        <v>NO APLICA</v>
      </c>
      <c r="GG4" t="str">
        <f>+'2.3 Ambientes Hogar Casa Hogar'!$D25</f>
        <v>NO APLICA</v>
      </c>
      <c r="GH4" t="str">
        <f>+'2.3 Ambientes Hogar Casa Hogar'!$D26</f>
        <v>NO APLICA</v>
      </c>
      <c r="GI4">
        <f>+'2.3 Ambientes Hogar Casa Hogar'!$D27</f>
        <v>0</v>
      </c>
      <c r="GJ4">
        <f>+'2.3 Ambientes Hogar Casa Hogar'!$D28</f>
        <v>0</v>
      </c>
      <c r="GK4">
        <f>+'2.3 Ambientes Hogar Casa Hogar'!$D29</f>
        <v>0</v>
      </c>
      <c r="GL4">
        <f>+'2.3 Ambientes Hogar Casa Hogar'!$D30</f>
        <v>0</v>
      </c>
      <c r="GM4">
        <f>+'2.3 Ambientes Hogar Casa Hogar'!$D31</f>
        <v>0</v>
      </c>
      <c r="GN4">
        <f>+'2.3 Ambientes Hogar Casa Hogar'!$D32</f>
        <v>0</v>
      </c>
      <c r="GO4">
        <f>+'2.3 Ambientes Hogar Casa Hogar'!$D33</f>
        <v>0</v>
      </c>
      <c r="GP4">
        <f>+'2.3 Ambientes Hogar Casa Hogar'!$D34</f>
        <v>0</v>
      </c>
      <c r="GQ4">
        <f>+'2.3 Ambientes Hogar Casa Hogar'!$D35</f>
        <v>0</v>
      </c>
      <c r="GR4">
        <f>+'2.3 Ambientes Hogar Casa Hogar'!$D36</f>
        <v>0</v>
      </c>
      <c r="GS4">
        <f>+'2.3 Ambientes Hogar Casa Hogar'!$D37</f>
        <v>0</v>
      </c>
      <c r="GT4">
        <f>+'2.3 Ambientes Hogar Casa Hogar'!$D38</f>
        <v>0</v>
      </c>
      <c r="GU4">
        <f>+'2.3 Ambientes Hogar Casa Hogar'!$D39</f>
        <v>0</v>
      </c>
      <c r="GV4">
        <f>+'2.3 Ambientes Hogar Casa Hogar'!$D40</f>
        <v>0</v>
      </c>
      <c r="GW4">
        <f>+'2.3 Ambientes Hogar Casa Hogar'!$D41</f>
        <v>0</v>
      </c>
      <c r="GX4">
        <f>+'2.3 Ambientes Hogar Casa Hogar'!$D42</f>
        <v>0</v>
      </c>
      <c r="GY4">
        <f>+'2.3 Ambientes Hogar Casa Hogar'!$D43</f>
        <v>0</v>
      </c>
      <c r="GZ4">
        <f>+'2.3 Ambientes Hogar Casa Hogar'!$D44</f>
        <v>0</v>
      </c>
      <c r="HA4">
        <f>+'2.3 Ambientes Hogar Casa Hogar'!$D45</f>
        <v>0</v>
      </c>
      <c r="HB4">
        <f>+'2.3 Ambientes Hogar Casa Hogar'!$D46</f>
        <v>0</v>
      </c>
      <c r="HC4">
        <f>+'2.3 Ambientes Hogar Casa Hogar'!$D47</f>
        <v>0</v>
      </c>
      <c r="HD4">
        <f>+'2.3 Ambientes Hogar Casa Hogar'!$D48</f>
        <v>0</v>
      </c>
      <c r="HE4">
        <f>+'2.3 Ambientes Hogar Casa Hogar'!$D49</f>
        <v>0</v>
      </c>
      <c r="HF4">
        <f>+'2.3 Ambientes Hogar Casa Hogar'!$D50</f>
        <v>0</v>
      </c>
      <c r="HG4" t="str">
        <f>+'2.3 Ambientes Hogar Casa Hogar'!$D51</f>
        <v>NO APLICA</v>
      </c>
      <c r="HH4">
        <f>+'2.3 Ambientes Hogar Casa Hogar'!$D52</f>
        <v>0</v>
      </c>
      <c r="HI4">
        <f>+'2.3 Ambientes Hogar Casa Hogar'!$D53</f>
        <v>0</v>
      </c>
      <c r="HJ4">
        <f>+'2.3 Ambientes Hogar Casa Hogar'!$D54</f>
        <v>0</v>
      </c>
      <c r="HK4" t="str">
        <f>+'2.3 Ambientes Hogar Casa Hogar'!$D55</f>
        <v>NO APLICA</v>
      </c>
      <c r="HL4" t="str">
        <f>+'2.3 Ambientes Hogar Casa Hogar'!$D56</f>
        <v>NO APLICA</v>
      </c>
      <c r="HM4" t="str">
        <f>+'2.3 Ambientes Hogar Casa Hogar'!$D57</f>
        <v>NO APLICA</v>
      </c>
      <c r="HN4" t="str">
        <f>+'2.3 Ambientes Hogar Casa Hogar'!$D58</f>
        <v>NO APLICA</v>
      </c>
      <c r="HO4">
        <f>+'2.3 Ambientes Hogar Casa Hogar'!$D59</f>
        <v>0</v>
      </c>
      <c r="HP4">
        <f>+'2.3 Ambientes Hogar Casa Hogar'!$D60</f>
        <v>0</v>
      </c>
      <c r="HQ4">
        <f>+'2.3 Ambientes Hogar Casa Hogar'!$D61</f>
        <v>0</v>
      </c>
      <c r="HR4">
        <f>+'2.3 Ambientes Hogar Casa Hogar'!$D62</f>
        <v>0</v>
      </c>
      <c r="HS4">
        <f>+'2.3 Ambientes Hogar Casa Hogar'!$D63</f>
        <v>0</v>
      </c>
      <c r="HT4">
        <f>+'2.3 Ambientes Hogar Casa Hogar'!$D64</f>
        <v>0</v>
      </c>
      <c r="HU4">
        <f>+'2.3 Ambientes Hogar Casa Hogar'!$D65</f>
        <v>0</v>
      </c>
      <c r="HV4">
        <f>+'2.3 Ambientes Hogar Casa Hogar'!$D66</f>
        <v>0</v>
      </c>
      <c r="HW4">
        <f>+'2.3 Ambientes Hogar Casa Hogar'!$D67</f>
        <v>0</v>
      </c>
      <c r="HX4">
        <f>+'2.3 Ambientes Hogar Casa Hogar'!$D68</f>
        <v>0</v>
      </c>
      <c r="HY4">
        <f>+'2.3 Ambientes Hogar Casa Hogar'!$D69</f>
        <v>0</v>
      </c>
      <c r="HZ4">
        <f>+'2.3 Ambientes Hogar Casa Hogar'!$D70</f>
        <v>0</v>
      </c>
      <c r="IA4">
        <f>+'2.3 Ambientes Hogar Casa Hogar'!$D71</f>
        <v>0</v>
      </c>
      <c r="IB4">
        <f>+'2.3 Ambientes Hogar Casa Hogar'!$D72</f>
        <v>0</v>
      </c>
      <c r="IC4">
        <f>+'2.3 Ambientes Hogar Casa Hogar'!$D73</f>
        <v>0</v>
      </c>
      <c r="ID4">
        <f>+'2.3 Ambientes Hogar Casa Hogar'!$D74</f>
        <v>0</v>
      </c>
      <c r="IE4">
        <f>+'2.3 Ambientes Hogar Casa Hogar'!$D75</f>
        <v>0</v>
      </c>
      <c r="IF4">
        <f>+'2.3 Ambientes Hogar Casa Hogar'!$D76</f>
        <v>0</v>
      </c>
      <c r="IG4">
        <f>+'2.3 Ambientes Hogar Casa Hogar'!$D77</f>
        <v>0</v>
      </c>
      <c r="IH4">
        <f>+'2.3 Ambientes Hogar Casa Hogar'!$D78</f>
        <v>0</v>
      </c>
      <c r="II4">
        <f>+'2.3 Ambientes Hogar Casa Hogar'!$D79</f>
        <v>0</v>
      </c>
      <c r="IJ4">
        <f>+'2.3 Ambientes Hogar Casa Hogar'!$D80</f>
        <v>0</v>
      </c>
      <c r="IK4">
        <f>+'2.3 Ambientes Hogar Casa Hogar'!$D81</f>
        <v>0</v>
      </c>
      <c r="IL4">
        <f>+'2.3 Ambientes Hogar Casa Hogar'!$D82</f>
        <v>0</v>
      </c>
      <c r="IM4">
        <f>+'2.3 Ambientes Hogar Casa Hogar'!$D83</f>
        <v>0</v>
      </c>
      <c r="IN4">
        <f>+'2.3 Ambientes Hogar Casa Hogar'!$D84</f>
        <v>0</v>
      </c>
      <c r="IO4">
        <f>+'2.3 Ambientes Hogar Casa Hogar'!$D85</f>
        <v>0</v>
      </c>
      <c r="IP4">
        <f>+'2.3 Ambientes Hogar Casa Hogar'!$D86</f>
        <v>0</v>
      </c>
      <c r="IQ4">
        <f>+'2.3 Ambientes Hogar Casa Hogar'!$D87</f>
        <v>0</v>
      </c>
      <c r="IR4">
        <f>+'2.3 Ambientes Hogar Casa Hogar'!$D88</f>
        <v>0</v>
      </c>
      <c r="IS4">
        <f>+'2.3 Ambientes Hogar Casa Hogar'!$D89</f>
        <v>0</v>
      </c>
      <c r="IT4">
        <f>+'2.3 Ambientes Hogar Casa Hogar'!$D90</f>
        <v>0</v>
      </c>
      <c r="IU4">
        <f>+'2.3 Ambientes Hogar Casa Hogar'!$D91</f>
        <v>0</v>
      </c>
      <c r="IV4">
        <f>+'2.3 Ambientes Hogar Casa Hogar'!$D92</f>
        <v>0</v>
      </c>
      <c r="IW4">
        <f>+'2.3 Ambientes Hogar Casa Hogar'!$D93</f>
        <v>0</v>
      </c>
      <c r="IX4">
        <f>+'2.3 Ambientes Hogar Casa Hogar'!$D94</f>
        <v>0</v>
      </c>
      <c r="IY4" t="str">
        <f>+'3. Alimentacion y Nutrición'!$D3</f>
        <v>NO APLICA</v>
      </c>
      <c r="IZ4">
        <f>+'3. Alimentacion y Nutrición'!$D4</f>
        <v>0</v>
      </c>
      <c r="JA4">
        <f>+'3. Alimentacion y Nutrición'!$D5</f>
        <v>0</v>
      </c>
      <c r="JB4">
        <f>+'3. Alimentacion y Nutrición'!$D6</f>
        <v>0</v>
      </c>
      <c r="JC4">
        <f>+'3. Alimentacion y Nutrición'!$D7</f>
        <v>0</v>
      </c>
      <c r="JD4">
        <f>+'3. Alimentacion y Nutrición'!$D8</f>
        <v>0</v>
      </c>
      <c r="JE4">
        <f>+'3. Alimentacion y Nutrición'!$D9</f>
        <v>0</v>
      </c>
      <c r="JF4">
        <f>+'3. Alimentacion y Nutrición'!$D10</f>
        <v>0</v>
      </c>
      <c r="JG4">
        <f>+'3. Alimentacion y Nutrición'!$D11</f>
        <v>0</v>
      </c>
      <c r="JH4" t="str">
        <f>+'3. Alimentacion y Nutrición'!$D12</f>
        <v>NO APLICA</v>
      </c>
      <c r="JI4">
        <f>+'3. Alimentacion y Nutrición'!$D13</f>
        <v>0</v>
      </c>
      <c r="JJ4">
        <f>+'3. Alimentacion y Nutrición'!$D14</f>
        <v>0</v>
      </c>
      <c r="JK4">
        <f>+'3. Alimentacion y Nutrición'!$D15</f>
        <v>0</v>
      </c>
      <c r="JL4" t="str">
        <f>+'3. Alimentacion y Nutrición'!$D16</f>
        <v>NO APLICA</v>
      </c>
      <c r="JM4">
        <f>+'3. Alimentacion y Nutrición'!$D17</f>
        <v>0</v>
      </c>
      <c r="JN4">
        <f>+'3. Alimentacion y Nutrición'!$D18</f>
        <v>0</v>
      </c>
      <c r="JO4">
        <f>+'3. Alimentacion y Nutrición'!$D19</f>
        <v>0</v>
      </c>
      <c r="JP4">
        <f>+'3. Alimentacion y Nutrición'!$D20</f>
        <v>0</v>
      </c>
      <c r="JQ4">
        <f>+'3. Alimentacion y Nutrición'!$D21</f>
        <v>0</v>
      </c>
      <c r="JR4">
        <f>+'3. Alimentacion y Nutrición'!$D22</f>
        <v>0</v>
      </c>
      <c r="JS4">
        <f>+'3. Alimentacion y Nutrición'!$D23</f>
        <v>0</v>
      </c>
      <c r="JT4">
        <f>+'3. Alimentacion y Nutrición'!$D24</f>
        <v>0</v>
      </c>
      <c r="JU4" t="str">
        <f>+'3. Alimentacion y Nutrición'!$D25</f>
        <v>NO APLICA</v>
      </c>
      <c r="JV4">
        <f>+'3. Alimentacion y Nutrición'!$D26</f>
        <v>0</v>
      </c>
      <c r="JW4" t="str">
        <f>+'3. Alimentacion y Nutrición'!$D27</f>
        <v>NO APLICA</v>
      </c>
      <c r="JX4">
        <f>+'3. Alimentacion y Nutrición'!$D28</f>
        <v>0</v>
      </c>
      <c r="JY4">
        <f>+'3. Alimentacion y Nutrición'!$D29</f>
        <v>0</v>
      </c>
      <c r="JZ4">
        <f>+'3. Alimentacion y Nutrición'!$D30</f>
        <v>0</v>
      </c>
      <c r="KA4">
        <f>+'3. Alimentacion y Nutrición'!$D31</f>
        <v>0</v>
      </c>
      <c r="KB4">
        <f>+'3. Alimentacion y Nutrición'!$D32</f>
        <v>0</v>
      </c>
      <c r="KC4" t="str">
        <f>+'3. Alimentacion y Nutrición'!$D33</f>
        <v>NO APLICA</v>
      </c>
      <c r="KD4">
        <f>+'3. Alimentacion y Nutrición'!$D34</f>
        <v>0</v>
      </c>
      <c r="KE4">
        <f>+'3. Alimentacion y Nutrición'!$D35</f>
        <v>0</v>
      </c>
      <c r="KF4">
        <f>+'3. Alimentacion y Nutrición'!$D36</f>
        <v>0</v>
      </c>
      <c r="KG4">
        <f>+'3. Alimentacion y Nutrición'!$D37</f>
        <v>0</v>
      </c>
      <c r="KH4">
        <f>+'3. Alimentacion y Nutrición'!$D38</f>
        <v>0</v>
      </c>
      <c r="KI4">
        <f>+'3. Alimentacion y Nutrición'!$D39</f>
        <v>0</v>
      </c>
      <c r="KJ4">
        <f>+'3. Alimentacion y Nutrición'!$D40</f>
        <v>0</v>
      </c>
      <c r="KK4">
        <f>+'3. Alimentacion y Nutrición'!$D41</f>
        <v>0</v>
      </c>
      <c r="KL4">
        <f>+'3. Alimentacion y Nutrición'!$D42</f>
        <v>0</v>
      </c>
      <c r="KM4">
        <f>+'3. Alimentacion y Nutrición'!$D43</f>
        <v>0</v>
      </c>
      <c r="KN4">
        <f>+'3. Alimentacion y Nutrición'!$D44</f>
        <v>0</v>
      </c>
      <c r="KO4">
        <f>+'3. Alimentacion y Nutrición'!$D45</f>
        <v>0</v>
      </c>
      <c r="KP4" t="str">
        <f>+'3. Alimentacion y Nutrición'!$D46</f>
        <v>NO APLICA</v>
      </c>
      <c r="KQ4">
        <f>+'3. Alimentacion y Nutrición'!$D47</f>
        <v>0</v>
      </c>
      <c r="KR4">
        <f>+'3. Alimentacion y Nutrición'!$D48</f>
        <v>0</v>
      </c>
      <c r="KS4">
        <f>+'3. Alimentacion y Nutrición'!$D49</f>
        <v>0</v>
      </c>
      <c r="KT4">
        <f>+'3. Alimentacion y Nutrición'!$D50</f>
        <v>0</v>
      </c>
      <c r="KU4">
        <f>+'3. Alimentacion y Nutrición'!$D51</f>
        <v>0</v>
      </c>
      <c r="KV4">
        <f>+'3. Alimentacion y Nutrición'!$D52</f>
        <v>0</v>
      </c>
      <c r="KW4" t="str">
        <f>+'3. Alimentacion y Nutrición'!$D53</f>
        <v>NO APLICA</v>
      </c>
      <c r="KX4">
        <f>+'3. Alimentacion y Nutrición'!$D54</f>
        <v>0</v>
      </c>
      <c r="KY4">
        <f>+'3. Alimentacion y Nutrición'!$D55</f>
        <v>0</v>
      </c>
      <c r="KZ4" t="str">
        <f>+'3. Alimentacion y Nutrición'!$D56</f>
        <v>NO APLICA</v>
      </c>
      <c r="LA4">
        <f>+'3. Alimentacion y Nutrición'!$D57</f>
        <v>0</v>
      </c>
      <c r="LB4" t="str">
        <f>+'3. Alimentacion y Nutrición'!$D58</f>
        <v>NO APLICA</v>
      </c>
      <c r="LC4">
        <f>+'3. Alimentacion y Nutrición'!$D59</f>
        <v>0</v>
      </c>
      <c r="LD4">
        <f>+'3. Alimentacion y Nutrición'!$D60</f>
        <v>0</v>
      </c>
      <c r="LE4">
        <f>+'3. Alimentacion y Nutrición'!$D61</f>
        <v>0</v>
      </c>
      <c r="LF4" t="str">
        <f>+'4. Modelo de Atencion'!$D3</f>
        <v>NO APLICA</v>
      </c>
      <c r="LG4">
        <f>+'4. Modelo de Atencion'!$D4</f>
        <v>0</v>
      </c>
      <c r="LH4">
        <f>+'4. Modelo de Atencion'!$D5</f>
        <v>0</v>
      </c>
      <c r="LI4">
        <f>+'4. Modelo de Atencion'!$D6</f>
        <v>0</v>
      </c>
      <c r="LJ4" t="str">
        <f>+'4. Modelo de Atencion'!$D7</f>
        <v>NO APLICA</v>
      </c>
      <c r="LK4" t="str">
        <f>+'4. Modelo de Atencion'!$D8</f>
        <v>NO APLICA</v>
      </c>
      <c r="LL4">
        <f>+'4. Modelo de Atencion'!$D9</f>
        <v>0</v>
      </c>
      <c r="LM4">
        <f>+'4. Modelo de Atencion'!$D10</f>
        <v>0</v>
      </c>
      <c r="LN4">
        <f>+'4. Modelo de Atencion'!$D11</f>
        <v>0</v>
      </c>
      <c r="LO4">
        <f>+'4. Modelo de Atencion'!$D12</f>
        <v>0</v>
      </c>
      <c r="LP4">
        <f>+'4. Modelo de Atencion'!$D13</f>
        <v>0</v>
      </c>
      <c r="LQ4">
        <f>+'4. Modelo de Atencion'!$D14</f>
        <v>0</v>
      </c>
      <c r="LR4">
        <f>+'4. Modelo de Atencion'!$D15</f>
        <v>0</v>
      </c>
      <c r="LS4">
        <f>+'4. Modelo de Atencion'!$D16</f>
        <v>0</v>
      </c>
      <c r="LT4">
        <f>+'4. Modelo de Atencion'!$D17</f>
        <v>0</v>
      </c>
      <c r="LU4">
        <f>+'4. Modelo de Atencion'!$D18</f>
        <v>0</v>
      </c>
      <c r="LV4">
        <f>+'4. Modelo de Atencion'!$D19</f>
        <v>0</v>
      </c>
      <c r="LW4">
        <f>+'4. Modelo de Atencion'!$D20</f>
        <v>0</v>
      </c>
      <c r="LX4">
        <f>+'4. Modelo de Atencion'!$D21</f>
        <v>0</v>
      </c>
      <c r="LY4">
        <f>+'4. Modelo de Atencion'!$D22</f>
        <v>0</v>
      </c>
      <c r="LZ4">
        <f>+'4. Modelo de Atencion'!$D23</f>
        <v>0</v>
      </c>
      <c r="MA4">
        <f>+'4. Modelo de Atencion'!$D24</f>
        <v>0</v>
      </c>
      <c r="MB4" t="str">
        <f>+'5. Situaciones de Riesgo'!$D3</f>
        <v>NO APLICA</v>
      </c>
      <c r="MC4">
        <f>+'5. Situaciones de Riesgo'!$D4</f>
        <v>0</v>
      </c>
      <c r="MD4" t="str">
        <f>+'5. Situaciones de Riesgo'!$D5</f>
        <v>NO APLICA</v>
      </c>
      <c r="ME4">
        <f>+'5. Situaciones de Riesgo'!$D6</f>
        <v>0</v>
      </c>
      <c r="MF4">
        <f>+'5. Situaciones de Riesgo'!$D7</f>
        <v>0</v>
      </c>
      <c r="MG4">
        <f>+'5. Situaciones de Riesgo'!$D8</f>
        <v>0</v>
      </c>
      <c r="MH4">
        <f>+'5. Situaciones de Riesgo'!$D9</f>
        <v>0</v>
      </c>
      <c r="MI4" t="str">
        <f>+'5. Situaciones de Riesgo'!$D10</f>
        <v>NO APLICA</v>
      </c>
      <c r="MJ4">
        <f>+'5. Situaciones de Riesgo'!$D11</f>
        <v>0</v>
      </c>
      <c r="MK4">
        <f>+'5. Situaciones de Riesgo'!$D12</f>
        <v>0</v>
      </c>
      <c r="ML4">
        <f>+'5. Situaciones de Riesgo'!$D13</f>
        <v>0</v>
      </c>
      <c r="MM4">
        <f>+'5. Situaciones de Riesgo'!$D14</f>
        <v>0</v>
      </c>
      <c r="MN4">
        <f>+'5. Situaciones de Riesgo'!$D15</f>
        <v>0</v>
      </c>
      <c r="MO4">
        <f>+'5. Situaciones de Riesgo'!$D16</f>
        <v>0</v>
      </c>
      <c r="MP4">
        <f>+'5. Situaciones de Riesgo'!$D17</f>
        <v>0</v>
      </c>
      <c r="MQ4" t="str">
        <f>+'5. Situaciones de Riesgo'!$D18</f>
        <v>NO APLICA</v>
      </c>
      <c r="MR4">
        <f>+'5. Situaciones de Riesgo'!$D19</f>
        <v>0</v>
      </c>
      <c r="MS4">
        <f>+'5. Situaciones de Riesgo'!$D20</f>
        <v>0</v>
      </c>
      <c r="MT4">
        <f>+'5. Situaciones de Riesgo'!$D21</f>
        <v>0</v>
      </c>
      <c r="MU4">
        <f>+'5. Situaciones de Riesgo'!$D22</f>
        <v>0</v>
      </c>
      <c r="MV4">
        <f>+'5. Situaciones de Riesgo'!$D23</f>
        <v>0</v>
      </c>
      <c r="MW4">
        <f>+'5. Situaciones de Riesgo'!$D24</f>
        <v>0</v>
      </c>
      <c r="MX4">
        <f>+'5. Situaciones de Riesgo'!$D25</f>
        <v>0</v>
      </c>
      <c r="MY4">
        <f>+'5. Situaciones de Riesgo'!$D26</f>
        <v>0</v>
      </c>
      <c r="MZ4">
        <f>+'5. Situaciones de Riesgo'!$D27</f>
        <v>0</v>
      </c>
      <c r="NA4">
        <f>+'5. Situaciones de Riesgo'!$D28</f>
        <v>0</v>
      </c>
      <c r="NB4">
        <f>+'5. Situaciones de Riesgo'!$D29</f>
        <v>0</v>
      </c>
      <c r="NC4">
        <f>+'5. Situaciones de Riesgo'!$D30</f>
        <v>0</v>
      </c>
      <c r="ND4" t="str">
        <f>+'5. Situaciones de Riesgo'!$D31</f>
        <v>NO APLICA</v>
      </c>
      <c r="NE4" t="str">
        <f>+'5. Situaciones de Riesgo'!$D32</f>
        <v>NO APLICA</v>
      </c>
      <c r="NF4">
        <f>+'5. Situaciones de Riesgo'!$D33</f>
        <v>0</v>
      </c>
      <c r="NG4">
        <f>+'5. Situaciones de Riesgo'!$D34</f>
        <v>0</v>
      </c>
      <c r="NH4">
        <f>+'5. Situaciones de Riesgo'!$D35</f>
        <v>0</v>
      </c>
      <c r="NI4">
        <f>+'5. Situaciones de Riesgo'!$D36</f>
        <v>0</v>
      </c>
      <c r="NJ4">
        <f>+'5. Situaciones de Riesgo'!$D37</f>
        <v>0</v>
      </c>
      <c r="NK4">
        <f>+'5. Situaciones de Riesgo'!$D38</f>
        <v>0</v>
      </c>
      <c r="NL4">
        <f>+'5. Situaciones de Riesgo'!$D39</f>
        <v>0</v>
      </c>
      <c r="NM4">
        <f>+'5. Situaciones de Riesgo'!$D40</f>
        <v>0</v>
      </c>
      <c r="NN4">
        <f>+'5. Situaciones de Riesgo'!$D41</f>
        <v>0</v>
      </c>
      <c r="NO4">
        <f>+'5. Situaciones de Riesgo'!$D42</f>
        <v>0</v>
      </c>
      <c r="NP4">
        <f>+'5. Situaciones de Riesgo'!$D43</f>
        <v>0</v>
      </c>
      <c r="NQ4">
        <f>+'5. Situaciones de Riesgo'!$D44</f>
        <v>0</v>
      </c>
      <c r="NR4">
        <f>+'5. Situaciones de Riesgo'!$D45</f>
        <v>0</v>
      </c>
      <c r="NS4">
        <f>+'5. Situaciones de Riesgo'!$D46</f>
        <v>0</v>
      </c>
      <c r="NT4">
        <f>+'5. Situaciones de Riesgo'!$D47</f>
        <v>0</v>
      </c>
      <c r="NU4">
        <f>+'5. Situaciones de Riesgo'!$D48</f>
        <v>0</v>
      </c>
      <c r="NV4">
        <f>+'5. Situaciones de Riesgo'!$D49</f>
        <v>0</v>
      </c>
      <c r="NW4">
        <f>+'5. Situaciones de Riesgo'!$D50</f>
        <v>0</v>
      </c>
      <c r="NX4">
        <f>+'5. Situaciones de Riesgo'!$D51</f>
        <v>0</v>
      </c>
      <c r="NY4">
        <f>+'5. Situaciones de Riesgo'!$D52</f>
        <v>0</v>
      </c>
      <c r="NZ4">
        <f>+'5. Situaciones de Riesgo'!$D53</f>
        <v>0</v>
      </c>
      <c r="OA4">
        <f>+'5. Situaciones de Riesgo'!$D54</f>
        <v>0</v>
      </c>
      <c r="OB4" t="str">
        <f>+'5. Situaciones de Riesgo'!$D55</f>
        <v>NO APLICA</v>
      </c>
      <c r="OC4">
        <f>+'5. Situaciones de Riesgo'!$D56</f>
        <v>0</v>
      </c>
      <c r="OD4">
        <f>+'5. Situaciones de Riesgo'!$D57</f>
        <v>0</v>
      </c>
      <c r="OE4">
        <f>+'5. Situaciones de Riesgo'!$D58</f>
        <v>0</v>
      </c>
      <c r="OF4">
        <f>+'5. Situaciones de Riesgo'!$D59</f>
        <v>0</v>
      </c>
      <c r="OG4">
        <f>+'5. Situaciones de Riesgo'!$D60</f>
        <v>0</v>
      </c>
      <c r="OH4">
        <f>+'5. Situaciones de Riesgo'!$D61</f>
        <v>0</v>
      </c>
      <c r="OI4">
        <f>+'5. Situaciones de Riesgo'!$D62</f>
        <v>0</v>
      </c>
      <c r="OJ4" t="str">
        <f>+'5. Situaciones de Riesgo'!$D63</f>
        <v>NO APLICA</v>
      </c>
      <c r="OK4">
        <f>+'5. Situaciones de Riesgo'!$D64</f>
        <v>0</v>
      </c>
      <c r="OL4">
        <f>+'5. Situaciones de Riesgo'!$D65</f>
        <v>0</v>
      </c>
      <c r="OM4" t="str">
        <f>+'5. Situaciones de Riesgo'!$D66</f>
        <v>NO APLICA</v>
      </c>
      <c r="ON4">
        <f>+'5. Situaciones de Riesgo'!$D67</f>
        <v>0</v>
      </c>
      <c r="OO4">
        <f>+'5. Situaciones de Riesgo'!$D68</f>
        <v>0</v>
      </c>
      <c r="OP4">
        <f>+'5. Situaciones de Riesgo'!$D69</f>
        <v>0</v>
      </c>
      <c r="OQ4">
        <f>+'5. Situaciones de Riesgo'!$D70</f>
        <v>0</v>
      </c>
      <c r="OR4">
        <f>+'5. Situaciones de Riesgo'!$D71</f>
        <v>0</v>
      </c>
      <c r="OS4">
        <f>+'5. Situaciones de Riesgo'!$D72</f>
        <v>0</v>
      </c>
      <c r="OT4">
        <f>+'5. Situaciones de Riesgo'!$D73</f>
        <v>0</v>
      </c>
      <c r="OU4">
        <f>+'5. Situaciones de Riesgo'!$D74</f>
        <v>0</v>
      </c>
      <c r="OV4">
        <f>+'5. Situaciones de Riesgo'!$D75</f>
        <v>0</v>
      </c>
      <c r="OW4">
        <f>+'5. Situaciones de Riesgo'!$D76</f>
        <v>0</v>
      </c>
      <c r="OX4" t="str">
        <f>+'5. Situaciones de Riesgo'!$D77</f>
        <v>NO APLICA</v>
      </c>
      <c r="OY4">
        <f>+'5. Situaciones de Riesgo'!$D78</f>
        <v>0</v>
      </c>
      <c r="OZ4">
        <f>+'5. Situaciones de Riesgo'!$D79</f>
        <v>0</v>
      </c>
      <c r="PA4">
        <f>+'5. Situaciones de Riesgo'!$D80</f>
        <v>0</v>
      </c>
      <c r="PB4">
        <f>+'5. Situaciones de Riesgo'!$D81</f>
        <v>0</v>
      </c>
      <c r="PC4">
        <f>+'5. Situaciones de Riesgo'!$D82</f>
        <v>0</v>
      </c>
      <c r="PD4">
        <f>+'5. Situaciones de Riesgo'!$D83</f>
        <v>0</v>
      </c>
      <c r="PE4">
        <f>+'5. Situaciones de Riesgo'!$D84</f>
        <v>0</v>
      </c>
      <c r="PF4">
        <f>+'5. Situaciones de Riesgo'!$D85</f>
        <v>0</v>
      </c>
      <c r="PG4" t="str">
        <f>+'5. Situaciones de Riesgo'!$D86</f>
        <v>NO APLICA</v>
      </c>
      <c r="PH4">
        <f>+'5. Situaciones de Riesgo'!$D87</f>
        <v>0</v>
      </c>
      <c r="PI4">
        <f>+'5. Situaciones de Riesgo'!$D88</f>
        <v>0</v>
      </c>
      <c r="PJ4">
        <f>+'5. Situaciones de Riesgo'!$D89</f>
        <v>0</v>
      </c>
      <c r="PK4">
        <f>+'5. Situaciones de Riesgo'!$D90</f>
        <v>0</v>
      </c>
      <c r="PL4">
        <f>+'5. Situaciones de Riesgo'!$D91</f>
        <v>0</v>
      </c>
      <c r="PM4">
        <f>+'5. Situaciones de Riesgo'!$D92</f>
        <v>0</v>
      </c>
      <c r="PN4">
        <f>+'5. Situaciones de Riesgo'!$D93</f>
        <v>0</v>
      </c>
      <c r="PO4" t="str">
        <f>+'5. Situaciones de Riesgo'!$D94</f>
        <v>NO APLICA</v>
      </c>
      <c r="PP4">
        <f>+'5. Situaciones de Riesgo'!$D95</f>
        <v>0</v>
      </c>
      <c r="PQ4">
        <f>+'5. Situaciones de Riesgo'!$D96</f>
        <v>0</v>
      </c>
      <c r="PR4">
        <f>+'5. Situaciones de Riesgo'!$D97</f>
        <v>0</v>
      </c>
      <c r="PS4">
        <f>+'5. Situaciones de Riesgo'!$D98</f>
        <v>0</v>
      </c>
      <c r="PT4">
        <f>+'5. Situaciones de Riesgo'!$D99</f>
        <v>0</v>
      </c>
      <c r="PU4">
        <f>+'5. Situaciones de Riesgo'!$D100</f>
        <v>0</v>
      </c>
      <c r="PV4">
        <f>+'5. Situaciones de Riesgo'!$D101</f>
        <v>0</v>
      </c>
      <c r="PW4" t="str">
        <f>+'5. Situaciones de Riesgo'!$D102</f>
        <v>NO APLICA</v>
      </c>
      <c r="PX4">
        <f>+'5. Situaciones de Riesgo'!$D103</f>
        <v>0</v>
      </c>
      <c r="PY4">
        <f>+'5. Situaciones de Riesgo'!$D104</f>
        <v>0</v>
      </c>
      <c r="PZ4">
        <f>+'5. Situaciones de Riesgo'!$D105</f>
        <v>0</v>
      </c>
      <c r="QA4">
        <f>+'5. Situaciones de Riesgo'!$D106</f>
        <v>0</v>
      </c>
      <c r="QB4">
        <f>+'5. Situaciones de Riesgo'!$D107</f>
        <v>0</v>
      </c>
      <c r="QC4">
        <f>+'5. Situaciones de Riesgo'!$D108</f>
        <v>0</v>
      </c>
      <c r="QD4">
        <f>+'5. Situaciones de Riesgo'!$D109</f>
        <v>0</v>
      </c>
      <c r="QE4">
        <f>+'5. Situaciones de Riesgo'!$D110</f>
        <v>0</v>
      </c>
      <c r="QF4" t="str">
        <f>+'6. Código de Etica'!$D3</f>
        <v>NO APLICA</v>
      </c>
      <c r="QG4" t="str">
        <f>+'6. Código de Etica'!$D4</f>
        <v>NO APLICA</v>
      </c>
      <c r="QH4" t="str">
        <f>+'6. Código de Etica'!$D5</f>
        <v>NO APLICA</v>
      </c>
      <c r="QI4">
        <f>+'6. Código de Etica'!$D6</f>
        <v>0</v>
      </c>
      <c r="QJ4">
        <f>+'6. Código de Etica'!$D7</f>
        <v>0</v>
      </c>
      <c r="QK4">
        <f>+'6. Código de Etica'!$D8</f>
        <v>0</v>
      </c>
      <c r="QL4">
        <f>+'6. Código de Etica'!$D9</f>
        <v>0</v>
      </c>
      <c r="QM4">
        <f>+'6. Código de Etica'!$D10</f>
        <v>0</v>
      </c>
      <c r="QN4">
        <f>+'6. Código de Etica'!$D11</f>
        <v>0</v>
      </c>
      <c r="QO4">
        <f>+'6. Código de Etica'!$D12</f>
        <v>0</v>
      </c>
      <c r="QP4">
        <f>+'6. Código de Etica'!$D13</f>
        <v>0</v>
      </c>
      <c r="QQ4">
        <f>+'6. Código de Etica'!$D14</f>
        <v>0</v>
      </c>
      <c r="QR4">
        <f>+'6. Código de Etica'!$D15</f>
        <v>0</v>
      </c>
      <c r="QS4">
        <f>+'6. Código de Etica'!$D16</f>
        <v>0</v>
      </c>
      <c r="QT4">
        <f>+'6. Código de Etica'!$D17</f>
        <v>0</v>
      </c>
      <c r="QU4">
        <f>+'6. Código de Etica'!$D18</f>
        <v>0</v>
      </c>
      <c r="QV4">
        <f>+'6. Código de Etica'!$D19</f>
        <v>0</v>
      </c>
      <c r="QW4">
        <f>+'6. Código de Etica'!$D20</f>
        <v>0</v>
      </c>
      <c r="QX4">
        <f>+'6. Código de Etica'!$D21</f>
        <v>0</v>
      </c>
      <c r="QY4">
        <f>+'6. Código de Etica'!$D22</f>
        <v>0</v>
      </c>
      <c r="QZ4">
        <f>+'6. Código de Etica'!$D23</f>
        <v>0</v>
      </c>
      <c r="RA4">
        <f>+'6. Código de Etica'!$D24</f>
        <v>0</v>
      </c>
      <c r="RB4">
        <f>+'6. Código de Etica'!$D25</f>
        <v>0</v>
      </c>
      <c r="RC4">
        <f>+'6. Código de Etica'!$D26</f>
        <v>0</v>
      </c>
      <c r="RD4">
        <f>+'6. Código de Etica'!$D27</f>
        <v>0</v>
      </c>
      <c r="RE4">
        <f>+'6. Código de Etica'!$D28</f>
        <v>0</v>
      </c>
      <c r="RF4">
        <f>+'6. Código de Etica'!$D29</f>
        <v>0</v>
      </c>
      <c r="RG4">
        <f>+'6. Código de Etica'!$D30</f>
        <v>0</v>
      </c>
      <c r="RH4">
        <f>+'6. Código de Etica'!$D31</f>
        <v>0</v>
      </c>
      <c r="RI4">
        <f>+'6. Código de Etica'!$D32</f>
        <v>0</v>
      </c>
      <c r="RJ4">
        <f>+'6. Código de Etica'!$D33</f>
        <v>0</v>
      </c>
      <c r="RK4">
        <f>+'6. Código de Etica'!$D34</f>
        <v>0</v>
      </c>
      <c r="RL4" t="str">
        <f>+'7. Talento Humano'!$D3</f>
        <v>NO APLICA</v>
      </c>
      <c r="RM4">
        <f>+'7. Talento Humano'!$D4</f>
        <v>0</v>
      </c>
      <c r="RN4" t="str">
        <f>+'7. Talento Humano'!$D5</f>
        <v>NO APLICA</v>
      </c>
      <c r="RO4">
        <f>+'7. Talento Humano'!$D6</f>
        <v>0</v>
      </c>
      <c r="RP4">
        <f>+'7. Talento Humano'!$D7</f>
        <v>0</v>
      </c>
      <c r="RQ4">
        <f>+'7. Talento Humano'!$D8</f>
        <v>0</v>
      </c>
      <c r="RR4" t="str">
        <f>+'7. Talento Humano'!$D9</f>
        <v>NO APLICA</v>
      </c>
      <c r="RS4">
        <f>+'7. Talento Humano'!$D10</f>
        <v>0</v>
      </c>
      <c r="RT4">
        <f>+'7. Talento Humano'!$D11</f>
        <v>0</v>
      </c>
      <c r="RU4">
        <f>+'7. Talento Humano'!$D12</f>
        <v>0</v>
      </c>
      <c r="RV4" t="str">
        <f>+'7. Talento Humano'!$D13</f>
        <v>NO APLICA</v>
      </c>
      <c r="RW4">
        <f>+'7. Talento Humano'!$D14</f>
        <v>0</v>
      </c>
      <c r="RX4">
        <f>+'7. Talento Humano'!$D15</f>
        <v>0</v>
      </c>
      <c r="RY4" t="str">
        <f>+'7. Talento Humano'!$D16</f>
        <v>NO APLICA</v>
      </c>
      <c r="RZ4">
        <f>+'7. Talento Humano'!$D17</f>
        <v>0</v>
      </c>
      <c r="SA4">
        <f>+'7. Talento Humano'!$D18</f>
        <v>0</v>
      </c>
      <c r="SB4">
        <f>+'7. Talento Humano'!$D19</f>
        <v>0</v>
      </c>
      <c r="SC4" t="str">
        <f>+'8. Financiero'!$D3</f>
        <v>NO APLICA</v>
      </c>
      <c r="SD4">
        <f>+'8. Financiero'!$D4</f>
        <v>0</v>
      </c>
      <c r="SE4">
        <f>+'8. Financiero'!$D5</f>
        <v>0</v>
      </c>
      <c r="SF4">
        <f>+'8. Financiero'!$D6</f>
        <v>0</v>
      </c>
      <c r="SG4">
        <f>+'8. Financiero'!$D7</f>
        <v>0</v>
      </c>
      <c r="SH4" t="str">
        <f>+'8. Financiero'!$D8</f>
        <v>NO APLICA</v>
      </c>
      <c r="SI4">
        <f>+'8. Financiero'!$D9</f>
        <v>0</v>
      </c>
      <c r="SJ4">
        <f>+'8. Financiero'!$D10</f>
        <v>0</v>
      </c>
      <c r="SK4">
        <f>+'8. Financiero'!$D11</f>
        <v>0</v>
      </c>
      <c r="SL4">
        <f>+'8. Financiero'!$D12</f>
        <v>0</v>
      </c>
      <c r="SM4">
        <f>+'8. Financiero'!$D13</f>
        <v>0</v>
      </c>
      <c r="SN4" t="str">
        <f>+'9. Dotacion'!$D3</f>
        <v>NO APLICA</v>
      </c>
      <c r="SO4">
        <f>+'9. Dotacion'!$D4</f>
        <v>0</v>
      </c>
      <c r="SP4">
        <f>+'9. Dotacion'!$D5</f>
        <v>0</v>
      </c>
      <c r="SQ4">
        <f>+'9. Dotacion'!$D6</f>
        <v>0</v>
      </c>
      <c r="SR4" t="str">
        <f>+'9. Dotacion'!$D7</f>
        <v>NO APLICA</v>
      </c>
      <c r="SS4">
        <f>+'9. Dotacion'!$D8</f>
        <v>0</v>
      </c>
      <c r="ST4">
        <f>+'9. Dotacion'!$D9</f>
        <v>0</v>
      </c>
      <c r="SU4">
        <f>+'9. Dotacion'!$D10</f>
        <v>0</v>
      </c>
      <c r="SV4">
        <f>+'9. Dotacion'!$D11</f>
        <v>0</v>
      </c>
      <c r="SW4" t="str">
        <f>+'9. Dotacion'!$D12</f>
        <v>NO APLICA</v>
      </c>
      <c r="SX4">
        <f>+'9. Dotacion'!$D13</f>
        <v>0</v>
      </c>
      <c r="SY4">
        <f>+'9. Dotacion'!$D14</f>
        <v>0</v>
      </c>
      <c r="SZ4">
        <f>+'9. Dotacion'!$D15</f>
        <v>0</v>
      </c>
      <c r="TA4">
        <f>+'9. Dotacion'!$D16</f>
        <v>0</v>
      </c>
      <c r="TB4" t="str">
        <f>+'9. Dotacion'!$D17</f>
        <v>NO APLICA</v>
      </c>
      <c r="TC4">
        <f>+'9. Dotacion'!$D18</f>
        <v>0</v>
      </c>
      <c r="TD4" t="str">
        <f>+'9. Dotacion'!$D19</f>
        <v>NO APLICA</v>
      </c>
      <c r="TE4">
        <f>+'9. Dotacion'!$D20</f>
        <v>0</v>
      </c>
      <c r="TF4" t="str">
        <f>+'Anexo 1 Violencias'!$D3</f>
        <v>NO APLICA</v>
      </c>
      <c r="TG4">
        <f>+'Anexo 1 Violencias'!$D4</f>
        <v>0</v>
      </c>
      <c r="TH4">
        <f>+'Anexo 1 Violencias'!$D5</f>
        <v>0</v>
      </c>
      <c r="TI4">
        <f>+'Anexo 1 Violencias'!$D6</f>
        <v>0</v>
      </c>
      <c r="TJ4">
        <f>+'Anexo 1 Violencias'!$D7</f>
        <v>0</v>
      </c>
      <c r="TK4">
        <f>+'Anexo 1 Violencias'!$D8</f>
        <v>0</v>
      </c>
      <c r="TL4">
        <f>+'Anexo 1 Violencias'!$D9</f>
        <v>0</v>
      </c>
      <c r="TM4" t="str">
        <f>+'Anexo 2. Discapacidad'!$D3</f>
        <v>NO APLICA</v>
      </c>
      <c r="TN4">
        <f>+'Anexo 2. Discapacidad'!$D4</f>
        <v>0</v>
      </c>
      <c r="TO4">
        <f>+'Anexo 2. Discapacidad'!$D5</f>
        <v>0</v>
      </c>
      <c r="TP4">
        <f>+'Anexo 2. Discapacidad'!$D6</f>
        <v>0</v>
      </c>
      <c r="TQ4">
        <f>+'Anexo 2. Discapacidad'!$D7</f>
        <v>0</v>
      </c>
      <c r="TR4">
        <f>+'Anexo 2. Discapacidad'!$D8</f>
        <v>0</v>
      </c>
      <c r="TS4">
        <f>+'Anexo 2. Discapacidad'!$D9</f>
        <v>0</v>
      </c>
      <c r="TT4">
        <f>+'Anexo 2. Discapacidad'!$D10</f>
        <v>0</v>
      </c>
      <c r="TU4">
        <f>+'Anexo 2. Discapacidad'!$D11</f>
        <v>0</v>
      </c>
      <c r="TV4">
        <f>+'Anexo 2. Discapacidad'!$D12</f>
        <v>0</v>
      </c>
      <c r="TW4">
        <f>+'Anexo 2. Discapacidad'!$D13</f>
        <v>0</v>
      </c>
      <c r="TX4">
        <f>+'Anexo 2. Discapacidad'!$D14</f>
        <v>0</v>
      </c>
      <c r="TY4">
        <f>+'Anexo 2. Discapacidad'!$D15</f>
        <v>0</v>
      </c>
      <c r="TZ4" t="str">
        <f>+'Anexo 2. Discapacidad'!$D16</f>
        <v>NO APLICA</v>
      </c>
      <c r="UA4">
        <f>+'Anexo 2. Discapacidad'!$D17</f>
        <v>0</v>
      </c>
      <c r="UB4">
        <f>+'Anexo 2. Discapacidad'!$D18</f>
        <v>0</v>
      </c>
      <c r="UC4" t="str">
        <f>+'Anexo 2. Discapacidad'!$D19</f>
        <v>NO APLICA</v>
      </c>
      <c r="UD4">
        <f>+'Anexo 2. Discapacidad'!$D20</f>
        <v>0</v>
      </c>
      <c r="UE4">
        <f>+'Anexo 2. Discapacidad'!$D21</f>
        <v>0</v>
      </c>
      <c r="UF4" t="str">
        <f>+'Anexo 2. Discapacidad'!$D22</f>
        <v>NO APLICA</v>
      </c>
      <c r="UG4">
        <f>+'Anexo 2. Discapacidad'!$D23</f>
        <v>0</v>
      </c>
      <c r="UH4" t="str">
        <f>+'Anexo 3. Gestantes y Lactan'!$D3</f>
        <v>NO APLICA</v>
      </c>
      <c r="UI4" t="str">
        <f>+'Anexo 3. Gestantes y Lactan'!$D4</f>
        <v>NO APLICA</v>
      </c>
      <c r="UJ4">
        <f>+'Anexo 3. Gestantes y Lactan'!$D5</f>
        <v>0</v>
      </c>
      <c r="UK4">
        <f>+'Anexo 3. Gestantes y Lactan'!$D6</f>
        <v>0</v>
      </c>
      <c r="UL4">
        <f>+'Anexo 3. Gestantes y Lactan'!$D7</f>
        <v>0</v>
      </c>
      <c r="UM4">
        <f>+'Anexo 3. Gestantes y Lactan'!$D8</f>
        <v>0</v>
      </c>
      <c r="UN4">
        <f>+'Anexo 3. Gestantes y Lactan'!$D9</f>
        <v>0</v>
      </c>
      <c r="UO4">
        <f>+'Anexo 3. Gestantes y Lactan'!$D10</f>
        <v>0</v>
      </c>
      <c r="UP4">
        <f>+'Anexo 3. Gestantes y Lactan'!$D11</f>
        <v>0</v>
      </c>
      <c r="UQ4">
        <f>+'Anexo 3. Gestantes y Lactan'!$D12</f>
        <v>0</v>
      </c>
      <c r="UR4">
        <f>+'Anexo 3. Gestantes y Lactan'!$D13</f>
        <v>0</v>
      </c>
      <c r="US4">
        <f>+'Anexo 3. Gestantes y Lactan'!$D14</f>
        <v>0</v>
      </c>
      <c r="UT4">
        <f>+'Anexo 3. Gestantes y Lactan'!$D15</f>
        <v>0</v>
      </c>
      <c r="UU4">
        <f>+'Anexo 3. Gestantes y Lactan'!$D16</f>
        <v>0</v>
      </c>
      <c r="UV4">
        <f>+'Anexo 3. Gestantes y Lactan'!$D17</f>
        <v>0</v>
      </c>
      <c r="UW4">
        <f>+'Anexo 3. Gestantes y Lactan'!$D18</f>
        <v>0</v>
      </c>
      <c r="UX4">
        <f>+'Anexo 3. Gestantes y Lactan'!$D19</f>
        <v>0</v>
      </c>
      <c r="UY4">
        <f>+'Anexo 3. Gestantes y Lactan'!$D20</f>
        <v>0</v>
      </c>
      <c r="UZ4">
        <f>+'Anexo 3. Gestantes y Lactan'!$D21</f>
        <v>0</v>
      </c>
      <c r="VA4" t="str">
        <f>+'Anexo 3. Gestantes y Lactan'!$D22</f>
        <v>NO APLICA</v>
      </c>
      <c r="VB4">
        <f>+'Anexo 3. Gestantes y Lactan'!$D23</f>
        <v>0</v>
      </c>
      <c r="VC4">
        <f>+'Anexo 3. Gestantes y Lactan'!$D24</f>
        <v>0</v>
      </c>
      <c r="VD4">
        <f>+'Anexo 3. Gestantes y Lactan'!$D25</f>
        <v>0</v>
      </c>
      <c r="VE4">
        <f>+'Anexo 3. Gestantes y Lactan'!$D26</f>
        <v>0</v>
      </c>
      <c r="VF4" t="str">
        <f>+'Anexo 3. Gestantes y Lactan'!$D27</f>
        <v>NO APLICA</v>
      </c>
      <c r="VG4">
        <f>+'Anexo 3. Gestantes y Lactan'!$D28</f>
        <v>0</v>
      </c>
      <c r="VH4">
        <f>+'Anexo 3. Gestantes y Lactan'!$D29</f>
        <v>0</v>
      </c>
      <c r="VI4" t="str">
        <f>+'Anexo 3. Gestantes y Lactan'!$D30</f>
        <v>NO APLICA</v>
      </c>
      <c r="VJ4">
        <f>+'Anexo 3. Gestantes y Lactan'!$D31</f>
        <v>0</v>
      </c>
    </row>
  </sheetData>
  <sheetProtection algorithmName="SHA-512" hashValue="wTGDhWORx7Do+kwdI4WCx1KCFqqq4digiRbhjuwR88012cKEL1zFOGdbihXMbax3zV17P7bgLHWBw9QNqEYQlg==" saltValue="Sb0mxgpO5DPPXKV9UAB2Dg==" spinCount="100000" sheet="1" formatRows="0"/>
  <mergeCells count="19">
    <mergeCell ref="UH1:VJ1"/>
    <mergeCell ref="RL1:SB1"/>
    <mergeCell ref="SC1:SM1"/>
    <mergeCell ref="SN1:TE1"/>
    <mergeCell ref="TF1:TL1"/>
    <mergeCell ref="TM1:UG1"/>
    <mergeCell ref="FK1:IX1"/>
    <mergeCell ref="IY1:LE1"/>
    <mergeCell ref="LF1:MA1"/>
    <mergeCell ref="MB1:QE1"/>
    <mergeCell ref="QF1:RK1"/>
    <mergeCell ref="BM1:DN1"/>
    <mergeCell ref="DO1:FJ1"/>
    <mergeCell ref="A2:O2"/>
    <mergeCell ref="P2:AH2"/>
    <mergeCell ref="AI2:AR2"/>
    <mergeCell ref="AS2:BL2"/>
    <mergeCell ref="A1:O1"/>
    <mergeCell ref="AS1:BL1"/>
  </mergeCells>
  <conditionalFormatting sqref="SN2:SN3">
    <cfRule type="cellIs" dxfId="0" priority="1" operator="equal">
      <formula>"No Cumple"</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1326-27B0-4B77-B4D9-8376B7A66A2B}">
  <dimension ref="A1:LP3"/>
  <sheetViews>
    <sheetView workbookViewId="0">
      <selection activeCell="A3" sqref="A3"/>
    </sheetView>
  </sheetViews>
  <sheetFormatPr baseColWidth="10" defaultColWidth="10.7109375" defaultRowHeight="15" x14ac:dyDescent="0.25"/>
  <cols>
    <col min="1" max="1" width="33.7109375" customWidth="1"/>
    <col min="2" max="2" width="16.28515625" customWidth="1"/>
    <col min="3" max="3" width="24.28515625" customWidth="1"/>
    <col min="4" max="4" width="17.7109375" customWidth="1"/>
    <col min="5" max="5" width="21" customWidth="1"/>
    <col min="6" max="6" width="22" customWidth="1"/>
    <col min="7" max="7" width="21.140625" customWidth="1"/>
    <col min="8" max="8" width="22.28515625" customWidth="1"/>
    <col min="9" max="9" width="27.28515625" customWidth="1"/>
    <col min="10" max="10" width="41.85546875" customWidth="1"/>
    <col min="11" max="11" width="38.85546875" customWidth="1"/>
    <col min="12" max="12" width="17.7109375" customWidth="1"/>
    <col min="13" max="13" width="17.28515625" customWidth="1"/>
    <col min="14" max="14" width="19.42578125" customWidth="1"/>
    <col min="15" max="15" width="30.28515625" customWidth="1"/>
    <col min="16" max="16" width="37" customWidth="1"/>
    <col min="17" max="17" width="18.140625" customWidth="1"/>
    <col min="18" max="18" width="21.28515625" customWidth="1"/>
    <col min="19" max="19" width="24.7109375" customWidth="1"/>
    <col min="20" max="20" width="34.140625" customWidth="1"/>
    <col min="21" max="21" width="20.140625" customWidth="1"/>
    <col min="22" max="22" width="25.85546875" customWidth="1"/>
    <col min="23" max="23" width="40.42578125" customWidth="1"/>
    <col min="24" max="24" width="23.85546875" customWidth="1"/>
    <col min="25" max="25" width="20.42578125" customWidth="1"/>
    <col min="26" max="26" width="23" customWidth="1"/>
    <col min="27" max="27" width="39.140625" customWidth="1"/>
    <col min="28" max="28" width="20.7109375" customWidth="1"/>
    <col min="29" max="29" width="18.42578125" customWidth="1"/>
    <col min="30" max="30" width="16.140625" customWidth="1"/>
    <col min="31" max="31" width="33.7109375" customWidth="1"/>
    <col min="32" max="32" width="45.42578125" customWidth="1"/>
    <col min="33" max="33" width="23.7109375" customWidth="1"/>
    <col min="34" max="34" width="28" customWidth="1"/>
    <col min="35" max="35" width="19.42578125" customWidth="1"/>
    <col min="36" max="36" width="23" customWidth="1"/>
    <col min="37" max="37" width="20" customWidth="1"/>
    <col min="38" max="38" width="31.42578125" customWidth="1"/>
    <col min="39" max="39" width="41.140625" customWidth="1"/>
    <col min="40" max="40" width="61.85546875" customWidth="1"/>
    <col min="41" max="41" width="42" customWidth="1"/>
    <col min="42" max="42" width="49.85546875" customWidth="1"/>
    <col min="43" max="43" width="23.85546875" customWidth="1"/>
    <col min="44" max="44" width="42.42578125" customWidth="1"/>
    <col min="45" max="45" width="19.42578125" customWidth="1"/>
    <col min="46" max="46" width="18.28515625" customWidth="1"/>
    <col min="47" max="47" width="18.42578125" customWidth="1"/>
    <col min="48" max="48" width="32" customWidth="1"/>
    <col min="49" max="49" width="27" customWidth="1"/>
    <col min="52" max="52" width="15.140625" customWidth="1"/>
    <col min="53" max="53" width="30.42578125" customWidth="1"/>
    <col min="54" max="54" width="40.140625" customWidth="1"/>
    <col min="55" max="55" width="19.140625" customWidth="1"/>
    <col min="56" max="56" width="17.85546875" customWidth="1"/>
    <col min="57" max="57" width="17.42578125" customWidth="1"/>
    <col min="58" max="58" width="42.42578125" customWidth="1"/>
    <col min="59" max="59" width="35.140625" customWidth="1"/>
    <col min="62" max="62" width="26.140625" customWidth="1"/>
    <col min="63" max="63" width="20.7109375" customWidth="1"/>
    <col min="64" max="64" width="7" customWidth="1"/>
    <col min="65" max="65" width="46.7109375" customWidth="1"/>
    <col min="66" max="66" width="25.140625" customWidth="1"/>
    <col min="67" max="67" width="51.140625" customWidth="1"/>
    <col min="68" max="68" width="5.42578125" customWidth="1"/>
    <col min="69" max="69" width="47.42578125" customWidth="1"/>
    <col min="70" max="70" width="30" customWidth="1"/>
    <col min="71" max="71" width="34.28515625" customWidth="1"/>
    <col min="72" max="72" width="8" customWidth="1"/>
    <col min="73" max="73" width="45.42578125" customWidth="1"/>
    <col min="74" max="74" width="23" customWidth="1"/>
    <col min="75" max="75" width="38.85546875" customWidth="1"/>
    <col min="76" max="76" width="7.7109375" customWidth="1"/>
    <col min="77" max="77" width="45" customWidth="1"/>
    <col min="78" max="78" width="27.42578125" customWidth="1"/>
    <col min="79" max="79" width="40.85546875" customWidth="1"/>
    <col min="80" max="80" width="7" customWidth="1"/>
    <col min="81" max="81" width="45" customWidth="1"/>
    <col min="82" max="82" width="28.42578125" customWidth="1"/>
    <col min="83" max="83" width="38.28515625" customWidth="1"/>
    <col min="84" max="84" width="6.42578125" customWidth="1"/>
    <col min="85" max="85" width="45.28515625" customWidth="1"/>
    <col min="86" max="86" width="25" customWidth="1"/>
    <col min="87" max="87" width="43" customWidth="1"/>
    <col min="88" max="88" width="6.42578125" customWidth="1"/>
    <col min="89" max="89" width="46.28515625" customWidth="1"/>
    <col min="90" max="90" width="29.42578125" customWidth="1"/>
    <col min="91" max="91" width="39.85546875" customWidth="1"/>
    <col min="92" max="92" width="6.42578125" customWidth="1"/>
    <col min="93" max="93" width="44.7109375" customWidth="1"/>
    <col min="94" max="94" width="28.140625" customWidth="1"/>
    <col min="95" max="95" width="35.140625" customWidth="1"/>
    <col min="96" max="96" width="7.85546875" customWidth="1"/>
    <col min="97" max="97" width="45" customWidth="1"/>
    <col min="98" max="98" width="27.42578125" customWidth="1"/>
    <col min="99" max="99" width="38.7109375" customWidth="1"/>
    <col min="100" max="100" width="7.42578125" customWidth="1"/>
    <col min="101" max="101" width="45.42578125" customWidth="1"/>
    <col min="102" max="102" width="28.7109375" customWidth="1"/>
    <col min="103" max="103" width="36" customWidth="1"/>
    <col min="104" max="104" width="8.42578125" customWidth="1"/>
    <col min="105" max="105" width="45.28515625" customWidth="1"/>
    <col min="106" max="106" width="20.42578125" customWidth="1"/>
    <col min="107" max="107" width="36.85546875" customWidth="1"/>
    <col min="108" max="108" width="8.42578125" customWidth="1"/>
    <col min="109" max="109" width="45.140625" customWidth="1"/>
    <col min="110" max="110" width="26.140625" customWidth="1"/>
    <col min="111" max="111" width="39.42578125" customWidth="1"/>
    <col min="113" max="113" width="44.85546875" customWidth="1"/>
    <col min="114" max="114" width="25" customWidth="1"/>
    <col min="115" max="115" width="43.85546875" customWidth="1"/>
    <col min="116" max="116" width="18.7109375" customWidth="1"/>
    <col min="117" max="117" width="9" customWidth="1"/>
    <col min="118" max="118" width="47.42578125" customWidth="1"/>
    <col min="119" max="119" width="27.140625" customWidth="1"/>
    <col min="120" max="120" width="45.7109375" customWidth="1"/>
    <col min="121" max="121" width="8.28515625" customWidth="1"/>
    <col min="122" max="122" width="45.7109375" customWidth="1"/>
    <col min="123" max="123" width="27" customWidth="1"/>
    <col min="124" max="124" width="48.85546875" customWidth="1"/>
    <col min="125" max="125" width="8.42578125" customWidth="1"/>
    <col min="126" max="126" width="46" customWidth="1"/>
    <col min="127" max="127" width="29.42578125" customWidth="1"/>
    <col min="128" max="128" width="47.7109375" customWidth="1"/>
    <col min="129" max="129" width="8.140625" customWidth="1"/>
    <col min="130" max="130" width="46.140625" customWidth="1"/>
    <col min="131" max="131" width="23" customWidth="1"/>
    <col min="132" max="132" width="53.28515625" customWidth="1"/>
    <col min="133" max="133" width="7.42578125" customWidth="1"/>
    <col min="134" max="134" width="46.42578125" customWidth="1"/>
    <col min="135" max="135" width="24.42578125" customWidth="1"/>
    <col min="136" max="136" width="39.42578125" customWidth="1"/>
    <col min="137" max="137" width="7.85546875" customWidth="1"/>
    <col min="138" max="138" width="44.7109375" customWidth="1"/>
    <col min="139" max="139" width="22.28515625" customWidth="1"/>
    <col min="140" max="140" width="45.42578125" customWidth="1"/>
    <col min="141" max="141" width="7.85546875" customWidth="1"/>
    <col min="142" max="142" width="47" customWidth="1"/>
    <col min="143" max="143" width="25.140625" customWidth="1"/>
    <col min="144" max="144" width="48.7109375" customWidth="1"/>
    <col min="145" max="145" width="9.140625" customWidth="1"/>
    <col min="146" max="146" width="45.28515625" customWidth="1"/>
    <col min="147" max="147" width="25.85546875" customWidth="1"/>
    <col min="148" max="148" width="39.85546875" customWidth="1"/>
    <col min="149" max="149" width="8.42578125" customWidth="1"/>
    <col min="150" max="150" width="45.42578125" customWidth="1"/>
    <col min="151" max="151" width="25.7109375" customWidth="1"/>
    <col min="152" max="152" width="47.140625" customWidth="1"/>
    <col min="153" max="153" width="8.28515625" customWidth="1"/>
    <col min="154" max="154" width="46.140625" customWidth="1"/>
    <col min="155" max="155" width="25" customWidth="1"/>
    <col min="156" max="156" width="37.85546875" customWidth="1"/>
    <col min="157" max="157" width="8.85546875" customWidth="1"/>
    <col min="158" max="158" width="45.140625" customWidth="1"/>
    <col min="159" max="159" width="25.28515625" customWidth="1"/>
    <col min="160" max="160" width="43.42578125" customWidth="1"/>
    <col min="161" max="161" width="7.85546875" customWidth="1"/>
    <col min="162" max="162" width="45" customWidth="1"/>
    <col min="163" max="163" width="27.7109375" customWidth="1"/>
    <col min="164" max="164" width="40.85546875" customWidth="1"/>
    <col min="165" max="165" width="7.42578125" customWidth="1"/>
    <col min="166" max="166" width="44.7109375" customWidth="1"/>
    <col min="167" max="167" width="24.28515625" customWidth="1"/>
    <col min="168" max="168" width="36.7109375" customWidth="1"/>
    <col min="169" max="169" width="21.28515625" customWidth="1"/>
    <col min="170" max="170" width="7.85546875" customWidth="1"/>
    <col min="171" max="171" width="45.85546875" customWidth="1"/>
    <col min="172" max="172" width="24.85546875" customWidth="1"/>
    <col min="173" max="173" width="47.7109375" customWidth="1"/>
    <col min="174" max="174" width="9.140625" customWidth="1"/>
    <col min="175" max="175" width="45.7109375" customWidth="1"/>
    <col min="176" max="176" width="24.7109375" customWidth="1"/>
    <col min="177" max="177" width="50.28515625" customWidth="1"/>
    <col min="178" max="178" width="8.85546875" customWidth="1"/>
    <col min="179" max="179" width="45.42578125" customWidth="1"/>
    <col min="180" max="180" width="29.140625" customWidth="1"/>
    <col min="181" max="181" width="43.140625" customWidth="1"/>
    <col min="182" max="182" width="8.42578125" customWidth="1"/>
    <col min="183" max="183" width="45.7109375" customWidth="1"/>
    <col min="184" max="184" width="30.7109375" customWidth="1"/>
    <col min="185" max="185" width="41.28515625" customWidth="1"/>
    <col min="186" max="186" width="23.42578125" customWidth="1"/>
    <col min="187" max="187" width="8.28515625" customWidth="1"/>
    <col min="188" max="188" width="45.42578125" customWidth="1"/>
    <col min="189" max="189" width="23.42578125" customWidth="1"/>
    <col min="190" max="190" width="45.140625" customWidth="1"/>
    <col min="191" max="191" width="7.42578125" customWidth="1"/>
    <col min="192" max="192" width="42.140625" customWidth="1"/>
    <col min="193" max="193" width="27.140625" customWidth="1"/>
    <col min="194" max="194" width="45.42578125" customWidth="1"/>
    <col min="195" max="195" width="7.42578125" customWidth="1"/>
    <col min="196" max="196" width="45.42578125" customWidth="1"/>
    <col min="197" max="197" width="29.42578125" customWidth="1"/>
    <col min="198" max="198" width="45.42578125" customWidth="1"/>
    <col min="199" max="199" width="9" customWidth="1"/>
    <col min="200" max="200" width="45.42578125" customWidth="1"/>
    <col min="201" max="201" width="27.42578125" customWidth="1"/>
    <col min="202" max="202" width="45.140625" customWidth="1"/>
    <col min="203" max="203" width="7.42578125" customWidth="1"/>
    <col min="204" max="204" width="45" customWidth="1"/>
    <col min="205" max="205" width="27.85546875" customWidth="1"/>
    <col min="206" max="206" width="43" customWidth="1"/>
    <col min="207" max="207" width="23.85546875" customWidth="1"/>
    <col min="208" max="208" width="7.85546875" customWidth="1"/>
    <col min="209" max="209" width="45" customWidth="1"/>
    <col min="210" max="210" width="27.42578125" customWidth="1"/>
    <col min="211" max="211" width="49" customWidth="1"/>
    <col min="212" max="212" width="8.42578125" customWidth="1"/>
    <col min="213" max="213" width="45" customWidth="1"/>
    <col min="214" max="214" width="26.85546875" customWidth="1"/>
    <col min="215" max="215" width="45.28515625" customWidth="1"/>
    <col min="216" max="216" width="7.7109375" customWidth="1"/>
    <col min="217" max="217" width="45.28515625" customWidth="1"/>
    <col min="218" max="218" width="27.28515625" customWidth="1"/>
    <col min="219" max="219" width="52.140625" customWidth="1"/>
    <col min="220" max="220" width="22.28515625" customWidth="1"/>
    <col min="221" max="221" width="7.7109375" customWidth="1"/>
    <col min="222" max="222" width="45.7109375" customWidth="1"/>
    <col min="223" max="223" width="28.28515625" customWidth="1"/>
    <col min="224" max="224" width="45.28515625" customWidth="1"/>
    <col min="225" max="225" width="7.85546875" customWidth="1"/>
    <col min="226" max="226" width="45.140625" customWidth="1"/>
    <col min="227" max="227" width="28.7109375" customWidth="1"/>
    <col min="228" max="228" width="49.42578125" customWidth="1"/>
    <col min="229" max="229" width="7" customWidth="1"/>
    <col min="230" max="230" width="45.7109375" customWidth="1"/>
    <col min="231" max="231" width="29.42578125" customWidth="1"/>
    <col min="232" max="232" width="52.28515625" customWidth="1"/>
    <col min="233" max="233" width="8.140625" customWidth="1"/>
    <col min="234" max="234" width="45.42578125" customWidth="1"/>
    <col min="235" max="235" width="27.42578125" customWidth="1"/>
    <col min="236" max="236" width="46.85546875" customWidth="1"/>
    <col min="237" max="237" width="7.7109375" customWidth="1"/>
    <col min="238" max="238" width="46.7109375" customWidth="1"/>
    <col min="239" max="239" width="30.42578125" customWidth="1"/>
    <col min="240" max="240" width="50.140625" customWidth="1"/>
    <col min="241" max="241" width="19" customWidth="1"/>
    <col min="242" max="242" width="8.42578125" customWidth="1"/>
    <col min="243" max="243" width="46.85546875" customWidth="1"/>
    <col min="244" max="244" width="27.140625" customWidth="1"/>
    <col min="245" max="245" width="40.42578125" customWidth="1"/>
    <col min="246" max="246" width="22.42578125" customWidth="1"/>
    <col min="247" max="247" width="8" customWidth="1"/>
    <col min="248" max="248" width="45.42578125" customWidth="1"/>
    <col min="249" max="249" width="28.7109375" customWidth="1"/>
    <col min="250" max="250" width="43.42578125" customWidth="1"/>
    <col min="251" max="251" width="7.28515625" customWidth="1"/>
    <col min="252" max="252" width="45" customWidth="1"/>
    <col min="253" max="253" width="29.42578125" customWidth="1"/>
    <col min="254" max="254" width="42.42578125" customWidth="1"/>
    <col min="255" max="255" width="8.28515625" customWidth="1"/>
    <col min="256" max="256" width="46.28515625" customWidth="1"/>
    <col min="257" max="257" width="29.140625" customWidth="1"/>
    <col min="258" max="258" width="48.85546875" customWidth="1"/>
    <col min="259" max="259" width="7.7109375" customWidth="1"/>
    <col min="260" max="260" width="45.42578125" customWidth="1"/>
    <col min="261" max="261" width="29" customWidth="1"/>
    <col min="262" max="262" width="46.28515625" customWidth="1"/>
    <col min="263" max="263" width="21" customWidth="1"/>
    <col min="264" max="264" width="7.42578125" customWidth="1"/>
    <col min="265" max="265" width="46.42578125" customWidth="1"/>
    <col min="266" max="266" width="27" customWidth="1"/>
    <col min="267" max="267" width="54.42578125" customWidth="1"/>
    <col min="268" max="268" width="7.42578125" customWidth="1"/>
    <col min="269" max="269" width="45.28515625" customWidth="1"/>
    <col min="270" max="270" width="28" customWidth="1"/>
    <col min="271" max="271" width="59.28515625" customWidth="1"/>
    <col min="272" max="272" width="7.7109375" customWidth="1"/>
    <col min="273" max="273" width="45.42578125" customWidth="1"/>
    <col min="274" max="274" width="26.140625" customWidth="1"/>
    <col min="275" max="275" width="63.28515625" customWidth="1"/>
    <col min="276" max="276" width="7.42578125" customWidth="1"/>
    <col min="277" max="277" width="45.7109375" customWidth="1"/>
    <col min="278" max="278" width="23.7109375" customWidth="1"/>
    <col min="279" max="279" width="52.85546875" customWidth="1"/>
    <col min="281" max="281" width="8.42578125" customWidth="1"/>
    <col min="282" max="282" width="45.7109375" customWidth="1"/>
    <col min="283" max="283" width="29.140625" customWidth="1"/>
    <col min="284" max="284" width="57" customWidth="1"/>
    <col min="285" max="285" width="7.140625" customWidth="1"/>
    <col min="286" max="286" width="45.42578125" customWidth="1"/>
    <col min="287" max="287" width="29.140625" customWidth="1"/>
    <col min="288" max="288" width="52.140625" customWidth="1"/>
    <col min="289" max="289" width="7.42578125" customWidth="1"/>
    <col min="290" max="290" width="45.28515625" customWidth="1"/>
    <col min="291" max="291" width="29.42578125" customWidth="1"/>
    <col min="292" max="292" width="51.140625" customWidth="1"/>
    <col min="293" max="293" width="7.7109375" customWidth="1"/>
    <col min="294" max="294" width="47.42578125" customWidth="1"/>
    <col min="295" max="295" width="28.7109375" customWidth="1"/>
    <col min="296" max="296" width="49.140625" customWidth="1"/>
    <col min="297" max="297" width="8.28515625" customWidth="1"/>
    <col min="298" max="298" width="46.85546875" customWidth="1"/>
    <col min="299" max="299" width="28.7109375" customWidth="1"/>
    <col min="300" max="300" width="52.28515625" customWidth="1"/>
    <col min="301" max="301" width="7.7109375" customWidth="1"/>
    <col min="302" max="302" width="45.140625" customWidth="1"/>
    <col min="303" max="303" width="28.7109375" customWidth="1"/>
    <col min="304" max="304" width="57.28515625" customWidth="1"/>
    <col min="305" max="305" width="8.7109375" customWidth="1"/>
    <col min="306" max="306" width="45.42578125" customWidth="1"/>
    <col min="307" max="307" width="30" customWidth="1"/>
    <col min="308" max="308" width="52" customWidth="1"/>
    <col min="309" max="309" width="6.85546875" customWidth="1"/>
    <col min="310" max="310" width="45.85546875" customWidth="1"/>
    <col min="311" max="311" width="29.7109375" customWidth="1"/>
    <col min="312" max="312" width="53.28515625" customWidth="1"/>
    <col min="313" max="313" width="8.42578125" customWidth="1"/>
    <col min="314" max="314" width="46.28515625" customWidth="1"/>
    <col min="315" max="315" width="29.140625" customWidth="1"/>
    <col min="316" max="316" width="47.85546875" customWidth="1"/>
    <col min="317" max="317" width="7.42578125" customWidth="1"/>
    <col min="318" max="318" width="45.42578125" customWidth="1"/>
    <col min="319" max="319" width="28.42578125" customWidth="1"/>
    <col min="320" max="320" width="51.85546875" customWidth="1"/>
    <col min="321" max="321" width="8" customWidth="1"/>
    <col min="322" max="322" width="45.7109375" customWidth="1"/>
    <col min="323" max="323" width="29.140625" customWidth="1"/>
    <col min="324" max="324" width="51.140625" customWidth="1"/>
    <col min="325" max="325" width="7.42578125" customWidth="1"/>
    <col min="326" max="326" width="46.140625" customWidth="1"/>
    <col min="327" max="327" width="29.42578125" customWidth="1"/>
    <col min="328" max="328" width="57.85546875" customWidth="1"/>
  </cols>
  <sheetData>
    <row r="1" spans="1:328" x14ac:dyDescent="0.25">
      <c r="A1" s="582" t="s">
        <v>2823</v>
      </c>
      <c r="B1" s="582"/>
      <c r="C1" s="582"/>
      <c r="D1" s="582"/>
      <c r="E1" s="582"/>
      <c r="F1" s="582"/>
      <c r="G1" s="582"/>
      <c r="H1" s="582"/>
      <c r="I1" s="582"/>
      <c r="J1" s="582"/>
      <c r="K1" s="582"/>
      <c r="L1" s="582"/>
      <c r="M1" s="582"/>
      <c r="N1" s="582"/>
      <c r="O1" s="583"/>
      <c r="P1" s="584" t="s">
        <v>1655</v>
      </c>
      <c r="Q1" s="584"/>
      <c r="R1" s="584"/>
      <c r="S1" s="584"/>
      <c r="T1" s="584"/>
      <c r="U1" s="584"/>
      <c r="V1" s="584"/>
      <c r="W1" s="584"/>
      <c r="X1" s="584"/>
      <c r="Y1" s="584"/>
      <c r="Z1" s="584"/>
      <c r="AA1" s="584"/>
      <c r="AB1" s="584"/>
      <c r="AC1" s="584"/>
      <c r="AD1" s="584"/>
      <c r="AE1" s="584"/>
      <c r="AF1" s="584"/>
      <c r="AG1" s="584"/>
      <c r="AH1" s="585"/>
      <c r="AI1" s="586" t="s">
        <v>1659</v>
      </c>
      <c r="AJ1" s="586"/>
      <c r="AK1" s="586"/>
      <c r="AL1" s="586"/>
      <c r="AM1" s="586"/>
      <c r="AN1" s="586"/>
      <c r="AO1" s="586"/>
      <c r="AP1" s="586"/>
      <c r="AQ1" s="587" t="s">
        <v>1682</v>
      </c>
      <c r="AR1" s="588"/>
      <c r="AS1" s="588"/>
      <c r="AT1" s="588"/>
      <c r="AU1" s="588"/>
      <c r="AV1" s="588"/>
      <c r="AW1" s="588"/>
      <c r="AX1" s="588"/>
      <c r="AY1" s="588"/>
      <c r="AZ1" s="588"/>
      <c r="BA1" s="588"/>
      <c r="BB1" s="588"/>
      <c r="BC1" s="588"/>
      <c r="BD1" s="588"/>
      <c r="BE1" s="588"/>
      <c r="BF1" s="588"/>
      <c r="BG1" s="588"/>
      <c r="BH1" s="588"/>
      <c r="BI1" s="588"/>
      <c r="BJ1" s="588"/>
      <c r="BK1" s="610" t="s">
        <v>2820</v>
      </c>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610"/>
      <c r="DK1" s="610"/>
      <c r="DL1" s="602" t="s">
        <v>2825</v>
      </c>
      <c r="DM1" s="602"/>
      <c r="DN1" s="602"/>
      <c r="DO1" s="602"/>
      <c r="DP1" s="602"/>
      <c r="DQ1" s="602"/>
      <c r="DR1" s="602"/>
      <c r="DS1" s="602"/>
      <c r="DT1" s="602"/>
      <c r="DU1" s="602"/>
      <c r="DV1" s="602"/>
      <c r="DW1" s="602"/>
      <c r="DX1" s="602"/>
      <c r="DY1" s="602"/>
      <c r="DZ1" s="602"/>
      <c r="EA1" s="602"/>
      <c r="EB1" s="602"/>
      <c r="EC1" s="602"/>
      <c r="ED1" s="602"/>
      <c r="EE1" s="602"/>
      <c r="EF1" s="602"/>
      <c r="EG1" s="602"/>
      <c r="EH1" s="602"/>
      <c r="EI1" s="602"/>
      <c r="EJ1" s="602"/>
      <c r="EK1" s="602"/>
      <c r="EL1" s="602"/>
      <c r="EM1" s="602"/>
      <c r="EN1" s="602"/>
      <c r="EO1" s="602"/>
      <c r="EP1" s="602"/>
      <c r="EQ1" s="602"/>
      <c r="ER1" s="602"/>
      <c r="ES1" s="602"/>
      <c r="ET1" s="602"/>
      <c r="EU1" s="602"/>
      <c r="EV1" s="602"/>
      <c r="EW1" s="602"/>
      <c r="EX1" s="602"/>
      <c r="EY1" s="602"/>
      <c r="EZ1" s="602"/>
      <c r="FA1" s="602"/>
      <c r="FB1" s="602"/>
      <c r="FC1" s="602"/>
      <c r="FD1" s="602"/>
      <c r="FE1" s="602"/>
      <c r="FF1" s="602"/>
      <c r="FG1" s="602"/>
      <c r="FH1" s="602"/>
      <c r="FI1" s="602"/>
      <c r="FJ1" s="602"/>
      <c r="FK1" s="602"/>
      <c r="FL1" s="602"/>
      <c r="FM1" s="605" t="s">
        <v>2826</v>
      </c>
      <c r="FN1" s="605"/>
      <c r="FO1" s="605"/>
      <c r="FP1" s="605"/>
      <c r="FQ1" s="605"/>
      <c r="FR1" s="605"/>
      <c r="FS1" s="605"/>
      <c r="FT1" s="605"/>
      <c r="FU1" s="605"/>
      <c r="FV1" s="605"/>
      <c r="FW1" s="605"/>
      <c r="FX1" s="605"/>
      <c r="FY1" s="605"/>
      <c r="FZ1" s="605"/>
      <c r="GA1" s="605"/>
      <c r="GB1" s="605"/>
      <c r="GC1" s="605"/>
      <c r="GD1" s="606" t="s">
        <v>2756</v>
      </c>
      <c r="GE1" s="607"/>
      <c r="GF1" s="607"/>
      <c r="GG1" s="607"/>
      <c r="GH1" s="607"/>
      <c r="GI1" s="607"/>
      <c r="GJ1" s="607"/>
      <c r="GK1" s="607"/>
      <c r="GL1" s="607"/>
      <c r="GM1" s="607"/>
      <c r="GN1" s="607"/>
      <c r="GO1" s="607"/>
      <c r="GP1" s="607"/>
      <c r="GQ1" s="607"/>
      <c r="GR1" s="607"/>
      <c r="GS1" s="607"/>
      <c r="GT1" s="607"/>
      <c r="GU1" s="607"/>
      <c r="GV1" s="607"/>
      <c r="GW1" s="607"/>
      <c r="GX1" s="607"/>
      <c r="GY1" s="608" t="s">
        <v>2758</v>
      </c>
      <c r="GZ1" s="608"/>
      <c r="HA1" s="608"/>
      <c r="HB1" s="608"/>
      <c r="HC1" s="608"/>
      <c r="HD1" s="608"/>
      <c r="HE1" s="608"/>
      <c r="HF1" s="608"/>
      <c r="HG1" s="608"/>
      <c r="HH1" s="608"/>
      <c r="HI1" s="608"/>
      <c r="HJ1" s="608"/>
      <c r="HK1" s="608"/>
      <c r="HL1" s="609" t="s">
        <v>2827</v>
      </c>
      <c r="HM1" s="609"/>
      <c r="HN1" s="609"/>
      <c r="HO1" s="609"/>
      <c r="HP1" s="609"/>
      <c r="HQ1" s="609"/>
      <c r="HR1" s="609"/>
      <c r="HS1" s="609"/>
      <c r="HT1" s="609"/>
      <c r="HU1" s="609"/>
      <c r="HV1" s="609"/>
      <c r="HW1" s="609"/>
      <c r="HX1" s="609"/>
      <c r="HY1" s="609"/>
      <c r="HZ1" s="609"/>
      <c r="IA1" s="609"/>
      <c r="IB1" s="609"/>
      <c r="IC1" s="609"/>
      <c r="ID1" s="609"/>
      <c r="IE1" s="609"/>
      <c r="IF1" s="609"/>
      <c r="IG1" s="601" t="s">
        <v>2828</v>
      </c>
      <c r="IH1" s="601"/>
      <c r="II1" s="601"/>
      <c r="IJ1" s="601"/>
      <c r="IK1" s="601"/>
      <c r="IL1" s="602" t="s">
        <v>2765</v>
      </c>
      <c r="IM1" s="602"/>
      <c r="IN1" s="602"/>
      <c r="IO1" s="602"/>
      <c r="IP1" s="602"/>
      <c r="IQ1" s="602"/>
      <c r="IR1" s="602"/>
      <c r="IS1" s="602"/>
      <c r="IT1" s="602"/>
      <c r="IU1" s="602"/>
      <c r="IV1" s="602"/>
      <c r="IW1" s="602"/>
      <c r="IX1" s="602"/>
      <c r="IY1" s="602"/>
      <c r="IZ1" s="602"/>
      <c r="JA1" s="602"/>
      <c r="JB1" s="602"/>
      <c r="JC1" s="603" t="s">
        <v>2829</v>
      </c>
      <c r="JD1" s="604"/>
      <c r="JE1" s="604"/>
      <c r="JF1" s="604"/>
      <c r="JG1" s="604"/>
      <c r="JH1" s="604"/>
      <c r="JI1" s="604"/>
      <c r="JJ1" s="604"/>
      <c r="JK1" s="604"/>
      <c r="JL1" s="604"/>
      <c r="JM1" s="604"/>
      <c r="JN1" s="604"/>
      <c r="JO1" s="604"/>
      <c r="JP1" s="604"/>
      <c r="JQ1" s="604"/>
      <c r="JR1" s="604"/>
      <c r="JS1" s="604"/>
      <c r="JT1" s="602" t="s">
        <v>2830</v>
      </c>
      <c r="JU1" s="602"/>
      <c r="JV1" s="602"/>
      <c r="JW1" s="602"/>
      <c r="JX1" s="602"/>
      <c r="JY1" s="602"/>
      <c r="JZ1" s="602"/>
      <c r="KA1" s="602"/>
      <c r="KB1" s="602"/>
      <c r="KC1" s="602"/>
      <c r="KD1" s="602"/>
      <c r="KE1" s="602"/>
      <c r="KF1" s="602"/>
      <c r="KG1" s="602"/>
      <c r="KH1" s="602"/>
      <c r="KI1" s="602"/>
      <c r="KJ1" s="602"/>
      <c r="KK1" s="602"/>
      <c r="KL1" s="602"/>
      <c r="KM1" s="602"/>
      <c r="KN1" s="602"/>
      <c r="KO1" s="602"/>
      <c r="KP1" s="602"/>
      <c r="KQ1" s="602"/>
      <c r="KR1" s="602"/>
      <c r="KS1" s="602"/>
      <c r="KT1" s="602"/>
      <c r="KU1" s="602"/>
      <c r="KV1" s="602"/>
      <c r="KW1" s="602"/>
      <c r="KX1" s="602"/>
      <c r="KY1" s="602"/>
      <c r="KZ1" s="602"/>
      <c r="LA1" s="602"/>
      <c r="LB1" s="602"/>
      <c r="LC1" s="602"/>
      <c r="LD1" s="602"/>
      <c r="LE1" s="602"/>
      <c r="LF1" s="602"/>
      <c r="LG1" s="602"/>
      <c r="LH1" s="602"/>
      <c r="LI1" s="602"/>
      <c r="LJ1" s="602"/>
      <c r="LK1" s="602"/>
      <c r="LL1" s="602"/>
      <c r="LM1" s="602"/>
      <c r="LN1" s="602"/>
      <c r="LO1" s="602"/>
      <c r="LP1" s="602"/>
    </row>
    <row r="2" spans="1:328" ht="45" x14ac:dyDescent="0.25">
      <c r="A2" s="226" t="s">
        <v>1653</v>
      </c>
      <c r="B2" s="226" t="s">
        <v>1487</v>
      </c>
      <c r="C2" s="226" t="s">
        <v>1489</v>
      </c>
      <c r="D2" s="226" t="s">
        <v>1491</v>
      </c>
      <c r="E2" s="226" t="s">
        <v>1493</v>
      </c>
      <c r="F2" s="226" t="s">
        <v>1495</v>
      </c>
      <c r="G2" s="226" t="s">
        <v>1497</v>
      </c>
      <c r="H2" s="226" t="s">
        <v>1499</v>
      </c>
      <c r="I2" s="226" t="s">
        <v>1501</v>
      </c>
      <c r="J2" s="226" t="s">
        <v>1654</v>
      </c>
      <c r="K2" s="226" t="s">
        <v>1505</v>
      </c>
      <c r="L2" s="226" t="s">
        <v>1536</v>
      </c>
      <c r="M2" s="226" t="s">
        <v>1507</v>
      </c>
      <c r="N2" s="226" t="s">
        <v>1509</v>
      </c>
      <c r="O2" s="227" t="s">
        <v>1511</v>
      </c>
      <c r="P2" s="226" t="s">
        <v>1516</v>
      </c>
      <c r="Q2" s="226" t="s">
        <v>1656</v>
      </c>
      <c r="R2" s="226" t="s">
        <v>1519</v>
      </c>
      <c r="S2" s="226" t="s">
        <v>1521</v>
      </c>
      <c r="T2" s="226" t="s">
        <v>1523</v>
      </c>
      <c r="U2" s="226" t="s">
        <v>1491</v>
      </c>
      <c r="V2" s="226" t="s">
        <v>1657</v>
      </c>
      <c r="W2" s="226" t="s">
        <v>1528</v>
      </c>
      <c r="X2" s="226" t="s">
        <v>1658</v>
      </c>
      <c r="Y2" s="226" t="s">
        <v>1530</v>
      </c>
      <c r="Z2" s="226" t="s">
        <v>1532</v>
      </c>
      <c r="AA2" s="226" t="s">
        <v>1534</v>
      </c>
      <c r="AB2" s="226" t="s">
        <v>1536</v>
      </c>
      <c r="AC2" s="226" t="s">
        <v>1507</v>
      </c>
      <c r="AD2" s="226" t="s">
        <v>1509</v>
      </c>
      <c r="AE2" s="226" t="s">
        <v>1540</v>
      </c>
      <c r="AF2" s="226" t="s">
        <v>1542</v>
      </c>
      <c r="AG2" s="228" t="s">
        <v>1544</v>
      </c>
      <c r="AH2" s="229" t="s">
        <v>1546</v>
      </c>
      <c r="AI2" s="226" t="s">
        <v>1548</v>
      </c>
      <c r="AJ2" s="226" t="s">
        <v>1550</v>
      </c>
      <c r="AK2" s="226" t="s">
        <v>2824</v>
      </c>
      <c r="AL2" s="226" t="s">
        <v>1554</v>
      </c>
      <c r="AM2" s="230" t="s">
        <v>1556</v>
      </c>
      <c r="AN2" s="226" t="s">
        <v>1663</v>
      </c>
      <c r="AO2" s="226" t="s">
        <v>1562</v>
      </c>
      <c r="AP2" s="227" t="s">
        <v>1564</v>
      </c>
      <c r="AQ2" s="226" t="s">
        <v>1683</v>
      </c>
      <c r="AR2" s="226" t="s">
        <v>1569</v>
      </c>
      <c r="AS2" s="226" t="s">
        <v>1571</v>
      </c>
      <c r="AT2" s="226" t="s">
        <v>1573</v>
      </c>
      <c r="AU2" s="226" t="s">
        <v>1575</v>
      </c>
      <c r="AV2" s="226" t="s">
        <v>1577</v>
      </c>
      <c r="AW2" s="226" t="s">
        <v>1581</v>
      </c>
      <c r="AX2" s="226" t="s">
        <v>1583</v>
      </c>
      <c r="AY2" s="226" t="s">
        <v>1585</v>
      </c>
      <c r="AZ2" s="226" t="s">
        <v>1532</v>
      </c>
      <c r="BA2" s="226" t="s">
        <v>1684</v>
      </c>
      <c r="BB2" s="226" t="s">
        <v>1569</v>
      </c>
      <c r="BC2" s="226" t="s">
        <v>1571</v>
      </c>
      <c r="BD2" s="226" t="s">
        <v>1573</v>
      </c>
      <c r="BE2" s="226" t="s">
        <v>1575</v>
      </c>
      <c r="BF2" s="226" t="s">
        <v>1577</v>
      </c>
      <c r="BG2" s="226" t="s">
        <v>1581</v>
      </c>
      <c r="BH2" s="226" t="s">
        <v>1583</v>
      </c>
      <c r="BI2" s="226" t="s">
        <v>1585</v>
      </c>
      <c r="BJ2" s="227" t="s">
        <v>1532</v>
      </c>
      <c r="BK2" s="231" t="s">
        <v>2791</v>
      </c>
      <c r="BL2" s="231" t="s">
        <v>2831</v>
      </c>
      <c r="BM2" s="231" t="s">
        <v>2832</v>
      </c>
      <c r="BN2" s="231" t="s">
        <v>2833</v>
      </c>
      <c r="BO2" s="231" t="s">
        <v>1690</v>
      </c>
      <c r="BP2" s="231" t="s">
        <v>2831</v>
      </c>
      <c r="BQ2" s="231" t="s">
        <v>2832</v>
      </c>
      <c r="BR2" s="231" t="s">
        <v>2833</v>
      </c>
      <c r="BS2" s="231" t="s">
        <v>1690</v>
      </c>
      <c r="BT2" s="231" t="s">
        <v>2831</v>
      </c>
      <c r="BU2" s="231" t="s">
        <v>2832</v>
      </c>
      <c r="BV2" s="231" t="s">
        <v>2833</v>
      </c>
      <c r="BW2" s="231" t="s">
        <v>1690</v>
      </c>
      <c r="BX2" s="231" t="s">
        <v>2831</v>
      </c>
      <c r="BY2" s="231" t="s">
        <v>2832</v>
      </c>
      <c r="BZ2" s="231" t="s">
        <v>2833</v>
      </c>
      <c r="CA2" s="231" t="s">
        <v>1690</v>
      </c>
      <c r="CB2" s="231" t="s">
        <v>2831</v>
      </c>
      <c r="CC2" s="231" t="s">
        <v>2832</v>
      </c>
      <c r="CD2" s="231" t="s">
        <v>2833</v>
      </c>
      <c r="CE2" s="231" t="s">
        <v>1690</v>
      </c>
      <c r="CF2" s="231" t="s">
        <v>2831</v>
      </c>
      <c r="CG2" s="231" t="s">
        <v>2832</v>
      </c>
      <c r="CH2" s="231" t="s">
        <v>2833</v>
      </c>
      <c r="CI2" s="231" t="s">
        <v>1690</v>
      </c>
      <c r="CJ2" s="231" t="s">
        <v>2831</v>
      </c>
      <c r="CK2" s="231" t="s">
        <v>2832</v>
      </c>
      <c r="CL2" s="231" t="s">
        <v>2833</v>
      </c>
      <c r="CM2" s="231" t="s">
        <v>1690</v>
      </c>
      <c r="CN2" s="231" t="s">
        <v>2831</v>
      </c>
      <c r="CO2" s="231" t="s">
        <v>2832</v>
      </c>
      <c r="CP2" s="231" t="s">
        <v>2833</v>
      </c>
      <c r="CQ2" s="231" t="s">
        <v>1690</v>
      </c>
      <c r="CR2" s="231" t="s">
        <v>2831</v>
      </c>
      <c r="CS2" s="231" t="s">
        <v>2832</v>
      </c>
      <c r="CT2" s="231" t="s">
        <v>2833</v>
      </c>
      <c r="CU2" s="231" t="s">
        <v>1690</v>
      </c>
      <c r="CV2" s="231" t="s">
        <v>2831</v>
      </c>
      <c r="CW2" s="231" t="s">
        <v>2832</v>
      </c>
      <c r="CX2" s="231" t="s">
        <v>2833</v>
      </c>
      <c r="CY2" s="231" t="s">
        <v>1690</v>
      </c>
      <c r="CZ2" s="231" t="s">
        <v>2831</v>
      </c>
      <c r="DA2" s="231" t="s">
        <v>2832</v>
      </c>
      <c r="DB2" s="231" t="s">
        <v>2833</v>
      </c>
      <c r="DC2" s="231" t="s">
        <v>1690</v>
      </c>
      <c r="DD2" s="231" t="s">
        <v>2831</v>
      </c>
      <c r="DE2" s="231" t="s">
        <v>2832</v>
      </c>
      <c r="DF2" s="231" t="s">
        <v>2833</v>
      </c>
      <c r="DG2" s="231" t="s">
        <v>1690</v>
      </c>
      <c r="DH2" s="231" t="s">
        <v>2831</v>
      </c>
      <c r="DI2" s="231" t="s">
        <v>2832</v>
      </c>
      <c r="DJ2" s="231" t="s">
        <v>2833</v>
      </c>
      <c r="DK2" s="231" t="s">
        <v>1690</v>
      </c>
      <c r="DL2" s="232" t="s">
        <v>2791</v>
      </c>
      <c r="DM2" s="232" t="s">
        <v>2831</v>
      </c>
      <c r="DN2" s="232" t="s">
        <v>2832</v>
      </c>
      <c r="DO2" s="232" t="s">
        <v>2833</v>
      </c>
      <c r="DP2" s="232" t="s">
        <v>1690</v>
      </c>
      <c r="DQ2" s="232" t="s">
        <v>2831</v>
      </c>
      <c r="DR2" s="232" t="s">
        <v>2832</v>
      </c>
      <c r="DS2" s="232" t="s">
        <v>2833</v>
      </c>
      <c r="DT2" s="232" t="s">
        <v>1690</v>
      </c>
      <c r="DU2" s="232" t="s">
        <v>2831</v>
      </c>
      <c r="DV2" s="232" t="s">
        <v>2832</v>
      </c>
      <c r="DW2" s="232" t="s">
        <v>2833</v>
      </c>
      <c r="DX2" s="232" t="s">
        <v>1690</v>
      </c>
      <c r="DY2" s="232" t="s">
        <v>2831</v>
      </c>
      <c r="DZ2" s="232" t="s">
        <v>2832</v>
      </c>
      <c r="EA2" s="232" t="s">
        <v>2833</v>
      </c>
      <c r="EB2" s="232" t="s">
        <v>1690</v>
      </c>
      <c r="EC2" s="232" t="s">
        <v>2831</v>
      </c>
      <c r="ED2" s="232" t="s">
        <v>2832</v>
      </c>
      <c r="EE2" s="232" t="s">
        <v>2833</v>
      </c>
      <c r="EF2" s="232" t="s">
        <v>1690</v>
      </c>
      <c r="EG2" s="232" t="s">
        <v>2831</v>
      </c>
      <c r="EH2" s="232" t="s">
        <v>2832</v>
      </c>
      <c r="EI2" s="232" t="s">
        <v>2833</v>
      </c>
      <c r="EJ2" s="232" t="s">
        <v>1690</v>
      </c>
      <c r="EK2" s="232" t="s">
        <v>2831</v>
      </c>
      <c r="EL2" s="232" t="s">
        <v>2832</v>
      </c>
      <c r="EM2" s="232" t="s">
        <v>2833</v>
      </c>
      <c r="EN2" s="232" t="s">
        <v>1690</v>
      </c>
      <c r="EO2" s="232" t="s">
        <v>2831</v>
      </c>
      <c r="EP2" s="232" t="s">
        <v>2832</v>
      </c>
      <c r="EQ2" s="232" t="s">
        <v>2833</v>
      </c>
      <c r="ER2" s="232" t="s">
        <v>1690</v>
      </c>
      <c r="ES2" s="232" t="s">
        <v>2831</v>
      </c>
      <c r="ET2" s="232" t="s">
        <v>2832</v>
      </c>
      <c r="EU2" s="232" t="s">
        <v>2833</v>
      </c>
      <c r="EV2" s="232" t="s">
        <v>1690</v>
      </c>
      <c r="EW2" s="232" t="s">
        <v>2831</v>
      </c>
      <c r="EX2" s="232" t="s">
        <v>2832</v>
      </c>
      <c r="EY2" s="232" t="s">
        <v>2833</v>
      </c>
      <c r="EZ2" s="232" t="s">
        <v>1690</v>
      </c>
      <c r="FA2" s="232" t="s">
        <v>2831</v>
      </c>
      <c r="FB2" s="232" t="s">
        <v>2832</v>
      </c>
      <c r="FC2" s="232" t="s">
        <v>2833</v>
      </c>
      <c r="FD2" s="232" t="s">
        <v>1690</v>
      </c>
      <c r="FE2" s="232" t="s">
        <v>2831</v>
      </c>
      <c r="FF2" s="232" t="s">
        <v>2832</v>
      </c>
      <c r="FG2" s="232" t="s">
        <v>2833</v>
      </c>
      <c r="FH2" s="232" t="s">
        <v>1690</v>
      </c>
      <c r="FI2" s="232" t="s">
        <v>2831</v>
      </c>
      <c r="FJ2" s="232" t="s">
        <v>2832</v>
      </c>
      <c r="FK2" s="232" t="s">
        <v>2833</v>
      </c>
      <c r="FL2" s="232" t="s">
        <v>1690</v>
      </c>
      <c r="FM2" s="233" t="s">
        <v>2791</v>
      </c>
      <c r="FN2" s="233" t="s">
        <v>2831</v>
      </c>
      <c r="FO2" s="233" t="s">
        <v>2832</v>
      </c>
      <c r="FP2" s="233" t="s">
        <v>2833</v>
      </c>
      <c r="FQ2" s="233" t="s">
        <v>1690</v>
      </c>
      <c r="FR2" s="233" t="s">
        <v>2831</v>
      </c>
      <c r="FS2" s="233" t="s">
        <v>2832</v>
      </c>
      <c r="FT2" s="233" t="s">
        <v>2833</v>
      </c>
      <c r="FU2" s="233" t="s">
        <v>1690</v>
      </c>
      <c r="FV2" s="233" t="s">
        <v>2831</v>
      </c>
      <c r="FW2" s="233" t="s">
        <v>2832</v>
      </c>
      <c r="FX2" s="233" t="s">
        <v>2833</v>
      </c>
      <c r="FY2" s="233" t="s">
        <v>1690</v>
      </c>
      <c r="FZ2" s="233" t="s">
        <v>2831</v>
      </c>
      <c r="GA2" s="233" t="s">
        <v>2832</v>
      </c>
      <c r="GB2" s="233" t="s">
        <v>2833</v>
      </c>
      <c r="GC2" s="233" t="s">
        <v>1690</v>
      </c>
      <c r="GD2" s="107" t="s">
        <v>2791</v>
      </c>
      <c r="GE2" s="107" t="s">
        <v>2831</v>
      </c>
      <c r="GF2" s="107" t="s">
        <v>2832</v>
      </c>
      <c r="GG2" s="107" t="s">
        <v>2833</v>
      </c>
      <c r="GH2" s="107" t="s">
        <v>1690</v>
      </c>
      <c r="GI2" s="107" t="s">
        <v>2831</v>
      </c>
      <c r="GJ2" s="107" t="s">
        <v>2832</v>
      </c>
      <c r="GK2" s="107" t="s">
        <v>2833</v>
      </c>
      <c r="GL2" s="107" t="s">
        <v>1690</v>
      </c>
      <c r="GM2" s="107" t="s">
        <v>2831</v>
      </c>
      <c r="GN2" s="107" t="s">
        <v>2832</v>
      </c>
      <c r="GO2" s="107" t="s">
        <v>2833</v>
      </c>
      <c r="GP2" s="107" t="s">
        <v>1690</v>
      </c>
      <c r="GQ2" s="107" t="s">
        <v>2831</v>
      </c>
      <c r="GR2" s="107" t="s">
        <v>2832</v>
      </c>
      <c r="GS2" s="107" t="s">
        <v>2833</v>
      </c>
      <c r="GT2" s="107" t="s">
        <v>1690</v>
      </c>
      <c r="GU2" s="107" t="s">
        <v>2831</v>
      </c>
      <c r="GV2" s="107" t="s">
        <v>2832</v>
      </c>
      <c r="GW2" s="107" t="s">
        <v>2833</v>
      </c>
      <c r="GX2" s="235" t="s">
        <v>1690</v>
      </c>
      <c r="GY2" s="234" t="s">
        <v>2791</v>
      </c>
      <c r="GZ2" s="234" t="s">
        <v>2831</v>
      </c>
      <c r="HA2" s="234" t="s">
        <v>2832</v>
      </c>
      <c r="HB2" s="234" t="s">
        <v>2833</v>
      </c>
      <c r="HC2" s="234" t="s">
        <v>1690</v>
      </c>
      <c r="HD2" s="234" t="s">
        <v>2831</v>
      </c>
      <c r="HE2" s="234" t="s">
        <v>2832</v>
      </c>
      <c r="HF2" s="234" t="s">
        <v>2833</v>
      </c>
      <c r="HG2" s="234" t="s">
        <v>1690</v>
      </c>
      <c r="HH2" s="234" t="s">
        <v>2831</v>
      </c>
      <c r="HI2" s="234" t="s">
        <v>2832</v>
      </c>
      <c r="HJ2" s="234" t="s">
        <v>2833</v>
      </c>
      <c r="HK2" s="234" t="s">
        <v>1690</v>
      </c>
      <c r="HL2" s="236" t="s">
        <v>2791</v>
      </c>
      <c r="HM2" s="236" t="s">
        <v>2831</v>
      </c>
      <c r="HN2" s="236" t="s">
        <v>2832</v>
      </c>
      <c r="HO2" s="236" t="s">
        <v>2833</v>
      </c>
      <c r="HP2" s="236" t="s">
        <v>1690</v>
      </c>
      <c r="HQ2" s="236" t="s">
        <v>2831</v>
      </c>
      <c r="HR2" s="236" t="s">
        <v>2832</v>
      </c>
      <c r="HS2" s="236" t="s">
        <v>2833</v>
      </c>
      <c r="HT2" s="236" t="s">
        <v>1690</v>
      </c>
      <c r="HU2" s="236" t="s">
        <v>2831</v>
      </c>
      <c r="HV2" s="236" t="s">
        <v>2832</v>
      </c>
      <c r="HW2" s="236" t="s">
        <v>2833</v>
      </c>
      <c r="HX2" s="236" t="s">
        <v>1690</v>
      </c>
      <c r="HY2" s="236" t="s">
        <v>2831</v>
      </c>
      <c r="HZ2" s="236" t="s">
        <v>2832</v>
      </c>
      <c r="IA2" s="236" t="s">
        <v>2833</v>
      </c>
      <c r="IB2" s="236" t="s">
        <v>1690</v>
      </c>
      <c r="IC2" s="236" t="s">
        <v>2831</v>
      </c>
      <c r="ID2" s="236" t="s">
        <v>2832</v>
      </c>
      <c r="IE2" s="236" t="s">
        <v>2833</v>
      </c>
      <c r="IF2" s="236" t="s">
        <v>1690</v>
      </c>
      <c r="IG2" s="237" t="s">
        <v>2834</v>
      </c>
      <c r="IH2" s="237" t="s">
        <v>2831</v>
      </c>
      <c r="II2" s="237" t="s">
        <v>2832</v>
      </c>
      <c r="IJ2" s="237" t="s">
        <v>2833</v>
      </c>
      <c r="IK2" s="237" t="s">
        <v>1690</v>
      </c>
      <c r="IL2" s="232" t="s">
        <v>2834</v>
      </c>
      <c r="IM2" s="232" t="s">
        <v>2831</v>
      </c>
      <c r="IN2" s="232" t="s">
        <v>2832</v>
      </c>
      <c r="IO2" s="232" t="s">
        <v>2833</v>
      </c>
      <c r="IP2" s="232" t="s">
        <v>1690</v>
      </c>
      <c r="IQ2" s="232" t="s">
        <v>2831</v>
      </c>
      <c r="IR2" s="232" t="s">
        <v>2832</v>
      </c>
      <c r="IS2" s="232" t="s">
        <v>2833</v>
      </c>
      <c r="IT2" s="232" t="s">
        <v>1690</v>
      </c>
      <c r="IU2" s="232" t="s">
        <v>2831</v>
      </c>
      <c r="IV2" s="232" t="s">
        <v>2832</v>
      </c>
      <c r="IW2" s="232" t="s">
        <v>2833</v>
      </c>
      <c r="IX2" s="232" t="s">
        <v>1690</v>
      </c>
      <c r="IY2" s="232" t="s">
        <v>2831</v>
      </c>
      <c r="IZ2" s="232" t="s">
        <v>2832</v>
      </c>
      <c r="JA2" s="232" t="s">
        <v>2833</v>
      </c>
      <c r="JB2" s="232" t="s">
        <v>1690</v>
      </c>
      <c r="JC2" s="238" t="s">
        <v>2834</v>
      </c>
      <c r="JD2" s="238" t="s">
        <v>2831</v>
      </c>
      <c r="JE2" s="238" t="s">
        <v>2832</v>
      </c>
      <c r="JF2" s="238" t="s">
        <v>2833</v>
      </c>
      <c r="JG2" s="238" t="s">
        <v>1690</v>
      </c>
      <c r="JH2" s="238" t="s">
        <v>2831</v>
      </c>
      <c r="JI2" s="238" t="s">
        <v>2832</v>
      </c>
      <c r="JJ2" s="238" t="s">
        <v>2833</v>
      </c>
      <c r="JK2" s="238" t="s">
        <v>1690</v>
      </c>
      <c r="JL2" s="238" t="s">
        <v>2831</v>
      </c>
      <c r="JM2" s="238" t="s">
        <v>2832</v>
      </c>
      <c r="JN2" s="238" t="s">
        <v>2833</v>
      </c>
      <c r="JO2" s="238" t="s">
        <v>1690</v>
      </c>
      <c r="JP2" s="238" t="s">
        <v>2831</v>
      </c>
      <c r="JQ2" s="238" t="s">
        <v>2832</v>
      </c>
      <c r="JR2" s="238" t="s">
        <v>2833</v>
      </c>
      <c r="JS2" s="238" t="s">
        <v>1690</v>
      </c>
      <c r="JT2" s="232" t="s">
        <v>2834</v>
      </c>
      <c r="JU2" s="232" t="s">
        <v>2831</v>
      </c>
      <c r="JV2" s="232" t="s">
        <v>2832</v>
      </c>
      <c r="JW2" s="232" t="s">
        <v>2833</v>
      </c>
      <c r="JX2" s="232" t="s">
        <v>1690</v>
      </c>
      <c r="JY2" s="232" t="s">
        <v>2831</v>
      </c>
      <c r="JZ2" s="232" t="s">
        <v>2832</v>
      </c>
      <c r="KA2" s="232" t="s">
        <v>2833</v>
      </c>
      <c r="KB2" s="232" t="s">
        <v>1690</v>
      </c>
      <c r="KC2" s="232" t="s">
        <v>2831</v>
      </c>
      <c r="KD2" s="232" t="s">
        <v>2832</v>
      </c>
      <c r="KE2" s="232" t="s">
        <v>2833</v>
      </c>
      <c r="KF2" s="232" t="s">
        <v>1690</v>
      </c>
      <c r="KG2" s="232" t="s">
        <v>2831</v>
      </c>
      <c r="KH2" s="232" t="s">
        <v>2832</v>
      </c>
      <c r="KI2" s="232" t="s">
        <v>2833</v>
      </c>
      <c r="KJ2" s="232" t="s">
        <v>1690</v>
      </c>
      <c r="KK2" s="232" t="s">
        <v>2831</v>
      </c>
      <c r="KL2" s="232" t="s">
        <v>2832</v>
      </c>
      <c r="KM2" s="232" t="s">
        <v>2833</v>
      </c>
      <c r="KN2" s="232" t="s">
        <v>1690</v>
      </c>
      <c r="KO2" s="232" t="s">
        <v>2831</v>
      </c>
      <c r="KP2" s="232" t="s">
        <v>2832</v>
      </c>
      <c r="KQ2" s="232" t="s">
        <v>2833</v>
      </c>
      <c r="KR2" s="232" t="s">
        <v>1690</v>
      </c>
      <c r="KS2" s="232" t="s">
        <v>2831</v>
      </c>
      <c r="KT2" s="232" t="s">
        <v>2832</v>
      </c>
      <c r="KU2" s="232" t="s">
        <v>2833</v>
      </c>
      <c r="KV2" s="232" t="s">
        <v>1690</v>
      </c>
      <c r="KW2" s="232" t="s">
        <v>2831</v>
      </c>
      <c r="KX2" s="232" t="s">
        <v>2832</v>
      </c>
      <c r="KY2" s="232" t="s">
        <v>2833</v>
      </c>
      <c r="KZ2" s="232" t="s">
        <v>1690</v>
      </c>
      <c r="LA2" s="232" t="s">
        <v>2831</v>
      </c>
      <c r="LB2" s="232" t="s">
        <v>2832</v>
      </c>
      <c r="LC2" s="232" t="s">
        <v>2833</v>
      </c>
      <c r="LD2" s="232" t="s">
        <v>1690</v>
      </c>
      <c r="LE2" s="232" t="s">
        <v>2831</v>
      </c>
      <c r="LF2" s="232" t="s">
        <v>2832</v>
      </c>
      <c r="LG2" s="232" t="s">
        <v>2833</v>
      </c>
      <c r="LH2" s="232" t="s">
        <v>1690</v>
      </c>
      <c r="LI2" s="232" t="s">
        <v>2831</v>
      </c>
      <c r="LJ2" s="232" t="s">
        <v>2832</v>
      </c>
      <c r="LK2" s="232" t="s">
        <v>2833</v>
      </c>
      <c r="LL2" s="232" t="s">
        <v>1690</v>
      </c>
      <c r="LM2" s="232" t="s">
        <v>2831</v>
      </c>
      <c r="LN2" s="232" t="s">
        <v>2832</v>
      </c>
      <c r="LO2" s="232" t="s">
        <v>2833</v>
      </c>
      <c r="LP2" s="232" t="s">
        <v>1690</v>
      </c>
    </row>
    <row r="3" spans="1:328" ht="75" x14ac:dyDescent="0.25">
      <c r="A3" s="239">
        <f>+'1. Información General'!B2</f>
        <v>0</v>
      </c>
      <c r="B3" s="102">
        <f>+'1. Información General'!F2</f>
        <v>0</v>
      </c>
      <c r="C3" s="239">
        <f>+'1. Información General'!B3</f>
        <v>0</v>
      </c>
      <c r="D3" s="240">
        <f>+'1. Información General'!F3</f>
        <v>0</v>
      </c>
      <c r="E3" s="102">
        <f>+'1. Información General'!B4</f>
        <v>0</v>
      </c>
      <c r="F3" s="102">
        <f>+'1. Información General'!D4</f>
        <v>0</v>
      </c>
      <c r="G3" s="102">
        <f>+'1. Información General'!B5</f>
        <v>0</v>
      </c>
      <c r="H3" s="102">
        <f>+'1. Información General'!D5</f>
        <v>0</v>
      </c>
      <c r="I3" s="102">
        <f>+'1. Información General'!B6</f>
        <v>0</v>
      </c>
      <c r="J3" s="239">
        <f>+'1. Información General'!D6</f>
        <v>0</v>
      </c>
      <c r="K3" s="239">
        <f>+'1. Información General'!B7</f>
        <v>0</v>
      </c>
      <c r="L3" s="240">
        <f>+'1. Información General'!F7</f>
        <v>0</v>
      </c>
      <c r="M3" s="102">
        <f>+'1. Información General'!B8</f>
        <v>0</v>
      </c>
      <c r="N3" s="102">
        <f>+'1. Información General'!D8</f>
        <v>0</v>
      </c>
      <c r="O3" s="239">
        <f>+'1. Información General'!F8</f>
        <v>0</v>
      </c>
      <c r="P3" s="239">
        <f>+'1. Información General'!B11</f>
        <v>0</v>
      </c>
      <c r="Q3" s="102">
        <f>+'1. Información General'!F11</f>
        <v>0</v>
      </c>
      <c r="R3" s="102">
        <f>+'1. Información General'!B12</f>
        <v>0</v>
      </c>
      <c r="S3" s="102">
        <f>+'1. Información General'!D12</f>
        <v>0</v>
      </c>
      <c r="T3" s="239">
        <f>+'1. Información General'!B13</f>
        <v>0</v>
      </c>
      <c r="U3" s="240">
        <f>+'1. Información General'!F13</f>
        <v>0</v>
      </c>
      <c r="V3" s="102">
        <f>+'1. Información General'!B14</f>
        <v>0</v>
      </c>
      <c r="W3" s="239">
        <f>+'1. Información General'!D14</f>
        <v>0</v>
      </c>
      <c r="X3" s="102">
        <f>+'1. Información General'!B15</f>
        <v>0</v>
      </c>
      <c r="Y3" s="102">
        <f>+'1. Información General'!D15</f>
        <v>0</v>
      </c>
      <c r="Z3" s="102">
        <f>+'1. Información General'!F15</f>
        <v>0</v>
      </c>
      <c r="AA3" s="239">
        <f>+'1. Información General'!B16</f>
        <v>0</v>
      </c>
      <c r="AB3" s="240">
        <f>+'1. Información General'!F16</f>
        <v>0</v>
      </c>
      <c r="AC3" s="102">
        <f>+'1. Información General'!B17</f>
        <v>0</v>
      </c>
      <c r="AD3" s="102">
        <f>+'1. Información General'!D17</f>
        <v>0</v>
      </c>
      <c r="AE3" s="102">
        <f>+'1. Información General'!F17</f>
        <v>0</v>
      </c>
      <c r="AF3" s="102">
        <f>+'1. Información General'!B18</f>
        <v>0</v>
      </c>
      <c r="AG3" s="102" t="str">
        <f>+'1. Información General'!D18</f>
        <v xml:space="preserve"> </v>
      </c>
      <c r="AH3" s="102" t="str">
        <f>+'1. Información General'!F18</f>
        <v xml:space="preserve"> </v>
      </c>
      <c r="AI3" s="102">
        <f>+'1. Información General'!B21</f>
        <v>0</v>
      </c>
      <c r="AJ3" s="241">
        <f>+'1. Información General'!D21</f>
        <v>0</v>
      </c>
      <c r="AK3" s="241">
        <f>+'1. Información General'!F21</f>
        <v>0</v>
      </c>
      <c r="AL3" s="102" t="str">
        <f>+'1. Información General'!B23</f>
        <v>PROTECCION</v>
      </c>
      <c r="AM3" s="239" t="str">
        <f>+'1. Información General'!D23</f>
        <v>RESTABLECIMIENTO_DE_DERECHOS</v>
      </c>
      <c r="AN3" s="239">
        <f>+'1. Información General'!B24</f>
        <v>0</v>
      </c>
      <c r="AO3" s="239" t="str">
        <f>+'1. Información General'!B33</f>
        <v>MODALIDAD DE UBICACIÓN INICIAL</v>
      </c>
      <c r="AP3" s="239" t="str">
        <f>+'1. Información General'!E33</f>
        <v>HOGAR DE PASO</v>
      </c>
      <c r="AQ3" s="239">
        <f>+'1. Información General'!B36</f>
        <v>0</v>
      </c>
      <c r="AR3" s="239">
        <f>+'1. Información General'!D36</f>
        <v>0</v>
      </c>
      <c r="AS3" s="102">
        <f>+'1. Información General'!B37</f>
        <v>0</v>
      </c>
      <c r="AT3" s="241">
        <f>+'1. Información General'!D37</f>
        <v>0</v>
      </c>
      <c r="AU3" s="241">
        <f>+'1. Información General'!F37</f>
        <v>0</v>
      </c>
      <c r="AV3" s="239">
        <f>+'1. Información General'!B38</f>
        <v>0</v>
      </c>
      <c r="AW3" s="102">
        <f>+'1. Información General'!F38</f>
        <v>0</v>
      </c>
      <c r="AX3" s="102">
        <f>+'1. Información General'!B39</f>
        <v>0</v>
      </c>
      <c r="AY3" s="102">
        <f>+'1. Información General'!D39</f>
        <v>0</v>
      </c>
      <c r="AZ3" s="102">
        <f>+'1. Información General'!F39</f>
        <v>0</v>
      </c>
      <c r="BA3" s="239">
        <f>+'1. Información General'!B40</f>
        <v>0</v>
      </c>
      <c r="BB3" s="239">
        <f>+'1. Información General'!D40</f>
        <v>0</v>
      </c>
      <c r="BC3" s="102">
        <f>+'1. Información General'!B41</f>
        <v>0</v>
      </c>
      <c r="BD3" s="241">
        <f>+'1. Información General'!D41</f>
        <v>0</v>
      </c>
      <c r="BE3" s="241">
        <f>+'1. Información General'!F41</f>
        <v>0</v>
      </c>
      <c r="BF3" s="239">
        <f>+'1. Información General'!B42</f>
        <v>0</v>
      </c>
      <c r="BG3" s="102">
        <f>+'1. Información General'!F42</f>
        <v>0</v>
      </c>
      <c r="BH3" s="102">
        <f>+'1. Información General'!B43</f>
        <v>0</v>
      </c>
      <c r="BI3" s="102">
        <f>+'1. Información General'!D43</f>
        <v>0</v>
      </c>
      <c r="BJ3" s="242">
        <f>+'1. Información General'!F43</f>
        <v>0</v>
      </c>
      <c r="BK3" s="74" t="s">
        <v>2820</v>
      </c>
      <c r="BL3" s="38" t="e">
        <f>+#REF!</f>
        <v>#REF!</v>
      </c>
      <c r="BM3" s="74" t="e">
        <f>+#REF!</f>
        <v>#REF!</v>
      </c>
      <c r="BN3" s="74" t="e">
        <f>+#REF!</f>
        <v>#REF!</v>
      </c>
      <c r="BO3" s="74" t="e">
        <f>+#REF!</f>
        <v>#REF!</v>
      </c>
      <c r="BP3" s="38" t="e">
        <f>+#REF!</f>
        <v>#REF!</v>
      </c>
      <c r="BQ3" s="74" t="e">
        <f>+#REF!</f>
        <v>#REF!</v>
      </c>
      <c r="BR3" s="74" t="e">
        <f>+#REF!</f>
        <v>#REF!</v>
      </c>
      <c r="BS3" s="74" t="e">
        <f>+#REF!</f>
        <v>#REF!</v>
      </c>
      <c r="BT3" s="38" t="e">
        <f>+#REF!</f>
        <v>#REF!</v>
      </c>
      <c r="BU3" s="74" t="e">
        <f>+#REF!</f>
        <v>#REF!</v>
      </c>
      <c r="BV3" s="74" t="e">
        <f>+#REF!</f>
        <v>#REF!</v>
      </c>
      <c r="BW3" s="74" t="e">
        <f>+#REF!</f>
        <v>#REF!</v>
      </c>
      <c r="BX3" s="38" t="e">
        <f>+#REF!</f>
        <v>#REF!</v>
      </c>
      <c r="BY3" s="74" t="e">
        <f>+#REF!</f>
        <v>#REF!</v>
      </c>
      <c r="BZ3" s="74" t="e">
        <f>+#REF!</f>
        <v>#REF!</v>
      </c>
      <c r="CA3" s="74" t="e">
        <f>+#REF!</f>
        <v>#REF!</v>
      </c>
      <c r="CB3" s="38" t="e">
        <f>+#REF!</f>
        <v>#REF!</v>
      </c>
      <c r="CC3" s="74" t="e">
        <f>+#REF!</f>
        <v>#REF!</v>
      </c>
      <c r="CD3" s="74" t="e">
        <f>+#REF!</f>
        <v>#REF!</v>
      </c>
      <c r="CE3" s="74" t="e">
        <f>+#REF!</f>
        <v>#REF!</v>
      </c>
      <c r="CF3" s="38" t="e">
        <f>+#REF!</f>
        <v>#REF!</v>
      </c>
      <c r="CG3" s="74" t="e" cm="1">
        <f t="array" ref="CG3">+#REF!</f>
        <v>#REF!</v>
      </c>
      <c r="CH3" s="74"/>
      <c r="CI3" s="74"/>
      <c r="CJ3" s="38" t="e" cm="1">
        <f t="array" ref="CJ3">+#REF!</f>
        <v>#REF!</v>
      </c>
      <c r="CK3" s="74"/>
      <c r="CL3" s="74"/>
      <c r="CM3" s="74"/>
      <c r="CN3" s="38" t="e" cm="1">
        <f t="array" ref="CN3">+#REF!</f>
        <v>#REF!</v>
      </c>
      <c r="CO3" s="74"/>
      <c r="CP3" s="74"/>
      <c r="CQ3" s="74"/>
      <c r="CR3" s="38" t="e" cm="1">
        <f t="array" ref="CR3">+#REF!</f>
        <v>#REF!</v>
      </c>
      <c r="CS3" s="74"/>
      <c r="CT3" s="74"/>
      <c r="CU3" s="74"/>
      <c r="CV3" s="38" t="e" cm="1">
        <f t="array" ref="CV3">+#REF!</f>
        <v>#REF!</v>
      </c>
      <c r="CW3" s="74"/>
      <c r="CX3" s="74"/>
      <c r="CY3" s="74"/>
      <c r="CZ3" s="38" t="e" cm="1">
        <f t="array" ref="CZ3">+#REF!</f>
        <v>#REF!</v>
      </c>
      <c r="DA3" s="74"/>
      <c r="DB3" s="74"/>
      <c r="DC3" s="74"/>
      <c r="DD3" s="38" t="e" cm="1">
        <f t="array" ref="DD3">+#REF!</f>
        <v>#REF!</v>
      </c>
      <c r="DE3" s="74"/>
      <c r="DF3" s="74"/>
      <c r="DG3" s="74"/>
      <c r="DH3" s="38" t="e" cm="1">
        <f t="array" ref="DH3">+#REF!</f>
        <v>#REF!</v>
      </c>
      <c r="DI3" s="74"/>
      <c r="DJ3" s="74"/>
      <c r="DK3" s="74"/>
      <c r="DL3" s="38" t="s">
        <v>2825</v>
      </c>
      <c r="DM3" s="38" t="e" cm="1">
        <f t="array" ref="DM3">+#REF!</f>
        <v>#REF!</v>
      </c>
      <c r="DN3" s="74"/>
      <c r="DO3" s="74"/>
      <c r="DP3" s="74"/>
      <c r="DQ3" s="243" t="e" cm="1">
        <f t="array" ref="DQ3">+#REF!</f>
        <v>#REF!</v>
      </c>
      <c r="DR3" s="74"/>
      <c r="DS3" s="74"/>
      <c r="DT3" s="74"/>
      <c r="DU3" s="38" t="e" cm="1">
        <f t="array" ref="DU3">+#REF!</f>
        <v>#REF!</v>
      </c>
      <c r="DV3" s="74"/>
      <c r="DW3" s="74"/>
      <c r="DX3" s="74"/>
      <c r="DY3" s="38" t="e" cm="1">
        <f t="array" ref="DY3">+#REF!</f>
        <v>#REF!</v>
      </c>
      <c r="DZ3" s="74"/>
      <c r="EA3" s="74"/>
      <c r="EB3" s="74"/>
      <c r="EC3" s="38" t="e" cm="1">
        <f t="array" ref="EC3">+#REF!</f>
        <v>#REF!</v>
      </c>
      <c r="ED3" s="74"/>
      <c r="EE3" s="74"/>
      <c r="EF3" s="74"/>
      <c r="EG3" s="38" t="e" cm="1">
        <f t="array" ref="EG3">+#REF!</f>
        <v>#REF!</v>
      </c>
      <c r="EH3" s="74"/>
      <c r="EI3" s="74"/>
      <c r="EJ3" s="74"/>
      <c r="EK3" s="38" t="e" cm="1">
        <f t="array" ref="EK3">+#REF!</f>
        <v>#REF!</v>
      </c>
      <c r="EL3" s="74"/>
      <c r="EM3" s="74"/>
      <c r="EN3" s="74"/>
      <c r="EO3" s="38" t="e" cm="1">
        <f t="array" ref="EO3">+#REF!</f>
        <v>#REF!</v>
      </c>
      <c r="EP3" s="74"/>
      <c r="EQ3" s="74"/>
      <c r="ER3" s="74"/>
      <c r="ES3" s="38" t="e" cm="1">
        <f t="array" ref="ES3">+#REF!</f>
        <v>#REF!</v>
      </c>
      <c r="ET3" s="74"/>
      <c r="EU3" s="74"/>
      <c r="EV3" s="74"/>
      <c r="EW3" s="38" t="e" cm="1">
        <f t="array" ref="EW3">+#REF!</f>
        <v>#REF!</v>
      </c>
      <c r="EX3" s="74"/>
      <c r="EY3" s="74"/>
      <c r="EZ3" s="74"/>
      <c r="FA3" s="38" t="e" cm="1">
        <f t="array" ref="FA3">+#REF!</f>
        <v>#REF!</v>
      </c>
      <c r="FB3" s="74"/>
      <c r="FC3" s="74"/>
      <c r="FD3" s="74"/>
      <c r="FE3" s="38" t="e" cm="1">
        <f t="array" ref="FE3">+#REF!</f>
        <v>#REF!</v>
      </c>
      <c r="FF3" s="74"/>
      <c r="FG3" s="74"/>
      <c r="FH3" s="74"/>
      <c r="FI3" s="38" t="e" cm="1">
        <f t="array" ref="FI3">+#REF!</f>
        <v>#REF!</v>
      </c>
      <c r="FJ3" s="74"/>
      <c r="FK3" s="74"/>
      <c r="FL3" s="74"/>
      <c r="FM3" s="102" t="s">
        <v>2826</v>
      </c>
      <c r="FN3" s="38" t="e" cm="1">
        <f t="array" ref="FN3">+#REF!</f>
        <v>#REF!</v>
      </c>
      <c r="FO3" s="74"/>
      <c r="FP3" s="74"/>
      <c r="FQ3" s="74"/>
      <c r="FR3" s="243" t="e" cm="1">
        <f t="array" ref="FR3">+#REF!</f>
        <v>#REF!</v>
      </c>
      <c r="FS3" s="74"/>
      <c r="FT3" s="74"/>
      <c r="FU3" s="74"/>
      <c r="FV3" s="38" t="e" cm="1">
        <f t="array" ref="FV3">+#REF!</f>
        <v>#REF!</v>
      </c>
      <c r="FW3" s="74"/>
      <c r="FX3" s="74"/>
      <c r="FY3" s="74"/>
      <c r="FZ3" s="38" t="e" cm="1">
        <f t="array" ref="FZ3">+#REF!</f>
        <v>#REF!</v>
      </c>
      <c r="GA3" s="74"/>
      <c r="GB3" s="74"/>
      <c r="GC3" s="74"/>
      <c r="GD3" s="102" t="s">
        <v>2756</v>
      </c>
      <c r="GE3" s="38" t="str" cm="1">
        <f t="array" ref="GE3:GH3">+'7. Talento Humano'!B3:E3</f>
        <v>7.1.</v>
      </c>
      <c r="GF3" s="74" t="str">
        <v>Cumple con el personal de talento humano requerido de acuerdo con el manual operativo de la modalidad y cupos contratados, aprobada por la supervisión de contrato</v>
      </c>
      <c r="GG3" s="74" t="str">
        <v>NO APLICA</v>
      </c>
      <c r="GH3" s="74" t="str">
        <v/>
      </c>
      <c r="GI3" s="243" t="str" cm="1">
        <f t="array" ref="GI3:GL3">+'7. Talento Humano'!B5:E5</f>
        <v>7.2.</v>
      </c>
      <c r="GJ3" s="74" t="str">
        <v>Cuenta con un manual de funciones que permita identificar las funciones u obligaciones de cada uno de los perfiles establecidos para la modalidad.</v>
      </c>
      <c r="GK3" s="74" t="str">
        <v>NO APLICA</v>
      </c>
      <c r="GL3" s="74" t="str">
        <v/>
      </c>
      <c r="GM3" s="38" t="str" cm="1">
        <f t="array" ref="GM3:GP3">+'7. Talento Humano'!B9:E9</f>
        <v>7.3.</v>
      </c>
      <c r="GN3" s="74" t="str">
        <v>Cuenta e implementa con un proceso de selección del talento humano, basado en criterios de idoneidad profesional, evaluación de competencias y verificación de antecedentes.</v>
      </c>
      <c r="GO3" s="74" t="str">
        <v>NO APLICA</v>
      </c>
      <c r="GP3" s="74" t="str">
        <v/>
      </c>
      <c r="GQ3" s="38" t="str" cm="1">
        <f t="array" ref="GQ3:GT3">+'7. Talento Humano'!B13:E13</f>
        <v>7.4.</v>
      </c>
      <c r="GR3" s="74" t="str">
        <v>Cumple con la verificación del cumplimiento de lo establecido en la Ley 1918 de 2018, modificada por la Ley 2375 de 2024, referente a la consulta del registro de inhabilidades por delitos sexuales cometidos contra personas menores de edad.</v>
      </c>
      <c r="GS3" s="74" t="str">
        <v>NO APLICA</v>
      </c>
      <c r="GT3" s="74" t="str">
        <v/>
      </c>
      <c r="GU3" s="38" t="str" cm="1">
        <f t="array" ref="GU3:GX3">+'7. Talento Humano'!B16:E16</f>
        <v>7.5</v>
      </c>
      <c r="GV3" s="74" t="str">
        <v>Documenta e implementa un proceso de inducción, formación y capacitación continua del talento humano.</v>
      </c>
      <c r="GW3" s="74" t="str">
        <v>NO APLICA</v>
      </c>
      <c r="GX3" s="244" t="str">
        <v/>
      </c>
      <c r="GY3" s="102" t="s">
        <v>2758</v>
      </c>
      <c r="GZ3" s="38" t="str" cm="1">
        <f t="array" ref="GZ3:HC3">+'8. Financiero'!B3:E3</f>
        <v>8.1.</v>
      </c>
      <c r="HA3" s="74" t="str">
        <v>Lleva la contabilidad conforme a las Normas de Información Financiera (NIIF) y demás normas contables vigentes en Colombia.</v>
      </c>
      <c r="HB3" s="74" t="str">
        <v>NO APLICA</v>
      </c>
      <c r="HC3" s="74" t="str">
        <v/>
      </c>
      <c r="HD3" s="38" t="str" cm="1">
        <f t="array" ref="HD3:HG3">+'8. Financiero'!B8:E8</f>
        <v>8.2.</v>
      </c>
      <c r="HE3" s="74" t="str">
        <v>Lleva la contabilidad desagregada por centro de costos.</v>
      </c>
      <c r="HF3" s="74" t="str">
        <v>NO APLICA</v>
      </c>
      <c r="HG3" s="74" t="str">
        <v/>
      </c>
      <c r="HH3" s="38" t="e" cm="1">
        <f t="array" ref="HH3">+'8. Financiero'!#REF!</f>
        <v>#REF!</v>
      </c>
      <c r="HI3" s="74"/>
      <c r="HJ3" s="74"/>
      <c r="HK3" s="74"/>
      <c r="HL3" s="102" t="s">
        <v>2827</v>
      </c>
      <c r="HM3" s="38" t="e" cm="1">
        <f t="array" ref="HM3">+#REF!</f>
        <v>#REF!</v>
      </c>
      <c r="HN3" s="74"/>
      <c r="HO3" s="74"/>
      <c r="HP3" s="74"/>
      <c r="HQ3" s="243" t="e" cm="1">
        <f t="array" ref="HQ3">+#REF!</f>
        <v>#REF!</v>
      </c>
      <c r="HR3" s="74"/>
      <c r="HS3" s="74"/>
      <c r="HT3" s="74"/>
      <c r="HU3" s="38" t="e" cm="1">
        <f t="array" ref="HU3">+#REF!</f>
        <v>#REF!</v>
      </c>
      <c r="HV3" s="74"/>
      <c r="HW3" s="74"/>
      <c r="HX3" s="74"/>
      <c r="HY3" s="38" t="e" cm="1">
        <f t="array" ref="HY3">+#REF!</f>
        <v>#REF!</v>
      </c>
      <c r="HZ3" s="74"/>
      <c r="IA3" s="74"/>
      <c r="IB3" s="74"/>
      <c r="IC3" s="38" t="e" cm="1">
        <f t="array" ref="IC3">+#REF!</f>
        <v>#REF!</v>
      </c>
      <c r="ID3" s="74"/>
      <c r="IE3" s="74"/>
      <c r="IF3" s="74"/>
      <c r="IG3" s="102" t="s">
        <v>2763</v>
      </c>
      <c r="IH3" s="38" t="e" cm="1">
        <f t="array" ref="IH3">+#REF!</f>
        <v>#REF!</v>
      </c>
      <c r="II3" s="74"/>
      <c r="IJ3" s="74"/>
      <c r="IK3" s="74"/>
      <c r="IL3" s="102" t="s">
        <v>2765</v>
      </c>
      <c r="IM3" s="38" t="e" cm="1">
        <f t="array" ref="IM3">+#REF!</f>
        <v>#REF!</v>
      </c>
      <c r="IN3" s="74"/>
      <c r="IO3" s="74"/>
      <c r="IP3" s="74"/>
      <c r="IQ3" s="38" t="e" cm="1">
        <f t="array" ref="IQ3">+#REF!</f>
        <v>#REF!</v>
      </c>
      <c r="IR3" s="74"/>
      <c r="IS3" s="74"/>
      <c r="IT3" s="74"/>
      <c r="IU3" s="38" t="e" cm="1">
        <f t="array" ref="IU3">+#REF!</f>
        <v>#REF!</v>
      </c>
      <c r="IV3" s="74"/>
      <c r="IW3" s="74"/>
      <c r="IX3" s="74"/>
      <c r="IY3" s="38" t="e" cm="1">
        <f t="array" ref="IY3">+#REF!</f>
        <v>#REF!</v>
      </c>
      <c r="IZ3" s="74"/>
      <c r="JA3" s="74"/>
      <c r="JB3" s="74"/>
      <c r="JC3" s="38" t="s">
        <v>2829</v>
      </c>
      <c r="JD3" s="38" t="e" cm="1">
        <f t="array" ref="JD3">+#REF!</f>
        <v>#REF!</v>
      </c>
      <c r="JE3" s="74"/>
      <c r="JF3" s="74"/>
      <c r="JG3" s="74"/>
      <c r="JH3" s="38" t="e" cm="1">
        <f t="array" ref="JH3">+#REF!</f>
        <v>#REF!</v>
      </c>
      <c r="JI3" s="74"/>
      <c r="JJ3" s="74"/>
      <c r="JK3" s="74"/>
      <c r="JL3" s="38" t="e" cm="1">
        <f t="array" ref="JL3">+#REF!</f>
        <v>#REF!</v>
      </c>
      <c r="JM3" s="74"/>
      <c r="JN3" s="74"/>
      <c r="JO3" s="74"/>
      <c r="JP3" s="38" t="e" cm="1">
        <f t="array" ref="JP3">+#REF!</f>
        <v>#REF!</v>
      </c>
      <c r="JQ3" s="74"/>
      <c r="JR3" s="74"/>
      <c r="JS3" s="74"/>
      <c r="JT3" s="38" t="s">
        <v>2830</v>
      </c>
      <c r="JU3" s="38" t="e" cm="1">
        <f t="array" ref="JU3">+#REF!</f>
        <v>#REF!</v>
      </c>
      <c r="JV3" s="74"/>
      <c r="JW3" s="74"/>
      <c r="JX3" s="74"/>
      <c r="JY3" s="38" t="e" cm="1">
        <f t="array" ref="JY3">+#REF!</f>
        <v>#REF!</v>
      </c>
      <c r="JZ3" s="74"/>
      <c r="KA3" s="74"/>
      <c r="KB3" s="74"/>
      <c r="KC3" s="38" t="e" cm="1">
        <f t="array" ref="KC3">+#REF!</f>
        <v>#REF!</v>
      </c>
      <c r="KD3" s="74"/>
      <c r="KE3" s="74"/>
      <c r="KF3" s="74"/>
      <c r="KG3" s="38" t="e" cm="1">
        <f t="array" ref="KG3">+#REF!</f>
        <v>#REF!</v>
      </c>
      <c r="KH3" s="74"/>
      <c r="KI3" s="74"/>
      <c r="KJ3" s="74"/>
      <c r="KK3" s="38" t="e" cm="1">
        <f t="array" ref="KK3">+#REF!</f>
        <v>#REF!</v>
      </c>
      <c r="KL3" s="74"/>
      <c r="KM3" s="74"/>
      <c r="KN3" s="74"/>
      <c r="KO3" s="38" t="e" cm="1">
        <f t="array" ref="KO3">+#REF!</f>
        <v>#REF!</v>
      </c>
      <c r="KP3" s="74"/>
      <c r="KQ3" s="74"/>
      <c r="KR3" s="74"/>
      <c r="KS3" s="38" t="e" cm="1">
        <f t="array" ref="KS3">+#REF!</f>
        <v>#REF!</v>
      </c>
      <c r="KT3" s="74"/>
      <c r="KU3" s="74"/>
      <c r="KV3" s="74"/>
      <c r="KW3" s="38" t="e" cm="1">
        <f t="array" ref="KW3">+#REF!</f>
        <v>#REF!</v>
      </c>
      <c r="KX3" s="74"/>
      <c r="KY3" s="74"/>
      <c r="KZ3" s="74"/>
      <c r="LA3" s="38" t="e" cm="1">
        <f t="array" ref="LA3">+#REF!</f>
        <v>#REF!</v>
      </c>
      <c r="LB3" s="74"/>
      <c r="LC3" s="74"/>
      <c r="LD3" s="74"/>
      <c r="LE3" s="38" t="e" cm="1">
        <f t="array" ref="LE3">+#REF!</f>
        <v>#REF!</v>
      </c>
      <c r="LF3" s="74"/>
      <c r="LG3" s="74"/>
      <c r="LH3" s="74"/>
      <c r="LI3" s="38" t="e" cm="1">
        <f t="array" ref="LI3">+#REF!</f>
        <v>#REF!</v>
      </c>
      <c r="LJ3" s="74"/>
      <c r="LK3" s="74"/>
      <c r="LL3" s="74"/>
      <c r="LM3" s="38" t="e" cm="1">
        <f t="array" ref="LM3">+#REF!</f>
        <v>#REF!</v>
      </c>
      <c r="LN3" s="74"/>
      <c r="LO3" s="74"/>
      <c r="LP3" s="74"/>
    </row>
  </sheetData>
  <sheetProtection algorithmName="SHA-512" hashValue="DZqmkSeKKjAGk+H+J5QvBlRM8Ns2BalZWt9j4PbarFZ6hKVH+JY4Db/Aa3DSMtV/wubt8tiJnZBiKmZHPXscrA==" saltValue="rheFxVfcGDR+SyZ3vC9Tkw==" spinCount="100000" sheet="1" objects="1" scenarios="1" formatRows="0"/>
  <mergeCells count="14">
    <mergeCell ref="A1:O1"/>
    <mergeCell ref="P1:AH1"/>
    <mergeCell ref="AI1:AP1"/>
    <mergeCell ref="AQ1:BJ1"/>
    <mergeCell ref="BK1:DK1"/>
    <mergeCell ref="IG1:IK1"/>
    <mergeCell ref="IL1:JB1"/>
    <mergeCell ref="JC1:JS1"/>
    <mergeCell ref="JT1:LP1"/>
    <mergeCell ref="DL1:FL1"/>
    <mergeCell ref="FM1:GC1"/>
    <mergeCell ref="GD1:GX1"/>
    <mergeCell ref="GY1:HK1"/>
    <mergeCell ref="HL1:I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336D-71C2-4B1C-89F7-08AC3ED286D3}">
  <sheetPr>
    <pageSetUpPr fitToPage="1"/>
  </sheetPr>
  <dimension ref="A1:T34"/>
  <sheetViews>
    <sheetView zoomScale="50" zoomScaleNormal="50" zoomScaleSheetLayoutView="100" zoomScalePageLayoutView="60" workbookViewId="0">
      <selection activeCell="G4" sqref="G4"/>
    </sheetView>
  </sheetViews>
  <sheetFormatPr baseColWidth="10" defaultColWidth="11.42578125" defaultRowHeight="14.25" x14ac:dyDescent="0.2"/>
  <cols>
    <col min="1" max="1" width="5.42578125" style="120" customWidth="1"/>
    <col min="2" max="2" width="24.7109375" style="120" customWidth="1"/>
    <col min="3" max="3" width="54" style="120" customWidth="1"/>
    <col min="4" max="4" width="86.42578125" style="120" customWidth="1"/>
    <col min="5" max="7" width="41" style="249" customWidth="1"/>
    <col min="8" max="8" width="33" style="249" customWidth="1"/>
    <col min="9" max="10" width="37.42578125" style="120" customWidth="1"/>
    <col min="11" max="11" width="32.42578125" style="120" customWidth="1"/>
    <col min="12" max="12" width="36.28515625" style="120" customWidth="1"/>
    <col min="13" max="13" width="20.85546875" style="120" customWidth="1"/>
    <col min="14" max="14" width="27.42578125" style="120" customWidth="1"/>
    <col min="15" max="15" width="34" style="120" customWidth="1"/>
    <col min="16" max="17" width="40.42578125" style="120" customWidth="1"/>
    <col min="18" max="18" width="68.7109375" style="120" customWidth="1"/>
    <col min="19" max="19" width="11.42578125" style="120"/>
    <col min="20" max="20" width="101" style="120" hidden="1" customWidth="1"/>
    <col min="21" max="16384" width="11.42578125" style="120"/>
  </cols>
  <sheetData>
    <row r="1" spans="1:20" ht="42.75" x14ac:dyDescent="0.2">
      <c r="A1" s="612" t="s">
        <v>2835</v>
      </c>
      <c r="B1" s="612"/>
      <c r="C1" s="612"/>
      <c r="D1" s="612"/>
      <c r="E1" s="612"/>
      <c r="F1" s="612"/>
      <c r="G1" s="612"/>
      <c r="H1" s="612"/>
      <c r="I1" s="612"/>
      <c r="J1" s="612"/>
      <c r="K1" s="612"/>
      <c r="L1" s="612"/>
      <c r="M1" s="612"/>
      <c r="N1" s="612"/>
      <c r="O1" s="612"/>
      <c r="P1" s="612"/>
      <c r="Q1" s="612"/>
      <c r="R1" s="612"/>
      <c r="T1" s="250" t="s">
        <v>2836</v>
      </c>
    </row>
    <row r="2" spans="1:20" ht="42.75" customHeight="1" x14ac:dyDescent="0.2">
      <c r="A2" s="611" t="s">
        <v>2837</v>
      </c>
      <c r="B2" s="611"/>
      <c r="C2" s="611"/>
      <c r="D2" s="611"/>
      <c r="E2" s="617" t="s">
        <v>2838</v>
      </c>
      <c r="F2" s="617"/>
      <c r="G2" s="617"/>
      <c r="H2" s="617"/>
      <c r="I2" s="611" t="s">
        <v>2839</v>
      </c>
      <c r="J2" s="611"/>
      <c r="K2" s="611"/>
      <c r="L2" s="611"/>
      <c r="M2" s="611"/>
      <c r="N2" s="611"/>
      <c r="O2" s="611"/>
      <c r="P2" s="258" t="s">
        <v>2840</v>
      </c>
      <c r="Q2" s="611" t="s">
        <v>2841</v>
      </c>
      <c r="R2" s="611"/>
      <c r="T2" s="250" t="s">
        <v>2842</v>
      </c>
    </row>
    <row r="3" spans="1:20" ht="85.5" customHeight="1" x14ac:dyDescent="0.2">
      <c r="A3" s="257" t="s">
        <v>2843</v>
      </c>
      <c r="B3" s="257" t="s">
        <v>2844</v>
      </c>
      <c r="C3" s="257" t="s">
        <v>2845</v>
      </c>
      <c r="D3" s="257" t="s">
        <v>2846</v>
      </c>
      <c r="E3" s="254" t="s">
        <v>2847</v>
      </c>
      <c r="F3" s="254" t="s">
        <v>2848</v>
      </c>
      <c r="G3" s="254" t="s">
        <v>2849</v>
      </c>
      <c r="H3" s="254" t="s">
        <v>2850</v>
      </c>
      <c r="I3" s="257" t="s">
        <v>2851</v>
      </c>
      <c r="J3" s="257" t="s">
        <v>2852</v>
      </c>
      <c r="K3" s="257" t="s">
        <v>2853</v>
      </c>
      <c r="L3" s="257" t="s">
        <v>2854</v>
      </c>
      <c r="M3" s="257" t="s">
        <v>2855</v>
      </c>
      <c r="N3" s="257" t="s">
        <v>2856</v>
      </c>
      <c r="O3" s="257" t="s">
        <v>2857</v>
      </c>
      <c r="P3" s="254" t="s">
        <v>2858</v>
      </c>
      <c r="Q3" s="257" t="s">
        <v>2859</v>
      </c>
      <c r="R3" s="257" t="s">
        <v>2860</v>
      </c>
      <c r="T3" s="250" t="s">
        <v>2861</v>
      </c>
    </row>
    <row r="4" spans="1:20" s="247" customFormat="1" ht="306" x14ac:dyDescent="0.25">
      <c r="A4" s="251">
        <v>1</v>
      </c>
      <c r="B4" s="251">
        <f>+'Condiciones NO cumplimiento'!G3</f>
        <v>0</v>
      </c>
      <c r="C4" s="255">
        <f>+'Condiciones NO cumplimiento'!F3</f>
        <v>0</v>
      </c>
      <c r="D4" s="255">
        <f>+'Condiciones NO cumplimiento'!D3</f>
        <v>0</v>
      </c>
      <c r="E4" s="245" t="s">
        <v>2862</v>
      </c>
      <c r="F4" s="245" t="s">
        <v>2863</v>
      </c>
      <c r="G4" s="245" t="s">
        <v>2864</v>
      </c>
      <c r="H4" s="245" t="s">
        <v>2865</v>
      </c>
      <c r="I4" s="246" t="s">
        <v>2866</v>
      </c>
      <c r="J4" s="246"/>
      <c r="K4" s="246" t="s">
        <v>2867</v>
      </c>
      <c r="L4" s="246" t="s">
        <v>2868</v>
      </c>
      <c r="M4" s="246" t="s">
        <v>2869</v>
      </c>
      <c r="N4" s="246" t="s">
        <v>2870</v>
      </c>
      <c r="O4" s="246" t="s">
        <v>2871</v>
      </c>
      <c r="P4" s="246" t="s">
        <v>2872</v>
      </c>
      <c r="Q4" s="246"/>
      <c r="R4" s="246"/>
    </row>
    <row r="5" spans="1:20" s="247" customFormat="1" ht="306" x14ac:dyDescent="0.25">
      <c r="A5" s="251">
        <v>2</v>
      </c>
      <c r="B5" s="251">
        <f>+'Condiciones NO cumplimiento'!G4</f>
        <v>0</v>
      </c>
      <c r="C5" s="255">
        <f>+'Condiciones NO cumplimiento'!F4</f>
        <v>0</v>
      </c>
      <c r="D5" s="255">
        <f>+'Condiciones NO cumplimiento'!D4</f>
        <v>0</v>
      </c>
      <c r="E5" s="245" t="s">
        <v>2862</v>
      </c>
      <c r="F5" s="245" t="s">
        <v>2863</v>
      </c>
      <c r="G5" s="245" t="s">
        <v>2864</v>
      </c>
      <c r="H5" s="245" t="s">
        <v>2865</v>
      </c>
      <c r="I5" s="246" t="s">
        <v>2866</v>
      </c>
      <c r="J5" s="246"/>
      <c r="K5" s="246" t="s">
        <v>2867</v>
      </c>
      <c r="L5" s="246" t="s">
        <v>2868</v>
      </c>
      <c r="M5" s="246" t="s">
        <v>2869</v>
      </c>
      <c r="N5" s="246" t="s">
        <v>2870</v>
      </c>
      <c r="O5" s="246" t="s">
        <v>2871</v>
      </c>
      <c r="P5" s="246" t="s">
        <v>2872</v>
      </c>
      <c r="Q5" s="246"/>
      <c r="R5" s="246"/>
    </row>
    <row r="6" spans="1:20" s="247" customFormat="1" ht="306" x14ac:dyDescent="0.25">
      <c r="A6" s="251">
        <v>3</v>
      </c>
      <c r="B6" s="251">
        <f>+'Condiciones NO cumplimiento'!G5</f>
        <v>0</v>
      </c>
      <c r="C6" s="255">
        <f>+'Condiciones NO cumplimiento'!F5</f>
        <v>0</v>
      </c>
      <c r="D6" s="255">
        <f>+'Condiciones NO cumplimiento'!D5</f>
        <v>0</v>
      </c>
      <c r="E6" s="245" t="s">
        <v>2862</v>
      </c>
      <c r="F6" s="245" t="s">
        <v>2863</v>
      </c>
      <c r="G6" s="245" t="s">
        <v>2864</v>
      </c>
      <c r="H6" s="245" t="s">
        <v>2865</v>
      </c>
      <c r="I6" s="248" t="s">
        <v>2866</v>
      </c>
      <c r="J6" s="248"/>
      <c r="K6" s="248" t="s">
        <v>2867</v>
      </c>
      <c r="L6" s="248" t="s">
        <v>2868</v>
      </c>
      <c r="M6" s="246" t="s">
        <v>2869</v>
      </c>
      <c r="N6" s="246" t="s">
        <v>2870</v>
      </c>
      <c r="O6" s="246" t="s">
        <v>2871</v>
      </c>
      <c r="P6" s="246" t="s">
        <v>2872</v>
      </c>
      <c r="Q6" s="246"/>
      <c r="R6" s="246"/>
    </row>
    <row r="7" spans="1:20" s="247" customFormat="1" ht="306" x14ac:dyDescent="0.25">
      <c r="A7" s="251">
        <v>4</v>
      </c>
      <c r="B7" s="251">
        <f>+'Condiciones NO cumplimiento'!G6</f>
        <v>0</v>
      </c>
      <c r="C7" s="255">
        <f>+'Condiciones NO cumplimiento'!F6</f>
        <v>0</v>
      </c>
      <c r="D7" s="255">
        <f>+'Condiciones NO cumplimiento'!D6</f>
        <v>0</v>
      </c>
      <c r="E7" s="245" t="s">
        <v>2862</v>
      </c>
      <c r="F7" s="245" t="s">
        <v>2863</v>
      </c>
      <c r="G7" s="245" t="s">
        <v>2864</v>
      </c>
      <c r="H7" s="245" t="s">
        <v>2865</v>
      </c>
      <c r="I7" s="248" t="s">
        <v>2866</v>
      </c>
      <c r="J7" s="248"/>
      <c r="K7" s="248" t="s">
        <v>2867</v>
      </c>
      <c r="L7" s="248" t="s">
        <v>2868</v>
      </c>
      <c r="M7" s="246" t="s">
        <v>2869</v>
      </c>
      <c r="N7" s="246" t="s">
        <v>2870</v>
      </c>
      <c r="O7" s="246" t="s">
        <v>2871</v>
      </c>
      <c r="P7" s="246" t="s">
        <v>2872</v>
      </c>
      <c r="Q7" s="246"/>
      <c r="R7" s="246"/>
    </row>
    <row r="8" spans="1:20" s="247" customFormat="1" ht="306" x14ac:dyDescent="0.25">
      <c r="A8" s="251">
        <v>5</v>
      </c>
      <c r="B8" s="251">
        <f>+'Condiciones NO cumplimiento'!G7</f>
        <v>0</v>
      </c>
      <c r="C8" s="255">
        <f>+'Condiciones NO cumplimiento'!F7</f>
        <v>0</v>
      </c>
      <c r="D8" s="255">
        <f>+'Condiciones NO cumplimiento'!D7</f>
        <v>0</v>
      </c>
      <c r="E8" s="245" t="s">
        <v>2862</v>
      </c>
      <c r="F8" s="245" t="s">
        <v>2863</v>
      </c>
      <c r="G8" s="245" t="s">
        <v>2864</v>
      </c>
      <c r="H8" s="245" t="s">
        <v>2865</v>
      </c>
      <c r="I8" s="248" t="s">
        <v>2866</v>
      </c>
      <c r="J8" s="248"/>
      <c r="K8" s="248" t="s">
        <v>2867</v>
      </c>
      <c r="L8" s="248" t="s">
        <v>2868</v>
      </c>
      <c r="M8" s="246" t="s">
        <v>2869</v>
      </c>
      <c r="N8" s="246" t="s">
        <v>2870</v>
      </c>
      <c r="O8" s="246" t="s">
        <v>2871</v>
      </c>
      <c r="P8" s="246" t="s">
        <v>2872</v>
      </c>
      <c r="Q8" s="246"/>
      <c r="R8" s="246"/>
    </row>
    <row r="9" spans="1:20" s="247" customFormat="1" ht="306" x14ac:dyDescent="0.25">
      <c r="A9" s="251">
        <v>6</v>
      </c>
      <c r="B9" s="251">
        <f>+'Condiciones NO cumplimiento'!G8</f>
        <v>0</v>
      </c>
      <c r="C9" s="255">
        <f>+'Condiciones NO cumplimiento'!F8</f>
        <v>0</v>
      </c>
      <c r="D9" s="255">
        <f>+'Condiciones NO cumplimiento'!D8</f>
        <v>0</v>
      </c>
      <c r="E9" s="245" t="s">
        <v>2862</v>
      </c>
      <c r="F9" s="245" t="s">
        <v>2863</v>
      </c>
      <c r="G9" s="245" t="s">
        <v>2864</v>
      </c>
      <c r="H9" s="245" t="s">
        <v>2865</v>
      </c>
      <c r="I9" s="246" t="s">
        <v>2866</v>
      </c>
      <c r="J9" s="246"/>
      <c r="K9" s="246" t="s">
        <v>2867</v>
      </c>
      <c r="L9" s="246" t="s">
        <v>2868</v>
      </c>
      <c r="M9" s="246" t="s">
        <v>2869</v>
      </c>
      <c r="N9" s="246" t="s">
        <v>2870</v>
      </c>
      <c r="O9" s="246" t="s">
        <v>2871</v>
      </c>
      <c r="P9" s="246" t="s">
        <v>2872</v>
      </c>
      <c r="Q9" s="246"/>
      <c r="R9" s="246"/>
    </row>
    <row r="10" spans="1:20" s="247" customFormat="1" ht="306" x14ac:dyDescent="0.25">
      <c r="A10" s="251">
        <v>7</v>
      </c>
      <c r="B10" s="251">
        <f>+'Condiciones NO cumplimiento'!G9</f>
        <v>0</v>
      </c>
      <c r="C10" s="255">
        <f>+'Condiciones NO cumplimiento'!F9</f>
        <v>0</v>
      </c>
      <c r="D10" s="255">
        <f>+'Condiciones NO cumplimiento'!D9</f>
        <v>0</v>
      </c>
      <c r="E10" s="245" t="s">
        <v>2862</v>
      </c>
      <c r="F10" s="245" t="s">
        <v>2863</v>
      </c>
      <c r="G10" s="245" t="s">
        <v>2864</v>
      </c>
      <c r="H10" s="245" t="s">
        <v>2865</v>
      </c>
      <c r="I10" s="246" t="s">
        <v>2866</v>
      </c>
      <c r="J10" s="246"/>
      <c r="K10" s="246" t="s">
        <v>2867</v>
      </c>
      <c r="L10" s="246" t="s">
        <v>2868</v>
      </c>
      <c r="M10" s="246" t="s">
        <v>2869</v>
      </c>
      <c r="N10" s="246" t="s">
        <v>2870</v>
      </c>
      <c r="O10" s="246" t="s">
        <v>2871</v>
      </c>
      <c r="P10" s="246" t="s">
        <v>2872</v>
      </c>
      <c r="Q10" s="246"/>
      <c r="R10" s="246"/>
    </row>
    <row r="11" spans="1:20" s="247" customFormat="1" ht="306" x14ac:dyDescent="0.25">
      <c r="A11" s="251">
        <v>8</v>
      </c>
      <c r="B11" s="251">
        <f>+'Condiciones NO cumplimiento'!G10</f>
        <v>0</v>
      </c>
      <c r="C11" s="255">
        <f>+'Condiciones NO cumplimiento'!F10</f>
        <v>0</v>
      </c>
      <c r="D11" s="255">
        <f>+'Condiciones NO cumplimiento'!D10</f>
        <v>0</v>
      </c>
      <c r="E11" s="245" t="s">
        <v>2862</v>
      </c>
      <c r="F11" s="245" t="s">
        <v>2863</v>
      </c>
      <c r="G11" s="245" t="s">
        <v>2864</v>
      </c>
      <c r="H11" s="245" t="s">
        <v>2865</v>
      </c>
      <c r="I11" s="248" t="s">
        <v>2866</v>
      </c>
      <c r="J11" s="248"/>
      <c r="K11" s="248" t="s">
        <v>2867</v>
      </c>
      <c r="L11" s="248" t="s">
        <v>2868</v>
      </c>
      <c r="M11" s="246" t="s">
        <v>2869</v>
      </c>
      <c r="N11" s="246" t="s">
        <v>2870</v>
      </c>
      <c r="O11" s="246" t="s">
        <v>2871</v>
      </c>
      <c r="P11" s="246" t="s">
        <v>2872</v>
      </c>
      <c r="Q11" s="246"/>
      <c r="R11" s="246"/>
    </row>
    <row r="12" spans="1:20" s="247" customFormat="1" ht="306" x14ac:dyDescent="0.25">
      <c r="A12" s="251">
        <v>9</v>
      </c>
      <c r="B12" s="251">
        <f>+'Condiciones NO cumplimiento'!G11</f>
        <v>0</v>
      </c>
      <c r="C12" s="255">
        <f>+'Condiciones NO cumplimiento'!F11</f>
        <v>0</v>
      </c>
      <c r="D12" s="255">
        <f>+'Condiciones NO cumplimiento'!D11</f>
        <v>0</v>
      </c>
      <c r="E12" s="245" t="s">
        <v>2862</v>
      </c>
      <c r="F12" s="245" t="s">
        <v>2863</v>
      </c>
      <c r="G12" s="245" t="s">
        <v>2864</v>
      </c>
      <c r="H12" s="245" t="s">
        <v>2865</v>
      </c>
      <c r="I12" s="248" t="s">
        <v>2866</v>
      </c>
      <c r="J12" s="248"/>
      <c r="K12" s="248" t="s">
        <v>2867</v>
      </c>
      <c r="L12" s="248" t="s">
        <v>2868</v>
      </c>
      <c r="M12" s="246" t="s">
        <v>2869</v>
      </c>
      <c r="N12" s="246" t="s">
        <v>2870</v>
      </c>
      <c r="O12" s="246" t="s">
        <v>2871</v>
      </c>
      <c r="P12" s="246" t="s">
        <v>2872</v>
      </c>
      <c r="Q12" s="246"/>
      <c r="R12" s="246"/>
    </row>
    <row r="13" spans="1:20" s="247" customFormat="1" ht="306" x14ac:dyDescent="0.25">
      <c r="A13" s="251">
        <v>10</v>
      </c>
      <c r="B13" s="251">
        <f>+'Condiciones NO cumplimiento'!G12</f>
        <v>0</v>
      </c>
      <c r="C13" s="255">
        <f>+'Condiciones NO cumplimiento'!F12</f>
        <v>0</v>
      </c>
      <c r="D13" s="255">
        <f>+'Condiciones NO cumplimiento'!D12</f>
        <v>0</v>
      </c>
      <c r="E13" s="245" t="s">
        <v>2862</v>
      </c>
      <c r="F13" s="245" t="s">
        <v>2863</v>
      </c>
      <c r="G13" s="245" t="s">
        <v>2864</v>
      </c>
      <c r="H13" s="245" t="s">
        <v>2865</v>
      </c>
      <c r="I13" s="248" t="s">
        <v>2866</v>
      </c>
      <c r="J13" s="248"/>
      <c r="K13" s="248" t="s">
        <v>2867</v>
      </c>
      <c r="L13" s="248" t="s">
        <v>2868</v>
      </c>
      <c r="M13" s="246" t="s">
        <v>2869</v>
      </c>
      <c r="N13" s="246" t="s">
        <v>2870</v>
      </c>
      <c r="O13" s="246" t="s">
        <v>2871</v>
      </c>
      <c r="P13" s="246" t="s">
        <v>2872</v>
      </c>
      <c r="Q13" s="246"/>
      <c r="R13" s="246"/>
    </row>
    <row r="14" spans="1:20" s="247" customFormat="1" ht="306" x14ac:dyDescent="0.25">
      <c r="A14" s="251">
        <v>11</v>
      </c>
      <c r="B14" s="251">
        <f>+'Condiciones NO cumplimiento'!G13</f>
        <v>0</v>
      </c>
      <c r="C14" s="255">
        <f>+'Condiciones NO cumplimiento'!F13</f>
        <v>0</v>
      </c>
      <c r="D14" s="255">
        <f>+'Condiciones NO cumplimiento'!D13</f>
        <v>0</v>
      </c>
      <c r="E14" s="245" t="s">
        <v>2862</v>
      </c>
      <c r="F14" s="245" t="s">
        <v>2863</v>
      </c>
      <c r="G14" s="245" t="s">
        <v>2864</v>
      </c>
      <c r="H14" s="245" t="s">
        <v>2865</v>
      </c>
      <c r="I14" s="246" t="s">
        <v>2866</v>
      </c>
      <c r="J14" s="246"/>
      <c r="K14" s="246" t="s">
        <v>2867</v>
      </c>
      <c r="L14" s="246" t="s">
        <v>2868</v>
      </c>
      <c r="M14" s="246" t="s">
        <v>2869</v>
      </c>
      <c r="N14" s="246" t="s">
        <v>2870</v>
      </c>
      <c r="O14" s="246" t="s">
        <v>2871</v>
      </c>
      <c r="P14" s="246" t="s">
        <v>2872</v>
      </c>
      <c r="Q14" s="246"/>
      <c r="R14" s="246"/>
    </row>
    <row r="15" spans="1:20" s="247" customFormat="1" ht="306" x14ac:dyDescent="0.25">
      <c r="A15" s="251">
        <v>12</v>
      </c>
      <c r="B15" s="251">
        <f>+'Condiciones NO cumplimiento'!G14</f>
        <v>0</v>
      </c>
      <c r="C15" s="255">
        <f>+'Condiciones NO cumplimiento'!F14</f>
        <v>0</v>
      </c>
      <c r="D15" s="255">
        <f>+'Condiciones NO cumplimiento'!D14</f>
        <v>0</v>
      </c>
      <c r="E15" s="245" t="s">
        <v>2862</v>
      </c>
      <c r="F15" s="245" t="s">
        <v>2863</v>
      </c>
      <c r="G15" s="245" t="s">
        <v>2864</v>
      </c>
      <c r="H15" s="245" t="s">
        <v>2865</v>
      </c>
      <c r="I15" s="246" t="s">
        <v>2866</v>
      </c>
      <c r="J15" s="246"/>
      <c r="K15" s="246" t="s">
        <v>2867</v>
      </c>
      <c r="L15" s="246" t="s">
        <v>2868</v>
      </c>
      <c r="M15" s="246" t="s">
        <v>2869</v>
      </c>
      <c r="N15" s="246" t="s">
        <v>2870</v>
      </c>
      <c r="O15" s="246" t="s">
        <v>2871</v>
      </c>
      <c r="P15" s="246" t="s">
        <v>2872</v>
      </c>
      <c r="Q15" s="246"/>
      <c r="R15" s="246"/>
    </row>
    <row r="16" spans="1:20" s="247" customFormat="1" ht="306" x14ac:dyDescent="0.25">
      <c r="A16" s="251">
        <v>13</v>
      </c>
      <c r="B16" s="251">
        <f>+'Condiciones NO cumplimiento'!G15</f>
        <v>0</v>
      </c>
      <c r="C16" s="255">
        <f>+'Condiciones NO cumplimiento'!F15</f>
        <v>0</v>
      </c>
      <c r="D16" s="255">
        <f>+'Condiciones NO cumplimiento'!D15</f>
        <v>0</v>
      </c>
      <c r="E16" s="245" t="s">
        <v>2862</v>
      </c>
      <c r="F16" s="245" t="s">
        <v>2863</v>
      </c>
      <c r="G16" s="245" t="s">
        <v>2864</v>
      </c>
      <c r="H16" s="245" t="s">
        <v>2865</v>
      </c>
      <c r="I16" s="248" t="s">
        <v>2866</v>
      </c>
      <c r="J16" s="248"/>
      <c r="K16" s="248" t="s">
        <v>2867</v>
      </c>
      <c r="L16" s="248" t="s">
        <v>2868</v>
      </c>
      <c r="M16" s="246" t="s">
        <v>2869</v>
      </c>
      <c r="N16" s="246" t="s">
        <v>2870</v>
      </c>
      <c r="O16" s="246" t="s">
        <v>2871</v>
      </c>
      <c r="P16" s="246" t="s">
        <v>2872</v>
      </c>
      <c r="Q16" s="246"/>
      <c r="R16" s="246"/>
    </row>
    <row r="17" spans="1:18" s="247" customFormat="1" ht="306" x14ac:dyDescent="0.25">
      <c r="A17" s="251">
        <v>14</v>
      </c>
      <c r="B17" s="251">
        <f>+'Condiciones NO cumplimiento'!G16</f>
        <v>0</v>
      </c>
      <c r="C17" s="255">
        <f>+'Condiciones NO cumplimiento'!F16</f>
        <v>0</v>
      </c>
      <c r="D17" s="255">
        <f>+'Condiciones NO cumplimiento'!D16</f>
        <v>0</v>
      </c>
      <c r="E17" s="245" t="s">
        <v>2862</v>
      </c>
      <c r="F17" s="245" t="s">
        <v>2863</v>
      </c>
      <c r="G17" s="245" t="s">
        <v>2864</v>
      </c>
      <c r="H17" s="245" t="s">
        <v>2865</v>
      </c>
      <c r="I17" s="248" t="s">
        <v>2866</v>
      </c>
      <c r="J17" s="248"/>
      <c r="K17" s="248" t="s">
        <v>2867</v>
      </c>
      <c r="L17" s="248" t="s">
        <v>2868</v>
      </c>
      <c r="M17" s="246" t="s">
        <v>2869</v>
      </c>
      <c r="N17" s="246" t="s">
        <v>2870</v>
      </c>
      <c r="O17" s="246" t="s">
        <v>2871</v>
      </c>
      <c r="P17" s="246" t="s">
        <v>2872</v>
      </c>
      <c r="Q17" s="246"/>
      <c r="R17" s="246"/>
    </row>
    <row r="18" spans="1:18" s="247" customFormat="1" ht="306" x14ac:dyDescent="0.25">
      <c r="A18" s="251">
        <v>15</v>
      </c>
      <c r="B18" s="251">
        <f>+'Condiciones NO cumplimiento'!G17</f>
        <v>0</v>
      </c>
      <c r="C18" s="255">
        <f>+'Condiciones NO cumplimiento'!F17</f>
        <v>0</v>
      </c>
      <c r="D18" s="255">
        <f>+'Condiciones NO cumplimiento'!D17</f>
        <v>0</v>
      </c>
      <c r="E18" s="245" t="s">
        <v>2862</v>
      </c>
      <c r="F18" s="245" t="s">
        <v>2863</v>
      </c>
      <c r="G18" s="245" t="s">
        <v>2864</v>
      </c>
      <c r="H18" s="245" t="s">
        <v>2865</v>
      </c>
      <c r="I18" s="248" t="s">
        <v>2866</v>
      </c>
      <c r="J18" s="248"/>
      <c r="K18" s="248" t="s">
        <v>2867</v>
      </c>
      <c r="L18" s="248" t="s">
        <v>2868</v>
      </c>
      <c r="M18" s="246" t="s">
        <v>2869</v>
      </c>
      <c r="N18" s="246" t="s">
        <v>2870</v>
      </c>
      <c r="O18" s="246" t="s">
        <v>2871</v>
      </c>
      <c r="P18" s="246" t="s">
        <v>2872</v>
      </c>
      <c r="Q18" s="246"/>
      <c r="R18" s="246"/>
    </row>
    <row r="19" spans="1:18" s="247" customFormat="1" ht="306" x14ac:dyDescent="0.25">
      <c r="A19" s="251">
        <v>16</v>
      </c>
      <c r="B19" s="251">
        <f>+'Condiciones NO cumplimiento'!G18</f>
        <v>0</v>
      </c>
      <c r="C19" s="255">
        <f>+'Condiciones NO cumplimiento'!F18</f>
        <v>0</v>
      </c>
      <c r="D19" s="255">
        <f>+'Condiciones NO cumplimiento'!D18</f>
        <v>0</v>
      </c>
      <c r="E19" s="245" t="s">
        <v>2862</v>
      </c>
      <c r="F19" s="245" t="s">
        <v>2863</v>
      </c>
      <c r="G19" s="245" t="s">
        <v>2864</v>
      </c>
      <c r="H19" s="245" t="s">
        <v>2865</v>
      </c>
      <c r="I19" s="246" t="s">
        <v>2866</v>
      </c>
      <c r="J19" s="246"/>
      <c r="K19" s="246" t="s">
        <v>2867</v>
      </c>
      <c r="L19" s="246" t="s">
        <v>2868</v>
      </c>
      <c r="M19" s="246" t="s">
        <v>2869</v>
      </c>
      <c r="N19" s="246" t="s">
        <v>2870</v>
      </c>
      <c r="O19" s="246" t="s">
        <v>2871</v>
      </c>
      <c r="P19" s="246" t="s">
        <v>2872</v>
      </c>
      <c r="Q19" s="246"/>
      <c r="R19" s="246"/>
    </row>
    <row r="20" spans="1:18" s="247" customFormat="1" ht="306" x14ac:dyDescent="0.25">
      <c r="A20" s="251">
        <v>17</v>
      </c>
      <c r="B20" s="251">
        <f>+'Condiciones NO cumplimiento'!G19</f>
        <v>0</v>
      </c>
      <c r="C20" s="255">
        <f>+'Condiciones NO cumplimiento'!F19</f>
        <v>0</v>
      </c>
      <c r="D20" s="255">
        <f>+'Condiciones NO cumplimiento'!D19</f>
        <v>0</v>
      </c>
      <c r="E20" s="245" t="s">
        <v>2862</v>
      </c>
      <c r="F20" s="245" t="s">
        <v>2863</v>
      </c>
      <c r="G20" s="245" t="s">
        <v>2864</v>
      </c>
      <c r="H20" s="245" t="s">
        <v>2865</v>
      </c>
      <c r="I20" s="248" t="s">
        <v>2866</v>
      </c>
      <c r="J20" s="248"/>
      <c r="K20" s="248" t="s">
        <v>2867</v>
      </c>
      <c r="L20" s="248" t="s">
        <v>2868</v>
      </c>
      <c r="M20" s="246" t="s">
        <v>2869</v>
      </c>
      <c r="N20" s="246" t="s">
        <v>2870</v>
      </c>
      <c r="O20" s="246" t="s">
        <v>2871</v>
      </c>
      <c r="P20" s="246" t="s">
        <v>2872</v>
      </c>
      <c r="Q20" s="246"/>
      <c r="R20" s="246"/>
    </row>
    <row r="21" spans="1:18" s="247" customFormat="1" ht="306" x14ac:dyDescent="0.25">
      <c r="A21" s="251">
        <v>18</v>
      </c>
      <c r="B21" s="251">
        <f>+'Condiciones NO cumplimiento'!G20</f>
        <v>0</v>
      </c>
      <c r="C21" s="255">
        <f>+'Condiciones NO cumplimiento'!F20</f>
        <v>0</v>
      </c>
      <c r="D21" s="255">
        <f>+'Condiciones NO cumplimiento'!D20</f>
        <v>0</v>
      </c>
      <c r="E21" s="245" t="s">
        <v>2862</v>
      </c>
      <c r="F21" s="245" t="s">
        <v>2863</v>
      </c>
      <c r="G21" s="245" t="s">
        <v>2864</v>
      </c>
      <c r="H21" s="245" t="s">
        <v>2865</v>
      </c>
      <c r="I21" s="248" t="s">
        <v>2866</v>
      </c>
      <c r="J21" s="248"/>
      <c r="K21" s="248" t="s">
        <v>2867</v>
      </c>
      <c r="L21" s="248" t="s">
        <v>2868</v>
      </c>
      <c r="M21" s="246" t="s">
        <v>2869</v>
      </c>
      <c r="N21" s="246" t="s">
        <v>2870</v>
      </c>
      <c r="O21" s="246" t="s">
        <v>2871</v>
      </c>
      <c r="P21" s="246" t="s">
        <v>2872</v>
      </c>
      <c r="Q21" s="246"/>
      <c r="R21" s="246"/>
    </row>
    <row r="22" spans="1:18" s="247" customFormat="1" ht="306" x14ac:dyDescent="0.25">
      <c r="A22" s="251">
        <v>19</v>
      </c>
      <c r="B22" s="251">
        <f>+'Condiciones NO cumplimiento'!G21</f>
        <v>0</v>
      </c>
      <c r="C22" s="255">
        <f>+'Condiciones NO cumplimiento'!F21</f>
        <v>0</v>
      </c>
      <c r="D22" s="255">
        <f>+'Condiciones NO cumplimiento'!D21</f>
        <v>0</v>
      </c>
      <c r="E22" s="245" t="s">
        <v>2862</v>
      </c>
      <c r="F22" s="245" t="s">
        <v>2863</v>
      </c>
      <c r="G22" s="245" t="s">
        <v>2864</v>
      </c>
      <c r="H22" s="245" t="s">
        <v>2865</v>
      </c>
      <c r="I22" s="248" t="s">
        <v>2866</v>
      </c>
      <c r="J22" s="248"/>
      <c r="K22" s="248" t="s">
        <v>2867</v>
      </c>
      <c r="L22" s="248" t="s">
        <v>2868</v>
      </c>
      <c r="M22" s="246" t="s">
        <v>2869</v>
      </c>
      <c r="N22" s="246" t="s">
        <v>2870</v>
      </c>
      <c r="O22" s="246" t="s">
        <v>2871</v>
      </c>
      <c r="P22" s="246" t="s">
        <v>2872</v>
      </c>
      <c r="Q22" s="246"/>
      <c r="R22" s="246"/>
    </row>
    <row r="23" spans="1:18" ht="306" x14ac:dyDescent="0.2">
      <c r="A23" s="251">
        <v>20</v>
      </c>
      <c r="B23" s="251">
        <f>+'Condiciones NO cumplimiento'!G22</f>
        <v>0</v>
      </c>
      <c r="C23" s="255">
        <f>+'Condiciones NO cumplimiento'!F22</f>
        <v>0</v>
      </c>
      <c r="D23" s="255">
        <f>+'Condiciones NO cumplimiento'!D22</f>
        <v>0</v>
      </c>
      <c r="E23" s="245" t="s">
        <v>2862</v>
      </c>
      <c r="F23" s="245" t="s">
        <v>2863</v>
      </c>
      <c r="G23" s="245" t="s">
        <v>2864</v>
      </c>
      <c r="H23" s="245" t="s">
        <v>2865</v>
      </c>
      <c r="I23" s="248" t="s">
        <v>2866</v>
      </c>
      <c r="J23" s="248"/>
      <c r="K23" s="248" t="s">
        <v>2867</v>
      </c>
      <c r="L23" s="248" t="s">
        <v>2868</v>
      </c>
      <c r="M23" s="246" t="s">
        <v>2869</v>
      </c>
      <c r="N23" s="246" t="s">
        <v>2870</v>
      </c>
      <c r="O23" s="246" t="s">
        <v>2871</v>
      </c>
      <c r="P23" s="246" t="s">
        <v>2872</v>
      </c>
      <c r="Q23" s="246"/>
      <c r="R23" s="246"/>
    </row>
    <row r="24" spans="1:18" ht="306" x14ac:dyDescent="0.2">
      <c r="A24" s="251">
        <v>21</v>
      </c>
      <c r="B24" s="251">
        <f>+'Condiciones NO cumplimiento'!G23</f>
        <v>0</v>
      </c>
      <c r="C24" s="255">
        <f>+'Condiciones NO cumplimiento'!F23</f>
        <v>0</v>
      </c>
      <c r="D24" s="255">
        <f>+'Condiciones NO cumplimiento'!D23</f>
        <v>0</v>
      </c>
      <c r="E24" s="245" t="s">
        <v>2862</v>
      </c>
      <c r="F24" s="245" t="s">
        <v>2863</v>
      </c>
      <c r="G24" s="245" t="s">
        <v>2864</v>
      </c>
      <c r="H24" s="245" t="s">
        <v>2865</v>
      </c>
      <c r="I24" s="248" t="s">
        <v>2866</v>
      </c>
      <c r="J24" s="248"/>
      <c r="K24" s="248" t="s">
        <v>2867</v>
      </c>
      <c r="L24" s="248" t="s">
        <v>2868</v>
      </c>
      <c r="M24" s="246" t="s">
        <v>2869</v>
      </c>
      <c r="N24" s="246" t="s">
        <v>2870</v>
      </c>
      <c r="O24" s="256" t="s">
        <v>2871</v>
      </c>
      <c r="P24" s="256" t="s">
        <v>2872</v>
      </c>
      <c r="Q24" s="256"/>
      <c r="R24" s="256"/>
    </row>
    <row r="25" spans="1:18" ht="306" x14ac:dyDescent="0.2">
      <c r="A25" s="251">
        <v>22</v>
      </c>
      <c r="B25" s="251">
        <f>+'Condiciones NO cumplimiento'!G24</f>
        <v>0</v>
      </c>
      <c r="C25" s="255">
        <f>+'Condiciones NO cumplimiento'!F24</f>
        <v>0</v>
      </c>
      <c r="D25" s="255">
        <f>+'Condiciones NO cumplimiento'!D24</f>
        <v>0</v>
      </c>
      <c r="E25" s="245" t="s">
        <v>2862</v>
      </c>
      <c r="F25" s="245" t="s">
        <v>2863</v>
      </c>
      <c r="G25" s="245" t="s">
        <v>2864</v>
      </c>
      <c r="H25" s="245" t="s">
        <v>2865</v>
      </c>
      <c r="I25" s="248" t="s">
        <v>2866</v>
      </c>
      <c r="J25" s="248"/>
      <c r="K25" s="248" t="s">
        <v>2867</v>
      </c>
      <c r="L25" s="248" t="s">
        <v>2868</v>
      </c>
      <c r="M25" s="246" t="s">
        <v>2869</v>
      </c>
      <c r="N25" s="246" t="s">
        <v>2870</v>
      </c>
      <c r="O25" s="256" t="s">
        <v>2871</v>
      </c>
      <c r="P25" s="256" t="s">
        <v>2872</v>
      </c>
      <c r="Q25" s="256"/>
      <c r="R25" s="256"/>
    </row>
    <row r="26" spans="1:18" ht="306" x14ac:dyDescent="0.2">
      <c r="A26" s="251">
        <v>23</v>
      </c>
      <c r="B26" s="251">
        <f>+'Condiciones NO cumplimiento'!G25</f>
        <v>0</v>
      </c>
      <c r="C26" s="255">
        <f>+'Condiciones NO cumplimiento'!F25</f>
        <v>0</v>
      </c>
      <c r="D26" s="255">
        <f>+'Condiciones NO cumplimiento'!D25</f>
        <v>0</v>
      </c>
      <c r="E26" s="245" t="s">
        <v>2862</v>
      </c>
      <c r="F26" s="245" t="s">
        <v>2863</v>
      </c>
      <c r="G26" s="245" t="s">
        <v>2864</v>
      </c>
      <c r="H26" s="245" t="s">
        <v>2865</v>
      </c>
      <c r="I26" s="248" t="s">
        <v>2866</v>
      </c>
      <c r="J26" s="248"/>
      <c r="K26" s="248" t="s">
        <v>2867</v>
      </c>
      <c r="L26" s="248" t="s">
        <v>2868</v>
      </c>
      <c r="M26" s="246" t="s">
        <v>2869</v>
      </c>
      <c r="N26" s="246" t="s">
        <v>2870</v>
      </c>
      <c r="O26" s="256" t="s">
        <v>2871</v>
      </c>
      <c r="P26" s="256" t="s">
        <v>2872</v>
      </c>
      <c r="Q26" s="256"/>
      <c r="R26" s="256"/>
    </row>
    <row r="27" spans="1:18" ht="306" x14ac:dyDescent="0.2">
      <c r="A27" s="251">
        <v>24</v>
      </c>
      <c r="B27" s="251">
        <f>+'Condiciones NO cumplimiento'!G26</f>
        <v>0</v>
      </c>
      <c r="C27" s="255">
        <f>+'Condiciones NO cumplimiento'!F26</f>
        <v>0</v>
      </c>
      <c r="D27" s="255">
        <f>+'Condiciones NO cumplimiento'!D26</f>
        <v>0</v>
      </c>
      <c r="E27" s="245" t="s">
        <v>2862</v>
      </c>
      <c r="F27" s="245" t="s">
        <v>2863</v>
      </c>
      <c r="G27" s="245" t="s">
        <v>2864</v>
      </c>
      <c r="H27" s="245" t="s">
        <v>2865</v>
      </c>
      <c r="I27" s="248" t="s">
        <v>2866</v>
      </c>
      <c r="J27" s="248"/>
      <c r="K27" s="248" t="s">
        <v>2867</v>
      </c>
      <c r="L27" s="248" t="s">
        <v>2868</v>
      </c>
      <c r="M27" s="246" t="s">
        <v>2869</v>
      </c>
      <c r="N27" s="246" t="s">
        <v>2870</v>
      </c>
      <c r="O27" s="256" t="s">
        <v>2871</v>
      </c>
      <c r="P27" s="256" t="s">
        <v>2872</v>
      </c>
      <c r="Q27" s="256"/>
      <c r="R27" s="256"/>
    </row>
    <row r="28" spans="1:18" ht="306" x14ac:dyDescent="0.2">
      <c r="A28" s="251">
        <v>25</v>
      </c>
      <c r="B28" s="251">
        <f>+'Condiciones NO cumplimiento'!G27</f>
        <v>0</v>
      </c>
      <c r="C28" s="255">
        <f>+'Condiciones NO cumplimiento'!F27</f>
        <v>0</v>
      </c>
      <c r="D28" s="255">
        <f>+'Condiciones NO cumplimiento'!D27</f>
        <v>0</v>
      </c>
      <c r="E28" s="245" t="s">
        <v>2862</v>
      </c>
      <c r="F28" s="245" t="s">
        <v>2863</v>
      </c>
      <c r="G28" s="245" t="s">
        <v>2864</v>
      </c>
      <c r="H28" s="245" t="s">
        <v>2865</v>
      </c>
      <c r="I28" s="248" t="s">
        <v>2866</v>
      </c>
      <c r="J28" s="248"/>
      <c r="K28" s="248" t="s">
        <v>2867</v>
      </c>
      <c r="L28" s="248" t="s">
        <v>2868</v>
      </c>
      <c r="M28" s="246" t="s">
        <v>2869</v>
      </c>
      <c r="N28" s="246" t="s">
        <v>2870</v>
      </c>
      <c r="O28" s="256" t="s">
        <v>2871</v>
      </c>
      <c r="P28" s="256" t="s">
        <v>2872</v>
      </c>
      <c r="Q28" s="256"/>
      <c r="R28" s="256"/>
    </row>
    <row r="29" spans="1:18" ht="306" x14ac:dyDescent="0.2">
      <c r="A29" s="251">
        <v>26</v>
      </c>
      <c r="B29" s="251">
        <f>+'Condiciones NO cumplimiento'!G28</f>
        <v>0</v>
      </c>
      <c r="C29" s="255">
        <f>+'Condiciones NO cumplimiento'!F28</f>
        <v>0</v>
      </c>
      <c r="D29" s="255">
        <f>+'Condiciones NO cumplimiento'!D28</f>
        <v>0</v>
      </c>
      <c r="E29" s="245" t="s">
        <v>2862</v>
      </c>
      <c r="F29" s="245" t="s">
        <v>2863</v>
      </c>
      <c r="G29" s="245" t="s">
        <v>2864</v>
      </c>
      <c r="H29" s="245" t="s">
        <v>2865</v>
      </c>
      <c r="I29" s="248" t="s">
        <v>2866</v>
      </c>
      <c r="J29" s="248"/>
      <c r="K29" s="248" t="s">
        <v>2867</v>
      </c>
      <c r="L29" s="248" t="s">
        <v>2868</v>
      </c>
      <c r="M29" s="246" t="s">
        <v>2869</v>
      </c>
      <c r="N29" s="246" t="s">
        <v>2870</v>
      </c>
      <c r="O29" s="256" t="s">
        <v>2871</v>
      </c>
      <c r="P29" s="256" t="s">
        <v>2872</v>
      </c>
      <c r="Q29" s="256"/>
      <c r="R29" s="256"/>
    </row>
    <row r="30" spans="1:18" ht="306" x14ac:dyDescent="0.2">
      <c r="A30" s="251">
        <v>27</v>
      </c>
      <c r="B30" s="251">
        <f>+'Condiciones NO cumplimiento'!G29</f>
        <v>0</v>
      </c>
      <c r="C30" s="255">
        <f>+'Condiciones NO cumplimiento'!F29</f>
        <v>0</v>
      </c>
      <c r="D30" s="255">
        <f>+'Condiciones NO cumplimiento'!D29</f>
        <v>0</v>
      </c>
      <c r="E30" s="245" t="s">
        <v>2862</v>
      </c>
      <c r="F30" s="245" t="s">
        <v>2863</v>
      </c>
      <c r="G30" s="245" t="s">
        <v>2864</v>
      </c>
      <c r="H30" s="245" t="s">
        <v>2865</v>
      </c>
      <c r="I30" s="248" t="s">
        <v>2866</v>
      </c>
      <c r="J30" s="248"/>
      <c r="K30" s="248" t="s">
        <v>2867</v>
      </c>
      <c r="L30" s="248" t="s">
        <v>2868</v>
      </c>
      <c r="M30" s="246" t="s">
        <v>2869</v>
      </c>
      <c r="N30" s="246" t="s">
        <v>2870</v>
      </c>
      <c r="O30" s="256" t="s">
        <v>2871</v>
      </c>
      <c r="P30" s="256" t="s">
        <v>2872</v>
      </c>
      <c r="Q30" s="256"/>
      <c r="R30" s="256"/>
    </row>
    <row r="31" spans="1:18" ht="306" x14ac:dyDescent="0.2">
      <c r="A31" s="251">
        <v>28</v>
      </c>
      <c r="B31" s="251">
        <f>+'Condiciones NO cumplimiento'!G30</f>
        <v>0</v>
      </c>
      <c r="C31" s="255">
        <f>+'Condiciones NO cumplimiento'!F30</f>
        <v>0</v>
      </c>
      <c r="D31" s="255">
        <f>+'Condiciones NO cumplimiento'!D30</f>
        <v>0</v>
      </c>
      <c r="E31" s="245" t="s">
        <v>2862</v>
      </c>
      <c r="F31" s="245" t="s">
        <v>2863</v>
      </c>
      <c r="G31" s="245" t="s">
        <v>2864</v>
      </c>
      <c r="H31" s="245" t="s">
        <v>2865</v>
      </c>
      <c r="I31" s="248" t="s">
        <v>2866</v>
      </c>
      <c r="J31" s="248"/>
      <c r="K31" s="248" t="s">
        <v>2867</v>
      </c>
      <c r="L31" s="248" t="s">
        <v>2868</v>
      </c>
      <c r="M31" s="246" t="s">
        <v>2869</v>
      </c>
      <c r="N31" s="246" t="s">
        <v>2870</v>
      </c>
      <c r="O31" s="256" t="s">
        <v>2871</v>
      </c>
      <c r="P31" s="256" t="s">
        <v>2872</v>
      </c>
      <c r="Q31" s="256"/>
      <c r="R31" s="256"/>
    </row>
    <row r="32" spans="1:18" ht="306" x14ac:dyDescent="0.2">
      <c r="A32" s="251">
        <v>29</v>
      </c>
      <c r="B32" s="251">
        <f>+'Condiciones NO cumplimiento'!G31</f>
        <v>0</v>
      </c>
      <c r="C32" s="255">
        <f>+'Condiciones NO cumplimiento'!F31</f>
        <v>0</v>
      </c>
      <c r="D32" s="255">
        <f>+'Condiciones NO cumplimiento'!D31</f>
        <v>0</v>
      </c>
      <c r="E32" s="245" t="s">
        <v>2862</v>
      </c>
      <c r="F32" s="245" t="s">
        <v>2863</v>
      </c>
      <c r="G32" s="245" t="s">
        <v>2864</v>
      </c>
      <c r="H32" s="245" t="s">
        <v>2865</v>
      </c>
      <c r="I32" s="248" t="s">
        <v>2866</v>
      </c>
      <c r="J32" s="248"/>
      <c r="K32" s="248" t="s">
        <v>2867</v>
      </c>
      <c r="L32" s="248" t="s">
        <v>2868</v>
      </c>
      <c r="M32" s="246" t="s">
        <v>2869</v>
      </c>
      <c r="N32" s="246" t="s">
        <v>2870</v>
      </c>
      <c r="O32" s="256" t="s">
        <v>2871</v>
      </c>
      <c r="P32" s="256" t="s">
        <v>2872</v>
      </c>
      <c r="Q32" s="256"/>
      <c r="R32" s="256"/>
    </row>
    <row r="33" spans="1:18" ht="306" x14ac:dyDescent="0.2">
      <c r="A33" s="251">
        <v>30</v>
      </c>
      <c r="B33" s="251">
        <f>+'Condiciones NO cumplimiento'!G32</f>
        <v>0</v>
      </c>
      <c r="C33" s="255">
        <f>+'Condiciones NO cumplimiento'!F32</f>
        <v>0</v>
      </c>
      <c r="D33" s="255">
        <f>+'Condiciones NO cumplimiento'!D32</f>
        <v>0</v>
      </c>
      <c r="E33" s="245" t="s">
        <v>2862</v>
      </c>
      <c r="F33" s="245" t="s">
        <v>2863</v>
      </c>
      <c r="G33" s="245" t="s">
        <v>2864</v>
      </c>
      <c r="H33" s="245" t="s">
        <v>2865</v>
      </c>
      <c r="I33" s="248" t="s">
        <v>2866</v>
      </c>
      <c r="J33" s="248"/>
      <c r="K33" s="248" t="s">
        <v>2867</v>
      </c>
      <c r="L33" s="248" t="s">
        <v>2868</v>
      </c>
      <c r="M33" s="246" t="s">
        <v>2869</v>
      </c>
      <c r="N33" s="246" t="s">
        <v>2870</v>
      </c>
      <c r="O33" s="256" t="s">
        <v>2871</v>
      </c>
      <c r="P33" s="256" t="s">
        <v>2872</v>
      </c>
      <c r="Q33" s="256"/>
      <c r="R33" s="256"/>
    </row>
    <row r="34" spans="1:18" ht="39" customHeight="1" x14ac:dyDescent="0.2">
      <c r="A34" s="613" t="s">
        <v>2873</v>
      </c>
      <c r="B34" s="613"/>
      <c r="C34" s="614" t="s">
        <v>2842</v>
      </c>
      <c r="D34" s="615"/>
      <c r="E34" s="615"/>
      <c r="F34" s="615"/>
      <c r="G34" s="615"/>
      <c r="H34" s="616"/>
      <c r="I34" s="253"/>
      <c r="J34" s="253"/>
      <c r="K34" s="253"/>
      <c r="L34" s="253"/>
      <c r="M34" s="252"/>
      <c r="N34" s="252"/>
      <c r="O34" s="252"/>
      <c r="P34" s="252"/>
      <c r="Q34" s="252"/>
      <c r="R34" s="252"/>
    </row>
  </sheetData>
  <sheetProtection algorithmName="SHA-512" hashValue="db17mW44z8ePeCfw8FqD1XKE0MAtT1UxAOXzCNkgY7DqrkJM6SgGbFY3animZ7qRLJ9mVzCRSlFDv+FM3AziVA==" saltValue="t0jrzcj8+p0/xneeAvVOIQ==" spinCount="100000" sheet="1" objects="1" scenarios="1" formatRows="0"/>
  <dataConsolidate/>
  <mergeCells count="7">
    <mergeCell ref="Q2:R2"/>
    <mergeCell ref="A1:R1"/>
    <mergeCell ref="A2:D2"/>
    <mergeCell ref="A34:B34"/>
    <mergeCell ref="C34:H34"/>
    <mergeCell ref="E2:H2"/>
    <mergeCell ref="I2:O2"/>
  </mergeCells>
  <dataValidations count="3">
    <dataValidation type="list" allowBlank="1" showInputMessage="1" showErrorMessage="1" sqref="K10:K13 K15:K18 K6:K8 K35:K1047885 K20:K33 C35:C2003 D35:D2003" xr:uid="{9E96C1A6-17E8-4FF3-B4DD-FB7A39C12013}">
      <formula1>#REF!</formula1>
    </dataValidation>
    <dataValidation type="list" allowBlank="1" showInputMessage="1" showErrorMessage="1" sqref="M34" xr:uid="{BF268B07-9F83-4565-85A5-D7CD7737B535}">
      <formula1>$T$1:$T$2</formula1>
    </dataValidation>
    <dataValidation type="list" allowBlank="1" showInputMessage="1" showErrorMessage="1" sqref="C34" xr:uid="{FE550C20-566E-422E-BC33-22CCC5A535C6}">
      <formula1>$T$1:$T$3</formula1>
    </dataValidation>
  </dataValidations>
  <printOptions horizontalCentered="1"/>
  <pageMargins left="0.31496062992125984" right="0.31496062992125984" top="1.1417322834645669" bottom="0.74803149606299213" header="0.31496062992125984" footer="0.31496062992125984"/>
  <pageSetup scale="18" fitToHeight="0" orientation="landscape" r:id="rId1"/>
  <headerFooter>
    <oddHeader>&amp;L&amp;G&amp;C
PROCESO DE INSPECCIÓN, VIGILANCIA Y CONTROL
FORMATO INSTRUMENTO IV
INTERNADO RESTABLECIMIENTO DE DERECHOS&amp;RF8.P16.IVC
Versión 2
20/10/2025
Clasificación de la Información
CLASIFICADA</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6B9E-6D7D-450D-BF75-4EDF09431F9A}">
  <sheetPr>
    <pageSetUpPr fitToPage="1"/>
  </sheetPr>
  <dimension ref="A1:E100"/>
  <sheetViews>
    <sheetView zoomScale="90" zoomScaleNormal="90" workbookViewId="0">
      <selection activeCell="B26" sqref="B26"/>
    </sheetView>
  </sheetViews>
  <sheetFormatPr baseColWidth="10" defaultColWidth="11.42578125" defaultRowHeight="15" x14ac:dyDescent="0.25"/>
  <cols>
    <col min="1" max="1" width="86.85546875" style="104" customWidth="1"/>
    <col min="2" max="2" width="150.85546875" style="29" customWidth="1"/>
  </cols>
  <sheetData>
    <row r="1" spans="1:5" ht="17.25" thickBot="1" x14ac:dyDescent="0.3">
      <c r="A1" s="437" t="s">
        <v>1480</v>
      </c>
      <c r="B1" s="438"/>
      <c r="C1" s="295" t="s">
        <v>1685</v>
      </c>
    </row>
    <row r="2" spans="1:5" ht="17.25" customHeight="1" x14ac:dyDescent="0.25">
      <c r="A2" s="192" t="s">
        <v>1481</v>
      </c>
      <c r="B2" s="192" t="s">
        <v>1482</v>
      </c>
      <c r="E2" t="str">
        <f>UPPER(D1)</f>
        <v/>
      </c>
    </row>
    <row r="3" spans="1:5" ht="17.25" thickBot="1" x14ac:dyDescent="0.3">
      <c r="A3" s="437" t="s">
        <v>1483</v>
      </c>
      <c r="B3" s="438"/>
    </row>
    <row r="4" spans="1:5" ht="16.5" x14ac:dyDescent="0.25">
      <c r="A4" s="439" t="s">
        <v>1484</v>
      </c>
      <c r="B4" s="439"/>
    </row>
    <row r="5" spans="1:5" x14ac:dyDescent="0.25">
      <c r="A5" s="104" t="s">
        <v>1485</v>
      </c>
      <c r="B5" s="29" t="s">
        <v>1486</v>
      </c>
    </row>
    <row r="6" spans="1:5" x14ac:dyDescent="0.25">
      <c r="A6" s="104" t="s">
        <v>1487</v>
      </c>
      <c r="B6" s="29" t="s">
        <v>1488</v>
      </c>
    </row>
    <row r="7" spans="1:5" x14ac:dyDescent="0.25">
      <c r="A7" s="104" t="s">
        <v>1489</v>
      </c>
      <c r="B7" s="29" t="s">
        <v>1490</v>
      </c>
    </row>
    <row r="8" spans="1:5" x14ac:dyDescent="0.25">
      <c r="A8" s="104" t="s">
        <v>1491</v>
      </c>
      <c r="B8" s="29" t="s">
        <v>1492</v>
      </c>
    </row>
    <row r="9" spans="1:5" ht="17.25" customHeight="1" x14ac:dyDescent="0.25">
      <c r="A9" s="104" t="s">
        <v>1493</v>
      </c>
      <c r="B9" s="29" t="s">
        <v>1494</v>
      </c>
    </row>
    <row r="10" spans="1:5" x14ac:dyDescent="0.25">
      <c r="A10" s="104" t="s">
        <v>1495</v>
      </c>
      <c r="B10" s="29" t="s">
        <v>1496</v>
      </c>
    </row>
    <row r="11" spans="1:5" x14ac:dyDescent="0.25">
      <c r="A11" s="104" t="s">
        <v>1497</v>
      </c>
      <c r="B11" s="29" t="s">
        <v>1498</v>
      </c>
    </row>
    <row r="12" spans="1:5" x14ac:dyDescent="0.25">
      <c r="A12" s="104" t="s">
        <v>1499</v>
      </c>
      <c r="B12" s="29" t="s">
        <v>1500</v>
      </c>
    </row>
    <row r="13" spans="1:5" x14ac:dyDescent="0.25">
      <c r="A13" s="104" t="s">
        <v>1501</v>
      </c>
      <c r="B13" s="29" t="s">
        <v>1502</v>
      </c>
    </row>
    <row r="14" spans="1:5" ht="17.25" customHeight="1" x14ac:dyDescent="0.25">
      <c r="A14" s="104" t="s">
        <v>1503</v>
      </c>
      <c r="B14" s="29" t="s">
        <v>1504</v>
      </c>
    </row>
    <row r="15" spans="1:5" x14ac:dyDescent="0.25">
      <c r="A15" s="104" t="s">
        <v>1505</v>
      </c>
      <c r="B15" s="29" t="s">
        <v>1506</v>
      </c>
    </row>
    <row r="16" spans="1:5" x14ac:dyDescent="0.25">
      <c r="A16" s="104" t="s">
        <v>1507</v>
      </c>
      <c r="B16" s="29" t="s">
        <v>1508</v>
      </c>
    </row>
    <row r="17" spans="1:2" x14ac:dyDescent="0.25">
      <c r="A17" s="104" t="s">
        <v>1509</v>
      </c>
      <c r="B17" s="29" t="s">
        <v>1510</v>
      </c>
    </row>
    <row r="18" spans="1:2" ht="15.75" thickBot="1" x14ac:dyDescent="0.3">
      <c r="A18" s="104" t="s">
        <v>1511</v>
      </c>
      <c r="B18" s="29" t="s">
        <v>1512</v>
      </c>
    </row>
    <row r="19" spans="1:2" ht="16.5" x14ac:dyDescent="0.25">
      <c r="A19" s="439" t="s">
        <v>1513</v>
      </c>
      <c r="B19" s="439"/>
    </row>
    <row r="20" spans="1:2" ht="30" x14ac:dyDescent="0.25">
      <c r="A20" s="193" t="s">
        <v>1514</v>
      </c>
      <c r="B20" s="194" t="s">
        <v>1515</v>
      </c>
    </row>
    <row r="21" spans="1:2" x14ac:dyDescent="0.25">
      <c r="A21" s="104" t="s">
        <v>1516</v>
      </c>
      <c r="B21" s="29" t="s">
        <v>1486</v>
      </c>
    </row>
    <row r="22" spans="1:2" x14ac:dyDescent="0.25">
      <c r="A22" s="104" t="s">
        <v>1517</v>
      </c>
      <c r="B22" s="29" t="s">
        <v>1518</v>
      </c>
    </row>
    <row r="23" spans="1:2" x14ac:dyDescent="0.25">
      <c r="A23" s="104" t="s">
        <v>1519</v>
      </c>
      <c r="B23" s="29" t="s">
        <v>1520</v>
      </c>
    </row>
    <row r="24" spans="1:2" x14ac:dyDescent="0.25">
      <c r="A24" s="104" t="s">
        <v>1521</v>
      </c>
      <c r="B24" s="29" t="s">
        <v>1522</v>
      </c>
    </row>
    <row r="25" spans="1:2" x14ac:dyDescent="0.25">
      <c r="A25" s="104" t="s">
        <v>1523</v>
      </c>
      <c r="B25" s="29" t="s">
        <v>1524</v>
      </c>
    </row>
    <row r="26" spans="1:2" x14ac:dyDescent="0.25">
      <c r="A26" s="104" t="s">
        <v>1491</v>
      </c>
      <c r="B26" s="29" t="s">
        <v>1525</v>
      </c>
    </row>
    <row r="27" spans="1:2" x14ac:dyDescent="0.25">
      <c r="A27" s="104" t="s">
        <v>1526</v>
      </c>
      <c r="B27" s="29" t="s">
        <v>1527</v>
      </c>
    </row>
    <row r="28" spans="1:2" ht="30" x14ac:dyDescent="0.25">
      <c r="A28" s="104" t="s">
        <v>1528</v>
      </c>
      <c r="B28" s="29" t="s">
        <v>1529</v>
      </c>
    </row>
    <row r="29" spans="1:2" x14ac:dyDescent="0.25">
      <c r="A29" s="104" t="s">
        <v>1530</v>
      </c>
      <c r="B29" s="29" t="s">
        <v>1531</v>
      </c>
    </row>
    <row r="30" spans="1:2" x14ac:dyDescent="0.25">
      <c r="A30" s="104" t="s">
        <v>1532</v>
      </c>
      <c r="B30" s="29" t="s">
        <v>1533</v>
      </c>
    </row>
    <row r="31" spans="1:2" x14ac:dyDescent="0.25">
      <c r="A31" s="104" t="s">
        <v>1534</v>
      </c>
      <c r="B31" s="29" t="s">
        <v>1535</v>
      </c>
    </row>
    <row r="32" spans="1:2" x14ac:dyDescent="0.25">
      <c r="A32" s="104" t="s">
        <v>1536</v>
      </c>
      <c r="B32" s="29" t="s">
        <v>1537</v>
      </c>
    </row>
    <row r="33" spans="1:2" x14ac:dyDescent="0.25">
      <c r="A33" s="104" t="s">
        <v>1507</v>
      </c>
      <c r="B33" s="29" t="s">
        <v>1538</v>
      </c>
    </row>
    <row r="34" spans="1:2" x14ac:dyDescent="0.25">
      <c r="A34" s="104" t="s">
        <v>1509</v>
      </c>
      <c r="B34" s="29" t="s">
        <v>1539</v>
      </c>
    </row>
    <row r="35" spans="1:2" x14ac:dyDescent="0.25">
      <c r="A35" s="104" t="s">
        <v>1540</v>
      </c>
      <c r="B35" s="29" t="s">
        <v>1541</v>
      </c>
    </row>
    <row r="36" spans="1:2" ht="75" x14ac:dyDescent="0.25">
      <c r="A36" s="104" t="s">
        <v>1542</v>
      </c>
      <c r="B36" s="29" t="s">
        <v>1543</v>
      </c>
    </row>
    <row r="37" spans="1:2" x14ac:dyDescent="0.25">
      <c r="A37" s="104" t="s">
        <v>1544</v>
      </c>
      <c r="B37" s="29" t="s">
        <v>1545</v>
      </c>
    </row>
    <row r="38" spans="1:2" ht="15.75" thickBot="1" x14ac:dyDescent="0.3">
      <c r="A38" s="104" t="s">
        <v>1546</v>
      </c>
      <c r="B38" s="29" t="s">
        <v>1545</v>
      </c>
    </row>
    <row r="39" spans="1:2" ht="16.5" x14ac:dyDescent="0.25">
      <c r="A39" s="439" t="s">
        <v>1547</v>
      </c>
      <c r="B39" s="439"/>
    </row>
    <row r="40" spans="1:2" x14ac:dyDescent="0.25">
      <c r="A40" s="104" t="s">
        <v>1548</v>
      </c>
      <c r="B40" s="29" t="s">
        <v>1549</v>
      </c>
    </row>
    <row r="41" spans="1:2" x14ac:dyDescent="0.25">
      <c r="A41" s="104" t="s">
        <v>1550</v>
      </c>
      <c r="B41" s="29" t="s">
        <v>1551</v>
      </c>
    </row>
    <row r="42" spans="1:2" x14ac:dyDescent="0.25">
      <c r="A42" s="104" t="s">
        <v>1552</v>
      </c>
      <c r="B42" s="29" t="s">
        <v>1553</v>
      </c>
    </row>
    <row r="43" spans="1:2" x14ac:dyDescent="0.25">
      <c r="A43" s="104" t="s">
        <v>1554</v>
      </c>
      <c r="B43" s="29" t="s">
        <v>1555</v>
      </c>
    </row>
    <row r="44" spans="1:2" x14ac:dyDescent="0.25">
      <c r="A44" s="104" t="s">
        <v>1556</v>
      </c>
      <c r="B44" s="29" t="s">
        <v>1557</v>
      </c>
    </row>
    <row r="45" spans="1:2" x14ac:dyDescent="0.25">
      <c r="A45" s="104" t="s">
        <v>1558</v>
      </c>
      <c r="B45" s="194" t="s">
        <v>1559</v>
      </c>
    </row>
    <row r="46" spans="1:2" x14ac:dyDescent="0.25">
      <c r="A46" s="104" t="s">
        <v>1560</v>
      </c>
      <c r="B46" s="194" t="s">
        <v>1561</v>
      </c>
    </row>
    <row r="47" spans="1:2" x14ac:dyDescent="0.25">
      <c r="A47" s="104" t="s">
        <v>1562</v>
      </c>
      <c r="B47" s="29" t="s">
        <v>1563</v>
      </c>
    </row>
    <row r="48" spans="1:2" ht="15.75" thickBot="1" x14ac:dyDescent="0.3">
      <c r="A48" s="104" t="s">
        <v>1564</v>
      </c>
      <c r="B48" s="29" t="s">
        <v>1565</v>
      </c>
    </row>
    <row r="49" spans="1:2" ht="16.5" x14ac:dyDescent="0.25">
      <c r="A49" s="439" t="s">
        <v>1566</v>
      </c>
      <c r="B49" s="439"/>
    </row>
    <row r="50" spans="1:2" x14ac:dyDescent="0.25">
      <c r="A50" s="104" t="s">
        <v>1567</v>
      </c>
      <c r="B50" s="29" t="s">
        <v>1568</v>
      </c>
    </row>
    <row r="51" spans="1:2" x14ac:dyDescent="0.25">
      <c r="A51" s="104" t="s">
        <v>1569</v>
      </c>
      <c r="B51" s="29" t="s">
        <v>1570</v>
      </c>
    </row>
    <row r="52" spans="1:2" x14ac:dyDescent="0.25">
      <c r="A52" s="104" t="s">
        <v>1571</v>
      </c>
      <c r="B52" s="29" t="s">
        <v>1572</v>
      </c>
    </row>
    <row r="53" spans="1:2" x14ac:dyDescent="0.25">
      <c r="A53" s="104" t="s">
        <v>1573</v>
      </c>
      <c r="B53" s="29" t="s">
        <v>1574</v>
      </c>
    </row>
    <row r="54" spans="1:2" x14ac:dyDescent="0.25">
      <c r="A54" s="104" t="s">
        <v>1575</v>
      </c>
      <c r="B54" s="29" t="s">
        <v>1576</v>
      </c>
    </row>
    <row r="55" spans="1:2" x14ac:dyDescent="0.25">
      <c r="A55" s="104" t="s">
        <v>1577</v>
      </c>
      <c r="B55" s="29" t="s">
        <v>1578</v>
      </c>
    </row>
    <row r="56" spans="1:2" x14ac:dyDescent="0.25">
      <c r="A56" s="104" t="s">
        <v>1579</v>
      </c>
      <c r="B56" s="29" t="s">
        <v>1580</v>
      </c>
    </row>
    <row r="57" spans="1:2" x14ac:dyDescent="0.25">
      <c r="A57" s="104" t="s">
        <v>1581</v>
      </c>
      <c r="B57" s="29" t="s">
        <v>1582</v>
      </c>
    </row>
    <row r="58" spans="1:2" x14ac:dyDescent="0.25">
      <c r="A58" s="104" t="s">
        <v>1583</v>
      </c>
      <c r="B58" s="29" t="s">
        <v>1584</v>
      </c>
    </row>
    <row r="59" spans="1:2" x14ac:dyDescent="0.25">
      <c r="A59" s="104" t="s">
        <v>1585</v>
      </c>
      <c r="B59" s="29" t="s">
        <v>1586</v>
      </c>
    </row>
    <row r="60" spans="1:2" x14ac:dyDescent="0.25">
      <c r="A60" s="104" t="s">
        <v>1532</v>
      </c>
      <c r="B60" s="29" t="s">
        <v>1587</v>
      </c>
    </row>
    <row r="61" spans="1:2" ht="16.5" x14ac:dyDescent="0.25">
      <c r="A61" s="440" t="s">
        <v>1588</v>
      </c>
      <c r="B61" s="441"/>
    </row>
    <row r="62" spans="1:2" x14ac:dyDescent="0.25">
      <c r="A62" s="442" t="s">
        <v>1589</v>
      </c>
      <c r="B62" s="195" t="s">
        <v>1590</v>
      </c>
    </row>
    <row r="63" spans="1:2" x14ac:dyDescent="0.25">
      <c r="A63" s="442"/>
      <c r="B63" s="196" t="s">
        <v>1591</v>
      </c>
    </row>
    <row r="64" spans="1:2" x14ac:dyDescent="0.25">
      <c r="A64" s="442"/>
      <c r="B64" s="197" t="s">
        <v>1592</v>
      </c>
    </row>
    <row r="65" spans="1:2" x14ac:dyDescent="0.25">
      <c r="A65" s="442"/>
      <c r="B65" s="198" t="s">
        <v>1593</v>
      </c>
    </row>
    <row r="66" spans="1:2" x14ac:dyDescent="0.25">
      <c r="A66" s="442"/>
      <c r="B66" s="199" t="s">
        <v>1594</v>
      </c>
    </row>
    <row r="67" spans="1:2" x14ac:dyDescent="0.25">
      <c r="A67" s="104" t="s">
        <v>1595</v>
      </c>
      <c r="B67" s="29" t="s">
        <v>1596</v>
      </c>
    </row>
    <row r="68" spans="1:2" ht="90" x14ac:dyDescent="0.25">
      <c r="A68" s="104" t="s">
        <v>1597</v>
      </c>
      <c r="B68" s="29" t="s">
        <v>1598</v>
      </c>
    </row>
    <row r="69" spans="1:2" ht="45.75" thickBot="1" x14ac:dyDescent="0.3">
      <c r="A69" s="104" t="s">
        <v>1599</v>
      </c>
      <c r="B69" s="29" t="s">
        <v>1600</v>
      </c>
    </row>
    <row r="70" spans="1:2" ht="16.5" x14ac:dyDescent="0.25">
      <c r="A70" s="443" t="s">
        <v>1601</v>
      </c>
      <c r="B70" s="443"/>
    </row>
    <row r="71" spans="1:2" ht="15.75" thickBot="1" x14ac:dyDescent="0.3">
      <c r="A71" s="444" t="s">
        <v>1602</v>
      </c>
      <c r="B71" s="444"/>
    </row>
    <row r="72" spans="1:2" ht="16.5" x14ac:dyDescent="0.25">
      <c r="A72" s="433" t="s">
        <v>1603</v>
      </c>
      <c r="B72" s="433"/>
    </row>
    <row r="73" spans="1:2" ht="181.5" customHeight="1" x14ac:dyDescent="0.25">
      <c r="A73" s="104" t="s">
        <v>1604</v>
      </c>
      <c r="B73" s="200" t="s">
        <v>1605</v>
      </c>
    </row>
    <row r="74" spans="1:2" ht="63" customHeight="1" x14ac:dyDescent="0.25">
      <c r="A74" s="104" t="s">
        <v>1606</v>
      </c>
      <c r="B74" s="29" t="s">
        <v>1607</v>
      </c>
    </row>
    <row r="75" spans="1:2" ht="214.5" customHeight="1" x14ac:dyDescent="0.25">
      <c r="A75" s="104" t="s">
        <v>1608</v>
      </c>
      <c r="B75" s="29" t="s">
        <v>1609</v>
      </c>
    </row>
    <row r="76" spans="1:2" ht="278.25" customHeight="1" x14ac:dyDescent="0.25">
      <c r="A76" s="104" t="s">
        <v>1610</v>
      </c>
      <c r="B76" s="29" t="s">
        <v>1611</v>
      </c>
    </row>
    <row r="77" spans="1:2" ht="87.6" customHeight="1" x14ac:dyDescent="0.25">
      <c r="A77" s="104" t="s">
        <v>1612</v>
      </c>
      <c r="B77" s="29" t="s">
        <v>1613</v>
      </c>
    </row>
    <row r="78" spans="1:2" ht="156" customHeight="1" x14ac:dyDescent="0.25">
      <c r="A78" s="104" t="s">
        <v>1614</v>
      </c>
      <c r="B78" s="29" t="s">
        <v>1615</v>
      </c>
    </row>
    <row r="79" spans="1:2" ht="90" x14ac:dyDescent="0.25">
      <c r="A79" s="104" t="s">
        <v>1616</v>
      </c>
      <c r="B79" s="29" t="s">
        <v>1617</v>
      </c>
    </row>
    <row r="80" spans="1:2" ht="135" x14ac:dyDescent="0.25">
      <c r="A80" s="104" t="s">
        <v>1618</v>
      </c>
      <c r="B80" s="194" t="s">
        <v>1619</v>
      </c>
    </row>
    <row r="81" spans="1:2" ht="74.25" customHeight="1" thickBot="1" x14ac:dyDescent="0.3">
      <c r="A81" s="279" t="s">
        <v>1620</v>
      </c>
      <c r="B81" s="194" t="s">
        <v>1621</v>
      </c>
    </row>
    <row r="82" spans="1:2" ht="16.5" x14ac:dyDescent="0.25">
      <c r="A82" s="433" t="s">
        <v>1622</v>
      </c>
      <c r="B82" s="433"/>
    </row>
    <row r="83" spans="1:2" ht="30" x14ac:dyDescent="0.25">
      <c r="A83" s="104" t="s">
        <v>1623</v>
      </c>
      <c r="B83" s="29" t="s">
        <v>1624</v>
      </c>
    </row>
    <row r="84" spans="1:2" ht="86.25" customHeight="1" thickBot="1" x14ac:dyDescent="0.3">
      <c r="A84" s="104" t="s">
        <v>1625</v>
      </c>
      <c r="B84" s="29" t="s">
        <v>1626</v>
      </c>
    </row>
    <row r="85" spans="1:2" ht="16.5" x14ac:dyDescent="0.25">
      <c r="A85" s="433" t="s">
        <v>1627</v>
      </c>
      <c r="B85" s="433"/>
    </row>
    <row r="86" spans="1:2" ht="51" customHeight="1" thickBot="1" x14ac:dyDescent="0.3">
      <c r="A86" s="104" t="s">
        <v>1628</v>
      </c>
      <c r="B86" s="194" t="s">
        <v>1629</v>
      </c>
    </row>
    <row r="87" spans="1:2" ht="16.5" x14ac:dyDescent="0.25">
      <c r="A87" s="434" t="s">
        <v>1630</v>
      </c>
      <c r="B87" s="434"/>
    </row>
    <row r="88" spans="1:2" ht="135" x14ac:dyDescent="0.25">
      <c r="A88" s="104" t="s">
        <v>1631</v>
      </c>
      <c r="B88" s="29" t="s">
        <v>1632</v>
      </c>
    </row>
    <row r="89" spans="1:2" ht="120" x14ac:dyDescent="0.25">
      <c r="A89" s="104" t="s">
        <v>1633</v>
      </c>
      <c r="B89" s="29" t="s">
        <v>1632</v>
      </c>
    </row>
    <row r="90" spans="1:2" ht="105" x14ac:dyDescent="0.25">
      <c r="A90" s="104" t="s">
        <v>1634</v>
      </c>
      <c r="B90" s="29" t="s">
        <v>1632</v>
      </c>
    </row>
    <row r="91" spans="1:2" ht="60.75" thickBot="1" x14ac:dyDescent="0.3">
      <c r="A91" s="104" t="s">
        <v>1635</v>
      </c>
      <c r="B91" s="29" t="s">
        <v>1636</v>
      </c>
    </row>
    <row r="92" spans="1:2" ht="16.5" x14ac:dyDescent="0.25">
      <c r="A92" s="435" t="s">
        <v>1637</v>
      </c>
      <c r="B92" s="435"/>
    </row>
    <row r="93" spans="1:2" ht="30" x14ac:dyDescent="0.25">
      <c r="A93" s="104" t="s">
        <v>1638</v>
      </c>
      <c r="B93" s="194" t="s">
        <v>1639</v>
      </c>
    </row>
    <row r="94" spans="1:2" ht="45.75" thickBot="1" x14ac:dyDescent="0.3">
      <c r="A94" s="104" t="s">
        <v>1640</v>
      </c>
      <c r="B94" s="194" t="s">
        <v>1641</v>
      </c>
    </row>
    <row r="95" spans="1:2" ht="16.5" x14ac:dyDescent="0.25">
      <c r="A95" s="434" t="s">
        <v>1642</v>
      </c>
      <c r="B95" s="434"/>
    </row>
    <row r="96" spans="1:2" ht="15.75" thickBot="1" x14ac:dyDescent="0.3">
      <c r="A96" s="104" t="s">
        <v>1643</v>
      </c>
      <c r="B96" s="29" t="s">
        <v>1644</v>
      </c>
    </row>
    <row r="97" spans="1:2" ht="16.5" x14ac:dyDescent="0.25">
      <c r="A97" s="436" t="s">
        <v>1645</v>
      </c>
      <c r="B97" s="436"/>
    </row>
    <row r="98" spans="1:2" ht="30" x14ac:dyDescent="0.25">
      <c r="A98" s="104" t="s">
        <v>1646</v>
      </c>
      <c r="B98" s="29" t="s">
        <v>1647</v>
      </c>
    </row>
    <row r="99" spans="1:2" ht="30" x14ac:dyDescent="0.25">
      <c r="A99" s="104" t="s">
        <v>1648</v>
      </c>
      <c r="B99" s="29" t="s">
        <v>1649</v>
      </c>
    </row>
    <row r="100" spans="1:2" x14ac:dyDescent="0.25">
      <c r="A100" s="104" t="s">
        <v>1650</v>
      </c>
      <c r="B100" s="29" t="s">
        <v>1651</v>
      </c>
    </row>
  </sheetData>
  <sheetProtection algorithmName="SHA-512" hashValue="Id2jm8KkTPi4S9Ehkp5eqsdXwQq1rMi9yqNwROyZNlcZteSBr1VoM/BDYocZedSRDfeRHgrSBWt/MxHRtGXIHA==" saltValue="u5jo5/nXbDAh3A3TDipomA==" spinCount="100000" sheet="1" formatRows="0"/>
  <mergeCells count="17">
    <mergeCell ref="A82:B82"/>
    <mergeCell ref="A1:B1"/>
    <mergeCell ref="A3:B3"/>
    <mergeCell ref="A4:B4"/>
    <mergeCell ref="A19:B19"/>
    <mergeCell ref="A39:B39"/>
    <mergeCell ref="A49:B49"/>
    <mergeCell ref="A61:B61"/>
    <mergeCell ref="A62:A66"/>
    <mergeCell ref="A70:B70"/>
    <mergeCell ref="A71:B71"/>
    <mergeCell ref="A72:B72"/>
    <mergeCell ref="A85:B85"/>
    <mergeCell ref="A87:B87"/>
    <mergeCell ref="A92:B92"/>
    <mergeCell ref="A95:B95"/>
    <mergeCell ref="A97:B97"/>
  </mergeCells>
  <hyperlinks>
    <hyperlink ref="C1" location="PORTADA!A1" display="Portada" xr:uid="{B4A8EE7C-09D2-4845-80FE-E8E1E0257A04}"/>
  </hyperlinks>
  <printOptions horizontalCentered="1"/>
  <pageMargins left="0.11811023622047245" right="0.11811023622047245" top="1.1811023622047245" bottom="0.74803149606299213" header="0.31496062992125984" footer="0.31496062992125984"/>
  <pageSetup scale="57"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43"/>
  <sheetViews>
    <sheetView zoomScale="110" zoomScaleNormal="110" workbookViewId="0">
      <selection activeCell="A23" sqref="A23"/>
    </sheetView>
  </sheetViews>
  <sheetFormatPr baseColWidth="10" defaultColWidth="11.42578125" defaultRowHeight="15" x14ac:dyDescent="0.25"/>
  <cols>
    <col min="1" max="1" width="23.85546875" style="1" customWidth="1"/>
    <col min="2" max="2" width="37.42578125" style="1" customWidth="1"/>
    <col min="3" max="3" width="30.140625" style="1" customWidth="1"/>
    <col min="4" max="4" width="18.85546875" style="1" customWidth="1"/>
    <col min="5" max="5" width="21.140625" style="1" customWidth="1"/>
    <col min="6" max="6" width="49.42578125" style="1" customWidth="1"/>
    <col min="7" max="7" width="7.42578125" style="1" customWidth="1"/>
    <col min="8" max="16384" width="11.42578125" style="1"/>
  </cols>
  <sheetData>
    <row r="1" spans="1:7" ht="15.75" thickBot="1" x14ac:dyDescent="0.3">
      <c r="A1" s="448" t="s">
        <v>1652</v>
      </c>
      <c r="B1" s="449"/>
      <c r="C1" s="449"/>
      <c r="D1" s="449"/>
      <c r="E1" s="449"/>
      <c r="F1" s="450"/>
      <c r="G1" s="295" t="s">
        <v>1685</v>
      </c>
    </row>
    <row r="2" spans="1:7" ht="29.25" customHeight="1" thickBot="1" x14ac:dyDescent="0.3">
      <c r="A2" s="12" t="s">
        <v>1653</v>
      </c>
      <c r="B2" s="447"/>
      <c r="C2" s="447"/>
      <c r="D2" s="451"/>
      <c r="E2" s="12" t="s">
        <v>1487</v>
      </c>
      <c r="F2" s="261"/>
    </row>
    <row r="3" spans="1:7" ht="36" customHeight="1" thickBot="1" x14ac:dyDescent="0.3">
      <c r="A3" s="12" t="s">
        <v>1489</v>
      </c>
      <c r="B3" s="447"/>
      <c r="C3" s="447"/>
      <c r="D3" s="447"/>
      <c r="E3" s="12" t="s">
        <v>1491</v>
      </c>
      <c r="F3" s="262"/>
    </row>
    <row r="4" spans="1:7" ht="33.6" customHeight="1" thickBot="1" x14ac:dyDescent="0.3">
      <c r="A4" s="12" t="s">
        <v>1493</v>
      </c>
      <c r="B4" s="124"/>
      <c r="C4" s="12" t="s">
        <v>1495</v>
      </c>
      <c r="D4" s="445"/>
      <c r="E4" s="445"/>
      <c r="F4" s="446"/>
    </row>
    <row r="5" spans="1:7" ht="30.75" thickBot="1" x14ac:dyDescent="0.3">
      <c r="A5" s="12" t="s">
        <v>1497</v>
      </c>
      <c r="B5" s="261"/>
      <c r="C5" s="12" t="s">
        <v>1499</v>
      </c>
      <c r="D5" s="447"/>
      <c r="E5" s="447"/>
      <c r="F5" s="451"/>
    </row>
    <row r="6" spans="1:7" ht="45.75" thickBot="1" x14ac:dyDescent="0.3">
      <c r="A6" s="12" t="s">
        <v>1501</v>
      </c>
      <c r="B6" s="261"/>
      <c r="C6" s="21" t="s">
        <v>1654</v>
      </c>
      <c r="D6" s="447"/>
      <c r="E6" s="447"/>
      <c r="F6" s="451"/>
    </row>
    <row r="7" spans="1:7" ht="31.5" customHeight="1" thickBot="1" x14ac:dyDescent="0.3">
      <c r="A7" s="12" t="s">
        <v>1505</v>
      </c>
      <c r="B7" s="447"/>
      <c r="C7" s="447"/>
      <c r="D7" s="451"/>
      <c r="E7" s="12" t="s">
        <v>1536</v>
      </c>
      <c r="F7" s="262"/>
    </row>
    <row r="8" spans="1:7" ht="30" customHeight="1" thickBot="1" x14ac:dyDescent="0.3">
      <c r="A8" s="12" t="s">
        <v>1507</v>
      </c>
      <c r="B8" s="261"/>
      <c r="C8" s="12" t="s">
        <v>1509</v>
      </c>
      <c r="D8" s="261"/>
      <c r="E8" s="12" t="s">
        <v>1511</v>
      </c>
      <c r="F8" s="261"/>
    </row>
    <row r="9" spans="1:7" ht="9" customHeight="1" thickBot="1" x14ac:dyDescent="0.3">
      <c r="A9" s="250"/>
      <c r="B9" s="250"/>
      <c r="C9" s="250"/>
      <c r="D9" s="250"/>
      <c r="E9" s="250"/>
      <c r="F9" s="250"/>
    </row>
    <row r="10" spans="1:7" ht="15.75" thickBot="1" x14ac:dyDescent="0.3">
      <c r="A10" s="460" t="s">
        <v>1655</v>
      </c>
      <c r="B10" s="461"/>
      <c r="C10" s="461"/>
      <c r="D10" s="461"/>
      <c r="E10" s="461"/>
      <c r="F10" s="462"/>
    </row>
    <row r="11" spans="1:7" ht="30.75" thickBot="1" x14ac:dyDescent="0.3">
      <c r="A11" s="12" t="s">
        <v>1516</v>
      </c>
      <c r="B11" s="447"/>
      <c r="C11" s="447"/>
      <c r="D11" s="451"/>
      <c r="E11" s="12" t="s">
        <v>1656</v>
      </c>
      <c r="F11" s="261"/>
    </row>
    <row r="12" spans="1:7" ht="33.75" customHeight="1" thickBot="1" x14ac:dyDescent="0.3">
      <c r="A12" s="12" t="s">
        <v>1519</v>
      </c>
      <c r="B12" s="124"/>
      <c r="C12" s="12" t="s">
        <v>1521</v>
      </c>
      <c r="D12" s="445"/>
      <c r="E12" s="445"/>
      <c r="F12" s="446"/>
    </row>
    <row r="13" spans="1:7" ht="30.75" thickBot="1" x14ac:dyDescent="0.3">
      <c r="A13" s="12" t="s">
        <v>1523</v>
      </c>
      <c r="B13" s="447"/>
      <c r="C13" s="447"/>
      <c r="D13" s="447"/>
      <c r="E13" s="12" t="s">
        <v>1491</v>
      </c>
      <c r="F13" s="262"/>
    </row>
    <row r="14" spans="1:7" ht="60.75" thickBot="1" x14ac:dyDescent="0.3">
      <c r="A14" s="12" t="s">
        <v>1657</v>
      </c>
      <c r="B14" s="259"/>
      <c r="C14" s="12" t="s">
        <v>1528</v>
      </c>
      <c r="D14" s="447"/>
      <c r="E14" s="447"/>
      <c r="F14" s="451"/>
    </row>
    <row r="15" spans="1:7" ht="37.5" customHeight="1" thickBot="1" x14ac:dyDescent="0.3">
      <c r="A15" s="12" t="s">
        <v>1658</v>
      </c>
      <c r="B15" s="261"/>
      <c r="C15" s="12" t="s">
        <v>1530</v>
      </c>
      <c r="D15" s="261"/>
      <c r="E15" s="12" t="s">
        <v>1532</v>
      </c>
      <c r="F15" s="261"/>
    </row>
    <row r="16" spans="1:7" ht="45.75" thickBot="1" x14ac:dyDescent="0.3">
      <c r="A16" s="12" t="s">
        <v>1534</v>
      </c>
      <c r="B16" s="447"/>
      <c r="C16" s="447"/>
      <c r="D16" s="451"/>
      <c r="E16" s="12" t="s">
        <v>1536</v>
      </c>
      <c r="F16" s="262"/>
    </row>
    <row r="17" spans="1:6" ht="22.35" customHeight="1" thickBot="1" x14ac:dyDescent="0.3">
      <c r="A17" s="12" t="s">
        <v>1507</v>
      </c>
      <c r="B17" s="261"/>
      <c r="C17" s="12" t="s">
        <v>1509</v>
      </c>
      <c r="D17" s="261"/>
      <c r="E17" s="12" t="s">
        <v>1540</v>
      </c>
      <c r="F17" s="261"/>
    </row>
    <row r="18" spans="1:6" ht="48.6" customHeight="1" thickBot="1" x14ac:dyDescent="0.3">
      <c r="A18" s="12" t="s">
        <v>1542</v>
      </c>
      <c r="B18" s="263"/>
      <c r="C18" s="190" t="s">
        <v>1544</v>
      </c>
      <c r="D18" s="264" t="str">
        <f>IFERROR(LEFT($B$18,FIND(",",$B$18)-1)," ")</f>
        <v xml:space="preserve"> </v>
      </c>
      <c r="E18" s="191" t="s">
        <v>1546</v>
      </c>
      <c r="F18" s="264" t="str">
        <f>IFERROR(RIGHT($B$18,FIND(",",$B$18))," ")</f>
        <v xml:space="preserve"> </v>
      </c>
    </row>
    <row r="19" spans="1:6" ht="57.75" customHeight="1" thickBot="1" x14ac:dyDescent="0.3">
      <c r="A19" s="250"/>
      <c r="B19" s="250"/>
      <c r="C19" s="250"/>
      <c r="D19" s="250"/>
      <c r="E19" s="250"/>
      <c r="F19" s="250"/>
    </row>
    <row r="20" spans="1:6" ht="15.75" thickBot="1" x14ac:dyDescent="0.3">
      <c r="A20" s="448" t="s">
        <v>1659</v>
      </c>
      <c r="B20" s="449"/>
      <c r="C20" s="449"/>
      <c r="D20" s="449"/>
      <c r="E20" s="449"/>
      <c r="F20" s="450"/>
    </row>
    <row r="21" spans="1:6" ht="30.75" thickBot="1" x14ac:dyDescent="0.3">
      <c r="A21" s="12" t="s">
        <v>1548</v>
      </c>
      <c r="B21" s="124"/>
      <c r="C21" s="12" t="s">
        <v>1550</v>
      </c>
      <c r="D21" s="125"/>
      <c r="E21" s="12" t="s">
        <v>1660</v>
      </c>
      <c r="F21" s="125"/>
    </row>
    <row r="22" spans="1:6" ht="30.75" thickBot="1" x14ac:dyDescent="0.3">
      <c r="A22" s="12" t="s">
        <v>1661</v>
      </c>
      <c r="B22" s="445"/>
      <c r="C22" s="445"/>
      <c r="D22" s="445"/>
      <c r="E22" s="12" t="s">
        <v>1662</v>
      </c>
      <c r="F22" s="124"/>
    </row>
    <row r="23" spans="1:6" ht="35.25" customHeight="1" thickBot="1" x14ac:dyDescent="0.3">
      <c r="A23" s="12" t="s">
        <v>1554</v>
      </c>
      <c r="B23" s="124" t="s">
        <v>99</v>
      </c>
      <c r="C23" s="13" t="s">
        <v>1556</v>
      </c>
      <c r="D23" s="452" t="s">
        <v>31</v>
      </c>
      <c r="E23" s="452"/>
      <c r="F23" s="453"/>
    </row>
    <row r="24" spans="1:6" ht="45.75" customHeight="1" thickBot="1" x14ac:dyDescent="0.3">
      <c r="A24" s="12" t="s">
        <v>1663</v>
      </c>
      <c r="B24" s="454"/>
      <c r="C24" s="454"/>
      <c r="D24" s="454"/>
      <c r="E24" s="454"/>
      <c r="F24" s="455"/>
    </row>
    <row r="25" spans="1:6" ht="23.25" customHeight="1" thickBot="1" x14ac:dyDescent="0.3">
      <c r="A25" s="466" t="s">
        <v>1664</v>
      </c>
      <c r="B25" s="463" t="s">
        <v>1665</v>
      </c>
      <c r="C25" s="464"/>
      <c r="D25" s="464"/>
      <c r="E25" s="464"/>
      <c r="F25" s="465"/>
    </row>
    <row r="26" spans="1:6" ht="20.25" customHeight="1" thickBot="1" x14ac:dyDescent="0.3">
      <c r="A26" s="467"/>
      <c r="B26" s="469"/>
      <c r="C26" s="106" t="s">
        <v>1666</v>
      </c>
      <c r="D26" s="106" t="s">
        <v>1667</v>
      </c>
      <c r="E26" s="106" t="s">
        <v>1668</v>
      </c>
      <c r="F26" s="472"/>
    </row>
    <row r="27" spans="1:6" ht="19.5" customHeight="1" x14ac:dyDescent="0.25">
      <c r="A27" s="467"/>
      <c r="B27" s="470"/>
      <c r="C27" s="126" t="b">
        <v>0</v>
      </c>
      <c r="D27" s="65" t="s">
        <v>1669</v>
      </c>
      <c r="E27" s="65" t="s">
        <v>1670</v>
      </c>
      <c r="F27" s="473"/>
    </row>
    <row r="28" spans="1:6" ht="19.5" customHeight="1" x14ac:dyDescent="0.25">
      <c r="A28" s="467"/>
      <c r="B28" s="470"/>
      <c r="C28" s="126" t="b">
        <v>0</v>
      </c>
      <c r="D28" s="65" t="s">
        <v>1671</v>
      </c>
      <c r="E28" s="65" t="s">
        <v>1672</v>
      </c>
      <c r="F28" s="473"/>
    </row>
    <row r="29" spans="1:6" ht="18" customHeight="1" x14ac:dyDescent="0.25">
      <c r="A29" s="467"/>
      <c r="B29" s="470"/>
      <c r="C29" s="126" t="b">
        <v>0</v>
      </c>
      <c r="D29" s="65" t="s">
        <v>1673</v>
      </c>
      <c r="E29" s="65" t="s">
        <v>1674</v>
      </c>
      <c r="F29" s="473"/>
    </row>
    <row r="30" spans="1:6" ht="18" customHeight="1" x14ac:dyDescent="0.25">
      <c r="A30" s="467"/>
      <c r="B30" s="470"/>
      <c r="C30" s="126" t="b">
        <v>0</v>
      </c>
      <c r="D30" s="65" t="s">
        <v>1675</v>
      </c>
      <c r="E30" s="65" t="s">
        <v>1676</v>
      </c>
      <c r="F30" s="473"/>
    </row>
    <row r="31" spans="1:6" ht="21" customHeight="1" x14ac:dyDescent="0.25">
      <c r="A31" s="467"/>
      <c r="B31" s="470"/>
      <c r="C31" s="126" t="b">
        <v>0</v>
      </c>
      <c r="D31" s="65" t="s">
        <v>1677</v>
      </c>
      <c r="E31" s="65" t="s">
        <v>1678</v>
      </c>
      <c r="F31" s="473"/>
    </row>
    <row r="32" spans="1:6" ht="20.25" customHeight="1" thickBot="1" x14ac:dyDescent="0.3">
      <c r="A32" s="468"/>
      <c r="B32" s="471"/>
      <c r="C32" s="126" t="b">
        <v>0</v>
      </c>
      <c r="D32" s="65" t="s">
        <v>1679</v>
      </c>
      <c r="E32" s="65" t="s">
        <v>1680</v>
      </c>
      <c r="F32" s="474"/>
    </row>
    <row r="33" spans="1:6" ht="31.5" customHeight="1" thickBot="1" x14ac:dyDescent="0.3">
      <c r="A33" s="12" t="s">
        <v>1562</v>
      </c>
      <c r="B33" s="456" t="s">
        <v>1681</v>
      </c>
      <c r="C33" s="457"/>
      <c r="D33" s="105" t="s">
        <v>1564</v>
      </c>
      <c r="E33" s="458" t="s">
        <v>83</v>
      </c>
      <c r="F33" s="459"/>
    </row>
    <row r="34" spans="1:6" ht="8.25" customHeight="1" thickBot="1" x14ac:dyDescent="0.3">
      <c r="A34" s="75"/>
      <c r="B34" s="75"/>
      <c r="C34" s="75"/>
      <c r="D34" s="75"/>
      <c r="E34" s="75"/>
      <c r="F34" s="75"/>
    </row>
    <row r="35" spans="1:6" ht="15.75" thickBot="1" x14ac:dyDescent="0.3">
      <c r="A35" s="448" t="s">
        <v>1682</v>
      </c>
      <c r="B35" s="449"/>
      <c r="C35" s="449"/>
      <c r="D35" s="449"/>
      <c r="E35" s="449"/>
      <c r="F35" s="450"/>
    </row>
    <row r="36" spans="1:6" ht="20.25" customHeight="1" thickBot="1" x14ac:dyDescent="0.3">
      <c r="A36" s="12" t="s">
        <v>1683</v>
      </c>
      <c r="B36" s="124"/>
      <c r="C36" s="12" t="s">
        <v>1569</v>
      </c>
      <c r="D36" s="445"/>
      <c r="E36" s="445"/>
      <c r="F36" s="446"/>
    </row>
    <row r="37" spans="1:6" ht="30.75" thickBot="1" x14ac:dyDescent="0.3">
      <c r="A37" s="12" t="s">
        <v>1571</v>
      </c>
      <c r="B37" s="260"/>
      <c r="C37" s="12" t="s">
        <v>1573</v>
      </c>
      <c r="D37" s="224"/>
      <c r="E37" s="12" t="s">
        <v>1575</v>
      </c>
      <c r="F37" s="224"/>
    </row>
    <row r="38" spans="1:6" ht="30.75" thickBot="1" x14ac:dyDescent="0.3">
      <c r="A38" s="12" t="s">
        <v>1577</v>
      </c>
      <c r="B38" s="447"/>
      <c r="C38" s="447"/>
      <c r="D38" s="447"/>
      <c r="E38" s="12" t="s">
        <v>1581</v>
      </c>
      <c r="F38" s="261"/>
    </row>
    <row r="39" spans="1:6" ht="30.75" thickBot="1" x14ac:dyDescent="0.3">
      <c r="A39" s="12" t="s">
        <v>1583</v>
      </c>
      <c r="B39" s="261"/>
      <c r="C39" s="12" t="s">
        <v>1585</v>
      </c>
      <c r="D39" s="261"/>
      <c r="E39" s="12" t="s">
        <v>1532</v>
      </c>
      <c r="F39" s="261"/>
    </row>
    <row r="40" spans="1:6" ht="20.25" customHeight="1" thickBot="1" x14ac:dyDescent="0.3">
      <c r="A40" s="12" t="s">
        <v>1684</v>
      </c>
      <c r="B40" s="124"/>
      <c r="C40" s="12" t="s">
        <v>1569</v>
      </c>
      <c r="D40" s="445"/>
      <c r="E40" s="445"/>
      <c r="F40" s="446"/>
    </row>
    <row r="41" spans="1:6" ht="30.75" thickBot="1" x14ac:dyDescent="0.3">
      <c r="A41" s="12" t="s">
        <v>1571</v>
      </c>
      <c r="B41" s="260"/>
      <c r="C41" s="12" t="s">
        <v>1573</v>
      </c>
      <c r="D41" s="224"/>
      <c r="E41" s="12" t="s">
        <v>1575</v>
      </c>
      <c r="F41" s="224"/>
    </row>
    <row r="42" spans="1:6" ht="30.75" thickBot="1" x14ac:dyDescent="0.3">
      <c r="A42" s="12" t="s">
        <v>1577</v>
      </c>
      <c r="B42" s="447"/>
      <c r="C42" s="447"/>
      <c r="D42" s="447"/>
      <c r="E42" s="12" t="s">
        <v>1581</v>
      </c>
      <c r="F42" s="260"/>
    </row>
    <row r="43" spans="1:6" ht="30.75" thickBot="1" x14ac:dyDescent="0.3">
      <c r="A43" s="12" t="s">
        <v>1583</v>
      </c>
      <c r="B43" s="260"/>
      <c r="C43" s="12" t="s">
        <v>1585</v>
      </c>
      <c r="D43" s="260"/>
      <c r="E43" s="12" t="s">
        <v>1532</v>
      </c>
      <c r="F43" s="260"/>
    </row>
  </sheetData>
  <sheetProtection algorithmName="SHA-512" hashValue="MHDmQEH7mftdtCHfVeyy60BQoRRSHz4NatVaDUDwcN9GkQTBzRLwypZIpYvLeI6P+1HqgQ3/OleKAnBjS2r5MA==" saltValue="YgNYtVZinMF0vt8cSm+0kw==" spinCount="100000" sheet="1" objects="1" scenarios="1"/>
  <mergeCells count="28">
    <mergeCell ref="B13:D13"/>
    <mergeCell ref="B16:D16"/>
    <mergeCell ref="D14:F14"/>
    <mergeCell ref="B38:D38"/>
    <mergeCell ref="A20:F20"/>
    <mergeCell ref="A35:F35"/>
    <mergeCell ref="D36:F36"/>
    <mergeCell ref="B25:F25"/>
    <mergeCell ref="A25:A32"/>
    <mergeCell ref="B26:B32"/>
    <mergeCell ref="F26:F32"/>
    <mergeCell ref="B22:D22"/>
    <mergeCell ref="D40:F40"/>
    <mergeCell ref="B42:D42"/>
    <mergeCell ref="A1:F1"/>
    <mergeCell ref="B2:D2"/>
    <mergeCell ref="D23:F23"/>
    <mergeCell ref="B24:F24"/>
    <mergeCell ref="B33:C33"/>
    <mergeCell ref="E33:F33"/>
    <mergeCell ref="D4:F4"/>
    <mergeCell ref="D5:F5"/>
    <mergeCell ref="B3:D3"/>
    <mergeCell ref="D12:F12"/>
    <mergeCell ref="D6:F6"/>
    <mergeCell ref="B11:D11"/>
    <mergeCell ref="B7:D7"/>
    <mergeCell ref="A10:F10"/>
  </mergeCells>
  <dataValidations count="9">
    <dataValidation type="list" allowBlank="1" showInputMessage="1" showErrorMessage="1" sqref="B21" xr:uid="{00000000-0002-0000-0300-000000000000}">
      <formula1>"Visita de Inspección,Visita de Vigilancia"</formula1>
    </dataValidation>
    <dataValidation type="list" allowBlank="1" showInputMessage="1" showErrorMessage="1" sqref="D23:F23" xr:uid="{00000000-0002-0000-0300-000001000000}">
      <formula1>INDIRECT(CONCATENATE("DIR_",$B$23))</formula1>
    </dataValidation>
    <dataValidation type="list" allowBlank="1" showInputMessage="1" showErrorMessage="1" sqref="B8 B17" xr:uid="{00000000-0002-0000-0300-000004000000}">
      <formula1>"Cédula,Cédula de Extranjeria,Pasaporte,PPT"</formula1>
    </dataValidation>
    <dataValidation type="list" allowBlank="1" showInputMessage="1" showErrorMessage="1" sqref="F11" xr:uid="{00000000-0002-0000-0300-000005000000}">
      <formula1>"Rural,Úrbano"</formula1>
    </dataValidation>
    <dataValidation type="list" allowBlank="1" showInputMessage="1" showErrorMessage="1" sqref="D36:F36" xr:uid="{00000000-0002-0000-0300-000006000000}">
      <formula1>INDIRECT($B$36)</formula1>
    </dataValidation>
    <dataValidation type="list" allowBlank="1" showInputMessage="1" showErrorMessage="1" sqref="D4:F4" xr:uid="{00000000-0002-0000-0300-000007000000}">
      <formula1>INDIRECT($B$4)</formula1>
    </dataValidation>
    <dataValidation type="list" allowBlank="1" showInputMessage="1" showErrorMessage="1" sqref="D12:F12" xr:uid="{00000000-0002-0000-0300-000008000000}">
      <formula1>INDIRECT($B$12)</formula1>
    </dataValidation>
    <dataValidation showInputMessage="1" showErrorMessage="1" promptTitle="RANGOS DE EDAD: ETAPA DE LA VIDA" sqref="B25:B26 C26:E32 F26" xr:uid="{00000000-0002-0000-0300-00000A000000}"/>
    <dataValidation type="list" allowBlank="1" showInputMessage="1" showErrorMessage="1" sqref="D40:F40" xr:uid="{1436D67C-3B23-448E-9F97-4C086BC5E0A2}">
      <formula1>INDIRECT($B$40)</formula1>
    </dataValidation>
  </dataValidations>
  <hyperlinks>
    <hyperlink ref="G1" location="PORTADA!A1" display="Portada" xr:uid="{D5160FCE-2DD3-46B5-BD20-61BCEE9F447F}"/>
  </hyperlinks>
  <printOptions horizontalCentered="1"/>
  <pageMargins left="0.11811023622047245" right="0.11811023622047245" top="1.1811023622047245" bottom="0.74803149606299213" header="0.31496062992125984" footer="0.31496062992125984"/>
  <pageSetup scale="72"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4">
        <x14:dataValidation type="list" allowBlank="1" showInputMessage="1" showErrorMessage="1" xr:uid="{8AE1877A-584B-4A08-BAF4-CD1730A60BA7}">
          <x14:formula1>
            <xm:f>LISTAS!$D$135:$D$144</xm:f>
          </x14:formula1>
          <xm:sqref>B14</xm:sqref>
        </x14:dataValidation>
        <x14:dataValidation type="list" allowBlank="1" showInputMessage="1" showErrorMessage="1" xr:uid="{00000000-0002-0000-0300-00000C000000}">
          <x14:formula1>
            <xm:f>INDIRECT(LISTAS!$B$89)</xm:f>
          </x14:formula1>
          <xm:sqref>B23</xm:sqref>
        </x14:dataValidation>
        <x14:dataValidation type="list" allowBlank="1" showInputMessage="1" showErrorMessage="1" xr:uid="{00000000-0002-0000-0300-00000D000000}">
          <x14:formula1>
            <xm:f>LISTAS!$D$171:$AJ$171</xm:f>
          </x14:formula1>
          <xm:sqref>B36 B40</xm:sqref>
        </x14:dataValidation>
        <x14:dataValidation type="list" allowBlank="1" showInputMessage="1" showErrorMessage="1" xr:uid="{00000000-0002-0000-0300-00000E000000}">
          <x14:formula1>
            <xm:f>LISTAS!$D$204:$AJ$204</xm:f>
          </x14:formula1>
          <xm:sqref>B4 B12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7F97B-0C0F-4FFE-AD54-81375AC40F41}">
  <sheetPr>
    <tabColor rgb="FFFFFF00"/>
    <pageSetUpPr fitToPage="1"/>
  </sheetPr>
  <dimension ref="A1:I60"/>
  <sheetViews>
    <sheetView zoomScale="80" zoomScaleNormal="80" zoomScalePageLayoutView="60" workbookViewId="0">
      <selection activeCell="A23" sqref="A23"/>
    </sheetView>
  </sheetViews>
  <sheetFormatPr baseColWidth="10" defaultColWidth="11.42578125" defaultRowHeight="15" x14ac:dyDescent="0.25"/>
  <cols>
    <col min="1" max="1" width="7.42578125" style="112" customWidth="1"/>
    <col min="2" max="2" width="7.85546875" style="14" customWidth="1"/>
    <col min="3" max="3" width="70.140625" customWidth="1"/>
    <col min="4" max="4" width="21.140625" customWidth="1"/>
    <col min="5" max="5" width="87.42578125" customWidth="1"/>
    <col min="6" max="6" width="37.42578125" customWidth="1"/>
    <col min="7" max="7" width="11.42578125" hidden="1" customWidth="1"/>
  </cols>
  <sheetData>
    <row r="1" spans="1:7" s="34" customFormat="1" ht="21.75" customHeight="1" x14ac:dyDescent="0.25">
      <c r="A1" s="295" t="s">
        <v>1685</v>
      </c>
      <c r="B1" s="475" t="s">
        <v>2875</v>
      </c>
      <c r="C1" s="476"/>
      <c r="D1" s="476"/>
      <c r="E1" s="477"/>
      <c r="F1" s="30"/>
    </row>
    <row r="2" spans="1:7" s="32" customFormat="1" ht="59.25" customHeight="1" thickBot="1" x14ac:dyDescent="0.3">
      <c r="A2" s="365" t="s">
        <v>1686</v>
      </c>
      <c r="B2" s="363" t="s">
        <v>1687</v>
      </c>
      <c r="C2" s="63" t="s">
        <v>1688</v>
      </c>
      <c r="D2" s="298" t="s">
        <v>1689</v>
      </c>
      <c r="E2" s="364" t="s">
        <v>1690</v>
      </c>
      <c r="F2" s="300" t="s">
        <v>1691</v>
      </c>
    </row>
    <row r="3" spans="1:7" ht="30.75" customHeight="1" x14ac:dyDescent="0.25">
      <c r="A3" s="110"/>
      <c r="B3" s="54" t="s">
        <v>2902</v>
      </c>
      <c r="C3" s="301" t="s">
        <v>1692</v>
      </c>
      <c r="D3" s="378" t="str">
        <f>IF(COUNTIF(D4:D5,"NO CUMPLE")&gt;0,"NO CUMPLE CONDICIÓN",IF(COUNTIF(D4:D5,"CUMPLE")=0,"NO APLICA","CUMPLE"))</f>
        <v>NO APLICA</v>
      </c>
      <c r="E3" s="379" t="str">
        <f>CONCATENATE(IF(D4="NO CUMPLE",CONCATENATE(E4," / "),""),IF(D5="NO CUMPLE",CONCATENATE(E5,"  "),""))</f>
        <v/>
      </c>
      <c r="F3" s="366" t="s">
        <v>1693</v>
      </c>
      <c r="G3" s="14">
        <f>IF(D3="CUMPLE",1,IF(D3="NO CUMPLE CONDICIÓN",2,3))</f>
        <v>3</v>
      </c>
    </row>
    <row r="4" spans="1:7" ht="63" customHeight="1" x14ac:dyDescent="0.25">
      <c r="A4" s="111" t="s">
        <v>1694</v>
      </c>
      <c r="B4" s="55" t="s">
        <v>1695</v>
      </c>
      <c r="C4" s="56" t="s">
        <v>1696</v>
      </c>
      <c r="D4" s="130"/>
      <c r="E4" s="129"/>
      <c r="F4" s="367" t="s">
        <v>1697</v>
      </c>
      <c r="G4" s="14"/>
    </row>
    <row r="5" spans="1:7" ht="105.75" customHeight="1" x14ac:dyDescent="0.25">
      <c r="A5" s="111" t="s">
        <v>1694</v>
      </c>
      <c r="B5" s="55" t="s">
        <v>1698</v>
      </c>
      <c r="C5" s="361" t="s">
        <v>1699</v>
      </c>
      <c r="D5" s="130"/>
      <c r="E5" s="129"/>
      <c r="F5" s="367" t="s">
        <v>1697</v>
      </c>
      <c r="G5" s="14"/>
    </row>
    <row r="6" spans="1:7" ht="35.25" customHeight="1" x14ac:dyDescent="0.25">
      <c r="B6" s="58" t="s">
        <v>2903</v>
      </c>
      <c r="C6" s="302" t="s">
        <v>1700</v>
      </c>
      <c r="D6" s="380" t="str">
        <f>IF(COUNTIF(D7:D7,"NO CUMPLE")&gt;0,"NO CUMPLE CONDICIÓN",IF(COUNTIF(D7:D7,"CUMPLE")=0,"NO APLICA","CUMPLE"))</f>
        <v>NO APLICA</v>
      </c>
      <c r="E6" s="381" t="str">
        <f>CONCATENATE(IF(D7="NO CUMPLE",CONCATENATE(E7," "),""))</f>
        <v/>
      </c>
      <c r="F6" s="368" t="s">
        <v>1701</v>
      </c>
      <c r="G6" s="14">
        <f t="shared" ref="G6:G48" si="0">IF(D6="CUMPLE",1,IF(D6="NO CUMPLE CONDICIÓN",2,3))</f>
        <v>3</v>
      </c>
    </row>
    <row r="7" spans="1:7" ht="66" customHeight="1" x14ac:dyDescent="0.25">
      <c r="A7" s="111" t="s">
        <v>1694</v>
      </c>
      <c r="B7" s="55" t="s">
        <v>1702</v>
      </c>
      <c r="C7" s="56" t="s">
        <v>1703</v>
      </c>
      <c r="D7" s="130"/>
      <c r="E7" s="129"/>
      <c r="F7" s="367" t="s">
        <v>1704</v>
      </c>
      <c r="G7" s="14"/>
    </row>
    <row r="8" spans="1:7" ht="33.75" customHeight="1" x14ac:dyDescent="0.25">
      <c r="B8" s="303" t="s">
        <v>2904</v>
      </c>
      <c r="C8" s="302" t="s">
        <v>1705</v>
      </c>
      <c r="D8" s="380" t="str">
        <f>IF(COUNTIF(D9:D9,"NO CUMPLE")&gt;0,"NO CUMPLE CONDICIÓN",IF(COUNTIF(D9:D9,"CUMPLE")=0,"NO APLICA","CUMPLE"))</f>
        <v>NO APLICA</v>
      </c>
      <c r="E8" s="381" t="str">
        <f>CONCATENATE(IF(D9="NO CUMPLE",CONCATENATE(E9," "),""))</f>
        <v/>
      </c>
      <c r="F8" s="368" t="s">
        <v>1706</v>
      </c>
      <c r="G8" s="14">
        <f t="shared" si="0"/>
        <v>3</v>
      </c>
    </row>
    <row r="9" spans="1:7" ht="63.75" customHeight="1" x14ac:dyDescent="0.25">
      <c r="A9" s="111" t="s">
        <v>1694</v>
      </c>
      <c r="B9" s="55" t="s">
        <v>1707</v>
      </c>
      <c r="C9" s="56" t="s">
        <v>1708</v>
      </c>
      <c r="D9" s="130"/>
      <c r="E9" s="129"/>
      <c r="F9" s="367" t="s">
        <v>1704</v>
      </c>
      <c r="G9" s="14"/>
    </row>
    <row r="10" spans="1:7" ht="21.95" customHeight="1" x14ac:dyDescent="0.25">
      <c r="B10" s="58" t="s">
        <v>2905</v>
      </c>
      <c r="C10" s="302" t="s">
        <v>1709</v>
      </c>
      <c r="D10" s="380" t="str">
        <f>IF(COUNTIF(D11:D11,"NO CUMPLE")&gt;0,"NO CUMPLE CONDICIÓN",IF(COUNTIF(D11:D11,"CUMPLE")=0,"NO APLICA","CUMPLE"))</f>
        <v>NO APLICA</v>
      </c>
      <c r="E10" s="381" t="str">
        <f>CONCATENATE(IF(D11="NO CUMPLE",CONCATENATE(E11," "),""))</f>
        <v/>
      </c>
      <c r="F10" s="368" t="s">
        <v>1710</v>
      </c>
      <c r="G10" s="14">
        <f t="shared" si="0"/>
        <v>3</v>
      </c>
    </row>
    <row r="11" spans="1:7" ht="32.1" customHeight="1" x14ac:dyDescent="0.25">
      <c r="A11" s="111" t="s">
        <v>1694</v>
      </c>
      <c r="B11" s="55" t="s">
        <v>1711</v>
      </c>
      <c r="C11" s="56" t="s">
        <v>1712</v>
      </c>
      <c r="D11" s="130"/>
      <c r="E11" s="129"/>
      <c r="F11" s="367" t="s">
        <v>1710</v>
      </c>
      <c r="G11" s="14"/>
    </row>
    <row r="12" spans="1:7" ht="33" customHeight="1" x14ac:dyDescent="0.25">
      <c r="B12" s="58" t="s">
        <v>2936</v>
      </c>
      <c r="C12" s="304" t="s">
        <v>1713</v>
      </c>
      <c r="D12" s="380" t="str">
        <f>IF(COUNTIF(D13:D18,"NO CUMPLE")&gt;0,"NO CUMPLE CONDICIÓN",IF(COUNTIF(D13:D18,"CUMPLE")=0,"NO APLICA","CUMPLE"))</f>
        <v>NO APLICA</v>
      </c>
      <c r="E12" s="381" t="str">
        <f>CONCATENATE(IF(D13="NO CUMPLE",CONCATENATE(E13," / "),""),IF(D14="NO CUMPLE",CONCATENATE(E14," / "),""),IF(D15="NO CUMPLE",CONCATENATE(E15," / "),""),IF(D16="NO CUMPLE",CONCATENATE(E16," / "),""),IF(D17="NO CUMPLE",CONCATENATE(E17," / "),""),IF(D18="NO CUMPLE",CONCATENATE(E18," / "),""))</f>
        <v/>
      </c>
      <c r="F12" s="368" t="s">
        <v>1714</v>
      </c>
      <c r="G12" s="14">
        <f t="shared" si="0"/>
        <v>3</v>
      </c>
    </row>
    <row r="13" spans="1:7" ht="25.5" customHeight="1" x14ac:dyDescent="0.25">
      <c r="A13" s="111" t="s">
        <v>1694</v>
      </c>
      <c r="B13" s="55" t="s">
        <v>1715</v>
      </c>
      <c r="C13" s="60" t="s">
        <v>1716</v>
      </c>
      <c r="D13" s="130"/>
      <c r="E13" s="129"/>
      <c r="F13" s="367" t="s">
        <v>1717</v>
      </c>
      <c r="G13" s="14"/>
    </row>
    <row r="14" spans="1:7" ht="28.5" customHeight="1" x14ac:dyDescent="0.25">
      <c r="A14" s="111" t="s">
        <v>1694</v>
      </c>
      <c r="B14" s="55" t="s">
        <v>1718</v>
      </c>
      <c r="C14" s="60" t="s">
        <v>1719</v>
      </c>
      <c r="D14" s="130"/>
      <c r="E14" s="129"/>
      <c r="F14" s="367" t="s">
        <v>1717</v>
      </c>
      <c r="G14" s="14"/>
    </row>
    <row r="15" spans="1:7" ht="31.5" customHeight="1" x14ac:dyDescent="0.25">
      <c r="A15" s="111" t="s">
        <v>1694</v>
      </c>
      <c r="B15" s="55" t="s">
        <v>1720</v>
      </c>
      <c r="C15" s="60" t="s">
        <v>1721</v>
      </c>
      <c r="D15" s="130"/>
      <c r="E15" s="129"/>
      <c r="F15" s="367" t="s">
        <v>1717</v>
      </c>
      <c r="G15" s="14"/>
    </row>
    <row r="16" spans="1:7" ht="33" customHeight="1" x14ac:dyDescent="0.25">
      <c r="A16" s="111" t="s">
        <v>1694</v>
      </c>
      <c r="B16" s="55" t="s">
        <v>1722</v>
      </c>
      <c r="C16" s="60" t="s">
        <v>1723</v>
      </c>
      <c r="D16" s="130"/>
      <c r="E16" s="129"/>
      <c r="F16" s="367" t="s">
        <v>1717</v>
      </c>
      <c r="G16" s="14"/>
    </row>
    <row r="17" spans="1:9" ht="48" customHeight="1" x14ac:dyDescent="0.25">
      <c r="A17" s="111" t="s">
        <v>1694</v>
      </c>
      <c r="B17" s="55" t="s">
        <v>1724</v>
      </c>
      <c r="C17" s="60" t="s">
        <v>1725</v>
      </c>
      <c r="D17" s="130"/>
      <c r="E17" s="129"/>
      <c r="F17" s="369" t="s">
        <v>1726</v>
      </c>
      <c r="G17" s="14"/>
      <c r="I17" s="32"/>
    </row>
    <row r="18" spans="1:9" ht="42.75" x14ac:dyDescent="0.25">
      <c r="A18" s="111" t="s">
        <v>1694</v>
      </c>
      <c r="B18" s="55" t="s">
        <v>1727</v>
      </c>
      <c r="C18" s="60" t="s">
        <v>1728</v>
      </c>
      <c r="D18" s="130"/>
      <c r="E18" s="129"/>
      <c r="F18" s="369" t="s">
        <v>1726</v>
      </c>
      <c r="G18" s="14"/>
      <c r="I18" s="32"/>
    </row>
    <row r="19" spans="1:9" ht="36.75" customHeight="1" x14ac:dyDescent="0.25">
      <c r="B19" s="303" t="s">
        <v>2907</v>
      </c>
      <c r="C19" s="376" t="s">
        <v>1729</v>
      </c>
      <c r="D19" s="380" t="str">
        <f>IF(COUNTIF(D22:D30,"NO CUMPLE")&gt;0,"NO CUMPLE CONDICIÓN",IF(COUNTIF(D22:D30,"CUMPLE")=0,"NO APLICA","CUMPLE"))</f>
        <v>NO APLICA</v>
      </c>
      <c r="E19" s="381" t="str">
        <f>CONCATENATE(IF(D22="NO CUMPLE",CONCATENATE(E22," / "),""),IF(D23="NO CUMPLE",CONCATENATE(E23," / "),""),IF(D24="NO CUMPLE",CONCATENATE(E24," / "),""),IF(D25="NO CUMPLE",CONCATENATE(E25," / "),""),IF(D26="NO CUMPLE",CONCATENATE(E26," / "),""),IF(D27="NO CUMPLE",CONCATENATE(E27," / "),""),IF(D28="NO CUMPLE",CONCATENATE(E28," / "),""),IF(D29="NO CUMPLE",CONCATENATE(E29," / "),""),IF(D30="NO CUMPLE",CONCATENATE(E30," / "),""))</f>
        <v/>
      </c>
      <c r="F19" s="370" t="s">
        <v>1730</v>
      </c>
      <c r="G19" s="14">
        <f t="shared" si="0"/>
        <v>3</v>
      </c>
    </row>
    <row r="20" spans="1:9" ht="36.75" customHeight="1" x14ac:dyDescent="0.25">
      <c r="B20" s="303" t="s">
        <v>2907</v>
      </c>
      <c r="C20" s="376" t="s">
        <v>1729</v>
      </c>
      <c r="D20" s="380" t="str">
        <f>IF(COUNTIF(D31:D39,"NO CUMPLE")&gt;0,"NO CUMPLE CONDICIÓN",IF(COUNTIF(D31:D39,"CUMPLE")=0,"NO APLICA","CUMPLE"))</f>
        <v>NO APLICA</v>
      </c>
      <c r="E20" s="381" t="str">
        <f>CONCATENATE(IF(D31="NO CUMPLE",CONCATENATE(E31," / "),""),IF(D32="NO CUMPLE",CONCATENATE(E32," / "),""),IF(D33="NO CUMPLE",CONCATENATE(E33," / "),""),IF(D34="NO CUMPLE",CONCATENATE(E34," / "),""),IF(D35="NO CUMPLE",CONCATENATE(E35," / "),""),IF(D36="NO CUMPLE",CONCATENATE(E36," / "),""),IF(D37="NO CUMPLE",CONCATENATE(E37," / "),""),IF(D38="NO CUMPLE",CONCATENATE(E38," / "),""),IF(D39="NO CUMPLE",CONCATENATE(E39," / "),""))</f>
        <v/>
      </c>
      <c r="F20" s="370" t="s">
        <v>1730</v>
      </c>
      <c r="G20" s="14">
        <f t="shared" si="0"/>
        <v>3</v>
      </c>
    </row>
    <row r="21" spans="1:9" ht="36.75" customHeight="1" x14ac:dyDescent="0.25">
      <c r="B21" s="303" t="s">
        <v>2907</v>
      </c>
      <c r="C21" s="376" t="s">
        <v>1729</v>
      </c>
      <c r="D21" s="380" t="str">
        <f>IF(COUNTIF(D40:D45,"NO CUMPLE")&gt;0,"NO CUMPLE CONDICIÓN",IF(COUNTIF(D40:D45,"CUMPLE")=0,"NO APLICA","CUMPLE"))</f>
        <v>NO APLICA</v>
      </c>
      <c r="E21" s="381" t="str">
        <f>CONCATENATE(IF(D40="NO CUMPLE",CONCATENATE(E40," / "),""),IF(D41="NO CUMPLE",CONCATENATE(E41," / "),""),IF(D42="NO CUMPLE",CONCATENATE(E42," / "),""),IF(D43="NO CUMPLE",CONCATENATE(E43," / "),""),IF(D44="NO CUMPLE",CONCATENATE(E44," / "),""),IF(D45="NO CUMPLE",CONCATENATE(E45," / "),""))</f>
        <v/>
      </c>
      <c r="F21" s="370" t="s">
        <v>1730</v>
      </c>
      <c r="G21" s="14">
        <f t="shared" si="0"/>
        <v>3</v>
      </c>
    </row>
    <row r="22" spans="1:9" ht="34.5" customHeight="1" x14ac:dyDescent="0.25">
      <c r="A22" s="111" t="s">
        <v>1694</v>
      </c>
      <c r="B22" s="55" t="s">
        <v>1731</v>
      </c>
      <c r="C22" s="60" t="s">
        <v>1732</v>
      </c>
      <c r="D22" s="130"/>
      <c r="E22" s="129"/>
      <c r="F22" s="367" t="s">
        <v>1733</v>
      </c>
      <c r="G22" s="14"/>
    </row>
    <row r="23" spans="1:9" ht="47.25" customHeight="1" x14ac:dyDescent="0.25">
      <c r="A23" s="111" t="s">
        <v>1694</v>
      </c>
      <c r="B23" s="55" t="s">
        <v>1734</v>
      </c>
      <c r="C23" s="60" t="s">
        <v>1735</v>
      </c>
      <c r="D23" s="130"/>
      <c r="E23" s="129"/>
      <c r="F23" s="367" t="s">
        <v>1733</v>
      </c>
      <c r="G23" s="14"/>
    </row>
    <row r="24" spans="1:9" ht="32.25" customHeight="1" x14ac:dyDescent="0.25">
      <c r="A24" s="111" t="s">
        <v>1694</v>
      </c>
      <c r="B24" s="55" t="s">
        <v>1736</v>
      </c>
      <c r="C24" s="60" t="s">
        <v>1737</v>
      </c>
      <c r="D24" s="130"/>
      <c r="E24" s="129"/>
      <c r="F24" s="367" t="s">
        <v>1733</v>
      </c>
      <c r="G24" s="14"/>
    </row>
    <row r="25" spans="1:9" ht="57" customHeight="1" x14ac:dyDescent="0.25">
      <c r="A25" s="111" t="s">
        <v>1694</v>
      </c>
      <c r="B25" s="55" t="s">
        <v>1738</v>
      </c>
      <c r="C25" s="60" t="s">
        <v>1739</v>
      </c>
      <c r="D25" s="130"/>
      <c r="E25" s="129"/>
      <c r="F25" s="367" t="s">
        <v>1733</v>
      </c>
      <c r="G25" s="14"/>
    </row>
    <row r="26" spans="1:9" ht="47.25" customHeight="1" x14ac:dyDescent="0.25">
      <c r="A26" s="111" t="s">
        <v>1694</v>
      </c>
      <c r="B26" s="55" t="s">
        <v>1740</v>
      </c>
      <c r="C26" s="60" t="s">
        <v>1741</v>
      </c>
      <c r="D26" s="130"/>
      <c r="E26" s="129"/>
      <c r="F26" s="367" t="s">
        <v>1733</v>
      </c>
      <c r="G26" s="14"/>
    </row>
    <row r="27" spans="1:9" ht="27.75" customHeight="1" x14ac:dyDescent="0.25">
      <c r="A27" s="111" t="s">
        <v>1694</v>
      </c>
      <c r="B27" s="55" t="s">
        <v>1742</v>
      </c>
      <c r="C27" s="60" t="s">
        <v>1743</v>
      </c>
      <c r="D27" s="130"/>
      <c r="E27" s="129"/>
      <c r="F27" s="367" t="s">
        <v>1733</v>
      </c>
      <c r="G27" s="14"/>
    </row>
    <row r="28" spans="1:9" ht="53.25" customHeight="1" x14ac:dyDescent="0.25">
      <c r="A28" s="111" t="s">
        <v>1694</v>
      </c>
      <c r="B28" s="55" t="s">
        <v>1744</v>
      </c>
      <c r="C28" s="60" t="s">
        <v>1745</v>
      </c>
      <c r="D28" s="130"/>
      <c r="E28" s="129"/>
      <c r="F28" s="367" t="s">
        <v>1733</v>
      </c>
      <c r="G28" s="14"/>
    </row>
    <row r="29" spans="1:9" ht="52.7" customHeight="1" x14ac:dyDescent="0.25">
      <c r="A29" s="111" t="s">
        <v>1694</v>
      </c>
      <c r="B29" s="55" t="s">
        <v>1746</v>
      </c>
      <c r="C29" s="60" t="s">
        <v>1747</v>
      </c>
      <c r="D29" s="130"/>
      <c r="E29" s="129"/>
      <c r="F29" s="367" t="s">
        <v>1733</v>
      </c>
      <c r="G29" s="14"/>
    </row>
    <row r="30" spans="1:9" ht="45" customHeight="1" x14ac:dyDescent="0.25">
      <c r="A30" s="111" t="s">
        <v>1694</v>
      </c>
      <c r="B30" s="55" t="s">
        <v>1748</v>
      </c>
      <c r="C30" s="60" t="s">
        <v>1749</v>
      </c>
      <c r="D30" s="130"/>
      <c r="E30" s="129"/>
      <c r="F30" s="367" t="s">
        <v>1733</v>
      </c>
      <c r="G30" s="14"/>
    </row>
    <row r="31" spans="1:9" ht="37.5" customHeight="1" x14ac:dyDescent="0.25">
      <c r="A31" s="111" t="s">
        <v>1694</v>
      </c>
      <c r="B31" s="55" t="s">
        <v>1750</v>
      </c>
      <c r="C31" s="60" t="s">
        <v>1751</v>
      </c>
      <c r="D31" s="130"/>
      <c r="E31" s="129"/>
      <c r="F31" s="367" t="s">
        <v>1733</v>
      </c>
      <c r="G31" s="14"/>
    </row>
    <row r="32" spans="1:9" ht="61.5" customHeight="1" x14ac:dyDescent="0.25">
      <c r="A32" s="111" t="s">
        <v>1694</v>
      </c>
      <c r="B32" s="55" t="s">
        <v>1752</v>
      </c>
      <c r="C32" s="60" t="s">
        <v>1753</v>
      </c>
      <c r="D32" s="130"/>
      <c r="E32" s="129"/>
      <c r="F32" s="367" t="s">
        <v>1733</v>
      </c>
      <c r="G32" s="14"/>
    </row>
    <row r="33" spans="1:7" ht="102" x14ac:dyDescent="0.25">
      <c r="A33" s="111" t="s">
        <v>1694</v>
      </c>
      <c r="B33" s="55" t="s">
        <v>1754</v>
      </c>
      <c r="C33" s="60" t="s">
        <v>1755</v>
      </c>
      <c r="D33" s="130"/>
      <c r="E33" s="129"/>
      <c r="F33" s="367" t="s">
        <v>1733</v>
      </c>
      <c r="G33" s="14"/>
    </row>
    <row r="34" spans="1:7" ht="42.75" customHeight="1" x14ac:dyDescent="0.25">
      <c r="A34" s="111" t="s">
        <v>1694</v>
      </c>
      <c r="B34" s="55" t="s">
        <v>1756</v>
      </c>
      <c r="C34" s="60" t="s">
        <v>1757</v>
      </c>
      <c r="D34" s="130"/>
      <c r="E34" s="129"/>
      <c r="F34" s="367" t="s">
        <v>1733</v>
      </c>
      <c r="G34" s="14"/>
    </row>
    <row r="35" spans="1:7" ht="39" customHeight="1" x14ac:dyDescent="0.25">
      <c r="A35" s="111" t="s">
        <v>1694</v>
      </c>
      <c r="B35" s="55" t="s">
        <v>1758</v>
      </c>
      <c r="C35" s="60" t="s">
        <v>1759</v>
      </c>
      <c r="D35" s="130"/>
      <c r="E35" s="129"/>
      <c r="F35" s="367" t="s">
        <v>1733</v>
      </c>
      <c r="G35" s="14"/>
    </row>
    <row r="36" spans="1:7" ht="33.75" customHeight="1" x14ac:dyDescent="0.25">
      <c r="A36" s="111" t="s">
        <v>1694</v>
      </c>
      <c r="B36" s="55" t="s">
        <v>1760</v>
      </c>
      <c r="C36" s="60" t="s">
        <v>1761</v>
      </c>
      <c r="D36" s="130"/>
      <c r="E36" s="129"/>
      <c r="F36" s="367" t="s">
        <v>1733</v>
      </c>
      <c r="G36" s="14"/>
    </row>
    <row r="37" spans="1:7" ht="35.25" customHeight="1" x14ac:dyDescent="0.25">
      <c r="A37" s="111" t="s">
        <v>1694</v>
      </c>
      <c r="B37" s="55" t="s">
        <v>1762</v>
      </c>
      <c r="C37" s="60" t="s">
        <v>1763</v>
      </c>
      <c r="D37" s="130"/>
      <c r="E37" s="129"/>
      <c r="F37" s="367" t="s">
        <v>1764</v>
      </c>
      <c r="G37" s="14"/>
    </row>
    <row r="38" spans="1:7" ht="213.75" x14ac:dyDescent="0.25">
      <c r="A38" s="111" t="s">
        <v>1694</v>
      </c>
      <c r="B38" s="55" t="s">
        <v>1765</v>
      </c>
      <c r="C38" s="60" t="s">
        <v>1766</v>
      </c>
      <c r="D38" s="130"/>
      <c r="E38" s="129"/>
      <c r="F38" s="367" t="s">
        <v>1767</v>
      </c>
      <c r="G38" s="14"/>
    </row>
    <row r="39" spans="1:7" ht="33" customHeight="1" x14ac:dyDescent="0.25">
      <c r="A39" s="111" t="s">
        <v>1694</v>
      </c>
      <c r="B39" s="55" t="s">
        <v>1768</v>
      </c>
      <c r="C39" s="60" t="s">
        <v>1769</v>
      </c>
      <c r="D39" s="130"/>
      <c r="E39" s="129"/>
      <c r="F39" s="367" t="s">
        <v>1733</v>
      </c>
      <c r="G39" s="14"/>
    </row>
    <row r="40" spans="1:7" ht="48" customHeight="1" x14ac:dyDescent="0.25">
      <c r="A40" s="111" t="s">
        <v>1694</v>
      </c>
      <c r="B40" s="55" t="s">
        <v>1770</v>
      </c>
      <c r="C40" s="60" t="s">
        <v>1771</v>
      </c>
      <c r="D40" s="130"/>
      <c r="E40" s="129"/>
      <c r="F40" s="367" t="s">
        <v>1733</v>
      </c>
      <c r="G40" s="14"/>
    </row>
    <row r="41" spans="1:7" ht="38.25" customHeight="1" x14ac:dyDescent="0.25">
      <c r="A41" s="111" t="s">
        <v>1694</v>
      </c>
      <c r="B41" s="55" t="s">
        <v>1772</v>
      </c>
      <c r="C41" s="60" t="s">
        <v>1773</v>
      </c>
      <c r="D41" s="130"/>
      <c r="E41" s="129"/>
      <c r="F41" s="367" t="s">
        <v>1733</v>
      </c>
      <c r="G41" s="14"/>
    </row>
    <row r="42" spans="1:7" ht="40.5" customHeight="1" x14ac:dyDescent="0.25">
      <c r="A42" s="111" t="s">
        <v>1694</v>
      </c>
      <c r="B42" s="55" t="s">
        <v>1774</v>
      </c>
      <c r="C42" s="60" t="s">
        <v>1775</v>
      </c>
      <c r="D42" s="130"/>
      <c r="E42" s="129"/>
      <c r="F42" s="367" t="s">
        <v>1733</v>
      </c>
      <c r="G42" s="14"/>
    </row>
    <row r="43" spans="1:7" ht="52.5" customHeight="1" x14ac:dyDescent="0.25">
      <c r="A43" s="111" t="s">
        <v>1694</v>
      </c>
      <c r="B43" s="55" t="s">
        <v>1776</v>
      </c>
      <c r="C43" s="60" t="s">
        <v>1777</v>
      </c>
      <c r="D43" s="130"/>
      <c r="E43" s="129"/>
      <c r="F43" s="367" t="s">
        <v>1733</v>
      </c>
      <c r="G43" s="14"/>
    </row>
    <row r="44" spans="1:7" ht="38.25" customHeight="1" x14ac:dyDescent="0.25">
      <c r="A44" s="111" t="s">
        <v>1694</v>
      </c>
      <c r="B44" s="55" t="s">
        <v>1778</v>
      </c>
      <c r="C44" s="60" t="s">
        <v>1779</v>
      </c>
      <c r="D44" s="130"/>
      <c r="E44" s="129"/>
      <c r="F44" s="367" t="s">
        <v>1780</v>
      </c>
      <c r="G44" s="14"/>
    </row>
    <row r="45" spans="1:7" ht="42.75" x14ac:dyDescent="0.25">
      <c r="A45" s="111" t="s">
        <v>1694</v>
      </c>
      <c r="B45" s="55" t="s">
        <v>1781</v>
      </c>
      <c r="C45" s="60" t="s">
        <v>1782</v>
      </c>
      <c r="D45" s="130"/>
      <c r="E45" s="129"/>
      <c r="F45" s="367" t="s">
        <v>1733</v>
      </c>
      <c r="G45" s="14"/>
    </row>
    <row r="46" spans="1:7" ht="38.25" customHeight="1" x14ac:dyDescent="0.25">
      <c r="A46" s="305" t="s">
        <v>1783</v>
      </c>
      <c r="B46" s="303" t="s">
        <v>2908</v>
      </c>
      <c r="C46" s="304" t="s">
        <v>1784</v>
      </c>
      <c r="D46" s="380" t="str">
        <f>IF(COUNTIF(D47:D47,"NO CUMPLE")&gt;0,"NO CUMPLE CONDICIÓN",IF(COUNTIF(D47:D47,"CUMPLE")=0,"NO APLICA","CUMPLE"))</f>
        <v>NO APLICA</v>
      </c>
      <c r="E46" s="381" t="str">
        <f>CONCATENATE(IF(D47="NO CUMPLE",CONCATENATE(E47," "),""))</f>
        <v/>
      </c>
      <c r="F46" s="368" t="s">
        <v>1785</v>
      </c>
      <c r="G46" s="14">
        <f t="shared" si="0"/>
        <v>3</v>
      </c>
    </row>
    <row r="47" spans="1:7" ht="31.5" customHeight="1" x14ac:dyDescent="0.25">
      <c r="A47" s="111" t="s">
        <v>1694</v>
      </c>
      <c r="B47" s="55" t="s">
        <v>1786</v>
      </c>
      <c r="C47" s="60" t="s">
        <v>1787</v>
      </c>
      <c r="D47" s="130"/>
      <c r="E47" s="129"/>
      <c r="F47" s="367" t="s">
        <v>1788</v>
      </c>
      <c r="G47" s="14"/>
    </row>
    <row r="48" spans="1:7" s="14" customFormat="1" ht="60" customHeight="1" x14ac:dyDescent="0.25">
      <c r="A48" s="110"/>
      <c r="B48" s="303" t="s">
        <v>2909</v>
      </c>
      <c r="C48" s="376" t="s">
        <v>1789</v>
      </c>
      <c r="D48" s="380" t="str">
        <f>IF(COUNTIF(D49:D56,"NO CUMPLE")&gt;0,"NO CUMPLE CONDICIÓN",IF(COUNTIF(D49:D56,"CUMPLE")=0,"NO APLICA","CUMPLE"))</f>
        <v>NO APLICA</v>
      </c>
      <c r="E48" s="381" t="str">
        <f>CONCATENATE(IF(D49="NO CUMPLE",CONCATENATE(E49," / "),""),IF(D50="NO CUMPLE",CONCATENATE(E50," / "),""),IF(D51="NO CUMPLE",CONCATENATE(E51," / "),""),IF(D52="NO CUMPLE",CONCATENATE(E52," / "),""),IF(D53="NO CUMPLE",CONCATENATE(E53," / "),""),IF(D54="NO CUMPLE",CONCATENATE(E54," / "),""),IF(D55="NO CUMPLE",CONCATENATE(E55," / "),""),IF(D56="NO CUMPLE",CONCATENATE(E56," / "),""))</f>
        <v/>
      </c>
      <c r="F48" s="370" t="s">
        <v>1790</v>
      </c>
      <c r="G48" s="14">
        <f t="shared" si="0"/>
        <v>3</v>
      </c>
    </row>
    <row r="49" spans="1:7" ht="30.6" customHeight="1" x14ac:dyDescent="0.25">
      <c r="A49" s="111" t="s">
        <v>1694</v>
      </c>
      <c r="B49" s="55" t="s">
        <v>1791</v>
      </c>
      <c r="C49" s="60" t="s">
        <v>1792</v>
      </c>
      <c r="D49" s="130"/>
      <c r="E49" s="129"/>
      <c r="F49" s="367" t="s">
        <v>1790</v>
      </c>
      <c r="G49" s="14"/>
    </row>
    <row r="50" spans="1:7" ht="88.5" customHeight="1" x14ac:dyDescent="0.25">
      <c r="A50" s="111" t="s">
        <v>1694</v>
      </c>
      <c r="B50" s="55" t="s">
        <v>1793</v>
      </c>
      <c r="C50" s="362" t="s">
        <v>1794</v>
      </c>
      <c r="D50" s="130"/>
      <c r="E50" s="129"/>
      <c r="F50" s="367" t="s">
        <v>1790</v>
      </c>
      <c r="G50" s="14"/>
    </row>
    <row r="51" spans="1:7" ht="35.450000000000003" customHeight="1" x14ac:dyDescent="0.25">
      <c r="A51" s="111" t="s">
        <v>1694</v>
      </c>
      <c r="B51" s="55" t="s">
        <v>1795</v>
      </c>
      <c r="C51" s="60" t="s">
        <v>1796</v>
      </c>
      <c r="D51" s="130"/>
      <c r="E51" s="129"/>
      <c r="F51" s="367" t="s">
        <v>1790</v>
      </c>
      <c r="G51" s="14"/>
    </row>
    <row r="52" spans="1:7" ht="105" customHeight="1" x14ac:dyDescent="0.25">
      <c r="A52" s="111" t="s">
        <v>1694</v>
      </c>
      <c r="B52" s="55" t="s">
        <v>1797</v>
      </c>
      <c r="C52" s="68" t="s">
        <v>1798</v>
      </c>
      <c r="D52" s="130"/>
      <c r="E52" s="129"/>
      <c r="F52" s="367" t="s">
        <v>1790</v>
      </c>
      <c r="G52" s="14"/>
    </row>
    <row r="53" spans="1:7" ht="41.25" x14ac:dyDescent="0.25">
      <c r="A53" s="111" t="s">
        <v>1694</v>
      </c>
      <c r="B53" s="55" t="s">
        <v>1799</v>
      </c>
      <c r="C53" s="60" t="s">
        <v>1800</v>
      </c>
      <c r="D53" s="130"/>
      <c r="E53" s="129"/>
      <c r="F53" s="367" t="s">
        <v>1790</v>
      </c>
      <c r="G53" s="14"/>
    </row>
    <row r="54" spans="1:7" ht="71.099999999999994" customHeight="1" x14ac:dyDescent="0.25">
      <c r="A54" s="111" t="s">
        <v>1694</v>
      </c>
      <c r="B54" s="55" t="s">
        <v>1801</v>
      </c>
      <c r="C54" s="60" t="s">
        <v>1802</v>
      </c>
      <c r="D54" s="130"/>
      <c r="E54" s="129"/>
      <c r="F54" s="367" t="s">
        <v>1790</v>
      </c>
      <c r="G54" s="14"/>
    </row>
    <row r="55" spans="1:7" ht="41.25" x14ac:dyDescent="0.25">
      <c r="A55" s="111" t="s">
        <v>1694</v>
      </c>
      <c r="B55" s="55" t="s">
        <v>1803</v>
      </c>
      <c r="C55" s="60" t="s">
        <v>1804</v>
      </c>
      <c r="D55" s="130"/>
      <c r="E55" s="129"/>
      <c r="F55" s="367" t="s">
        <v>1790</v>
      </c>
      <c r="G55" s="14"/>
    </row>
    <row r="56" spans="1:7" ht="75" thickBot="1" x14ac:dyDescent="0.3">
      <c r="A56" s="111" t="s">
        <v>1694</v>
      </c>
      <c r="B56" s="61" t="s">
        <v>1805</v>
      </c>
      <c r="C56" s="96" t="s">
        <v>1806</v>
      </c>
      <c r="D56" s="131"/>
      <c r="E56" s="374"/>
      <c r="F56" s="371" t="s">
        <v>1790</v>
      </c>
      <c r="G56" s="14"/>
    </row>
    <row r="58" spans="1:7" hidden="1" x14ac:dyDescent="0.25">
      <c r="C58" s="100" t="s">
        <v>1807</v>
      </c>
      <c r="D58" s="14">
        <f>COUNTIF(G3:G56,1)</f>
        <v>0</v>
      </c>
    </row>
    <row r="59" spans="1:7" hidden="1" x14ac:dyDescent="0.25">
      <c r="C59" s="100" t="s">
        <v>1808</v>
      </c>
      <c r="D59" s="14">
        <f>COUNTIF(G3:G56,2)</f>
        <v>0</v>
      </c>
    </row>
    <row r="60" spans="1:7" hidden="1" x14ac:dyDescent="0.25">
      <c r="C60" s="100" t="s">
        <v>1809</v>
      </c>
      <c r="D60" s="14">
        <f>COUNTIF(G3:G56,3)</f>
        <v>10</v>
      </c>
    </row>
  </sheetData>
  <sheetProtection algorithmName="SHA-512" hashValue="tNPJERr92RwDCpn8sJgg4JRJi2XxFpnnodJC7l4AyR11GzUlBUx6lIofJVJxCEkKWrP1jRZhqT3e6Omsg7vSZg==" saltValue="n92ET7g5AqGOIeC29Jcxqg==" spinCount="100000" sheet="1" formatRows="0" autoFilter="0"/>
  <mergeCells count="1">
    <mergeCell ref="B1:E1"/>
  </mergeCells>
  <phoneticPr fontId="36" type="noConversion"/>
  <conditionalFormatting sqref="D3">
    <cfRule type="cellIs" dxfId="144" priority="15" operator="equal">
      <formula>"NO CUMPLE CONDICIÓN"</formula>
    </cfRule>
    <cfRule type="cellIs" dxfId="143" priority="16" operator="equal">
      <formula>"No Cumple"</formula>
    </cfRule>
  </conditionalFormatting>
  <conditionalFormatting sqref="D6">
    <cfRule type="cellIs" dxfId="142" priority="13" operator="equal">
      <formula>"NO CUMPLE CONDICIÓN"</formula>
    </cfRule>
    <cfRule type="cellIs" dxfId="141" priority="14" operator="equal">
      <formula>"No Cumple"</formula>
    </cfRule>
  </conditionalFormatting>
  <conditionalFormatting sqref="D8">
    <cfRule type="cellIs" dxfId="140" priority="11" operator="equal">
      <formula>"NO CUMPLE CONDICIÓN"</formula>
    </cfRule>
    <cfRule type="cellIs" dxfId="139" priority="12" operator="equal">
      <formula>"No Cumple"</formula>
    </cfRule>
  </conditionalFormatting>
  <conditionalFormatting sqref="D10">
    <cfRule type="cellIs" dxfId="138" priority="9" operator="equal">
      <formula>"NO CUMPLE CONDICIÓN"</formula>
    </cfRule>
    <cfRule type="cellIs" dxfId="137" priority="10" operator="equal">
      <formula>"No Cumple"</formula>
    </cfRule>
  </conditionalFormatting>
  <conditionalFormatting sqref="D12">
    <cfRule type="cellIs" dxfId="136" priority="7" operator="equal">
      <formula>"NO CUMPLE CONDICIÓN"</formula>
    </cfRule>
    <cfRule type="cellIs" dxfId="135" priority="8" operator="equal">
      <formula>"No Cumple"</formula>
    </cfRule>
  </conditionalFormatting>
  <conditionalFormatting sqref="D19:D21">
    <cfRule type="cellIs" dxfId="134" priority="5" operator="equal">
      <formula>"NO CUMPLE CONDICIÓN"</formula>
    </cfRule>
    <cfRule type="cellIs" dxfId="133" priority="6" operator="equal">
      <formula>"No Cumple"</formula>
    </cfRule>
  </conditionalFormatting>
  <conditionalFormatting sqref="D46">
    <cfRule type="cellIs" dxfId="132" priority="3" operator="equal">
      <formula>"NO CUMPLE CONDICIÓN"</formula>
    </cfRule>
    <cfRule type="cellIs" dxfId="131" priority="4" operator="equal">
      <formula>"No Cumple"</formula>
    </cfRule>
  </conditionalFormatting>
  <conditionalFormatting sqref="D48">
    <cfRule type="cellIs" dxfId="130" priority="1" operator="equal">
      <formula>"NO CUMPLE CONDICIÓN"</formula>
    </cfRule>
    <cfRule type="cellIs" dxfId="129" priority="2" operator="equal">
      <formula>"No Cumple"</formula>
    </cfRule>
  </conditionalFormatting>
  <dataValidations count="1">
    <dataValidation type="list" allowBlank="1" showInputMessage="1" showErrorMessage="1" sqref="D4:D5 D7 D9 D13:D18 D11 D22:D45 D47 D49:D56" xr:uid="{909F902E-8914-465C-916D-F7AA0962FD34}">
      <formula1>"CUMPLE,NO CUMPLE,NO APLICA"</formula1>
    </dataValidation>
  </dataValidations>
  <hyperlinks>
    <hyperlink ref="A1" location="PORTADA!A1" display="Portada" xr:uid="{3CE673AC-221C-4F7D-AB3D-D64EDF802152}"/>
    <hyperlink ref="A46" location="'Tabla 3. Amb Adec y Seg - Áreas'!A1" display="Click" xr:uid="{830DCA4C-25E5-4B2A-96E9-3344F02F7B71}"/>
  </hyperlinks>
  <printOptions horizontalCentered="1"/>
  <pageMargins left="0.11811023622047245" right="0.11811023622047245" top="1.1811023622047245" bottom="0.74803149606299213" header="0.31496062992125984" footer="0.31496062992125984"/>
  <pageSetup scale="72"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FCB24-CA6B-444A-8DC5-DDCBF09EAD2F}">
  <sheetPr>
    <tabColor rgb="FFFFFF00"/>
    <pageSetUpPr fitToPage="1"/>
  </sheetPr>
  <dimension ref="A1:I54"/>
  <sheetViews>
    <sheetView zoomScale="80" zoomScaleNormal="80" zoomScalePageLayoutView="60" workbookViewId="0">
      <selection activeCell="A23" sqref="A23"/>
    </sheetView>
  </sheetViews>
  <sheetFormatPr baseColWidth="10" defaultColWidth="11.42578125" defaultRowHeight="15" x14ac:dyDescent="0.25"/>
  <cols>
    <col min="1" max="1" width="9.85546875" style="112" customWidth="1"/>
    <col min="2" max="2" width="11.140625" style="14" customWidth="1"/>
    <col min="3" max="3" width="58.42578125" customWidth="1"/>
    <col min="4" max="4" width="21.140625" customWidth="1"/>
    <col min="5" max="5" width="85.140625" customWidth="1"/>
    <col min="6" max="6" width="37.42578125" customWidth="1"/>
    <col min="7" max="7" width="11.42578125" hidden="1" customWidth="1"/>
  </cols>
  <sheetData>
    <row r="1" spans="1:7" s="34" customFormat="1" ht="21.75" customHeight="1" thickBot="1" x14ac:dyDescent="0.3">
      <c r="A1" s="295" t="s">
        <v>1685</v>
      </c>
      <c r="B1" s="478" t="s">
        <v>2876</v>
      </c>
      <c r="C1" s="479"/>
      <c r="D1" s="479"/>
      <c r="E1" s="480"/>
      <c r="F1" s="30"/>
    </row>
    <row r="2" spans="1:7" s="32" customFormat="1" ht="59.25" customHeight="1" thickBot="1" x14ac:dyDescent="0.3">
      <c r="A2" s="109" t="s">
        <v>1686</v>
      </c>
      <c r="B2" s="62" t="s">
        <v>1687</v>
      </c>
      <c r="C2" s="63" t="s">
        <v>1688</v>
      </c>
      <c r="D2" s="298" t="s">
        <v>1689</v>
      </c>
      <c r="E2" s="299" t="s">
        <v>1690</v>
      </c>
      <c r="F2" s="300" t="s">
        <v>1691</v>
      </c>
    </row>
    <row r="3" spans="1:7" ht="30.75" customHeight="1" x14ac:dyDescent="0.25">
      <c r="A3" s="110"/>
      <c r="B3" s="306" t="s">
        <v>2910</v>
      </c>
      <c r="C3" s="301" t="s">
        <v>1692</v>
      </c>
      <c r="D3" s="378" t="str">
        <f>IF(COUNTIF(D4:D5,"NO CUMPLE")&gt;0,"NO CUMPLE CONDICIÓN",IF(COUNTIF(D4:D5,"CUMPLE")=0,"NO APLICA","CUMPLE"))</f>
        <v>NO APLICA</v>
      </c>
      <c r="E3" s="379" t="str">
        <f>CONCATENATE(IF(D4="NO CUMPLE",CONCATENATE(E4," / "),""),IF(D5="NO CUMPLE",CONCATENATE(E5,"  "),""))</f>
        <v/>
      </c>
      <c r="F3" s="366" t="s">
        <v>1693</v>
      </c>
      <c r="G3" s="14">
        <f>IF(D3="CUMPLE",1,IF(D3="NO CUMPLE CONDICIÓN",2,3))</f>
        <v>3</v>
      </c>
    </row>
    <row r="4" spans="1:7" ht="63" customHeight="1" x14ac:dyDescent="0.25">
      <c r="A4" s="111" t="s">
        <v>1694</v>
      </c>
      <c r="B4" s="55" t="s">
        <v>1695</v>
      </c>
      <c r="C4" s="56" t="s">
        <v>1696</v>
      </c>
      <c r="D4" s="130"/>
      <c r="E4" s="129"/>
      <c r="F4" s="367" t="s">
        <v>1697</v>
      </c>
      <c r="G4" s="14"/>
    </row>
    <row r="5" spans="1:7" ht="143.25" customHeight="1" x14ac:dyDescent="0.25">
      <c r="A5" s="111" t="s">
        <v>1694</v>
      </c>
      <c r="B5" s="55" t="s">
        <v>1698</v>
      </c>
      <c r="C5" s="56" t="s">
        <v>1810</v>
      </c>
      <c r="D5" s="130"/>
      <c r="E5" s="129"/>
      <c r="F5" s="367" t="s">
        <v>1697</v>
      </c>
      <c r="G5" s="14"/>
    </row>
    <row r="6" spans="1:7" ht="48.75" customHeight="1" x14ac:dyDescent="0.25">
      <c r="B6" s="303" t="s">
        <v>2911</v>
      </c>
      <c r="C6" s="302" t="s">
        <v>1700</v>
      </c>
      <c r="D6" s="380" t="str">
        <f>IF(COUNTIF(D7:D7,"NO CUMPLE")&gt;0,"NO CUMPLE CONDICIÓN",IF(COUNTIF(D7:D7,"CUMPLE")=0,"NO APLICA","CUMPLE"))</f>
        <v>NO APLICA</v>
      </c>
      <c r="E6" s="381" t="str">
        <f>CONCATENATE(IF(D7="NO CUMPLE",CONCATENATE(E7," "),""))</f>
        <v/>
      </c>
      <c r="F6" s="368" t="s">
        <v>1701</v>
      </c>
      <c r="G6" s="14">
        <f t="shared" ref="G6:G48" si="0">IF(D6="CUMPLE",1,IF(D6="NO CUMPLE CONDICIÓN",2,3))</f>
        <v>3</v>
      </c>
    </row>
    <row r="7" spans="1:7" ht="95.25" customHeight="1" x14ac:dyDescent="0.25">
      <c r="A7" s="111" t="s">
        <v>1694</v>
      </c>
      <c r="B7" s="55" t="s">
        <v>1702</v>
      </c>
      <c r="C7" s="56" t="s">
        <v>1703</v>
      </c>
      <c r="D7" s="130"/>
      <c r="E7" s="129"/>
      <c r="F7" s="367" t="s">
        <v>1704</v>
      </c>
      <c r="G7" s="14"/>
    </row>
    <row r="8" spans="1:7" ht="33.75" customHeight="1" x14ac:dyDescent="0.25">
      <c r="B8" s="303" t="s">
        <v>2912</v>
      </c>
      <c r="C8" s="302" t="s">
        <v>1705</v>
      </c>
      <c r="D8" s="380" t="str">
        <f>IF(COUNTIF(D9:D9,"NO CUMPLE")&gt;0,"NO CUMPLE CONDICIÓN",IF(COUNTIF(D9:D9,"CUMPLE")=0,"NO APLICA","CUMPLE"))</f>
        <v>NO APLICA</v>
      </c>
      <c r="E8" s="381" t="str">
        <f>CONCATENATE(IF(D9="NO CUMPLE",CONCATENATE(E9," "),""))</f>
        <v/>
      </c>
      <c r="F8" s="368" t="s">
        <v>1706</v>
      </c>
      <c r="G8" s="14">
        <f t="shared" si="0"/>
        <v>3</v>
      </c>
    </row>
    <row r="9" spans="1:7" ht="63.75" customHeight="1" x14ac:dyDescent="0.25">
      <c r="A9" s="111" t="s">
        <v>1694</v>
      </c>
      <c r="B9" s="55" t="s">
        <v>1707</v>
      </c>
      <c r="C9" s="56" t="s">
        <v>1708</v>
      </c>
      <c r="D9" s="130"/>
      <c r="E9" s="129"/>
      <c r="F9" s="367" t="s">
        <v>1704</v>
      </c>
      <c r="G9" s="14"/>
    </row>
    <row r="10" spans="1:7" ht="33" customHeight="1" x14ac:dyDescent="0.25">
      <c r="B10" s="303" t="s">
        <v>2913</v>
      </c>
      <c r="C10" s="304" t="s">
        <v>1713</v>
      </c>
      <c r="D10" s="380" t="str">
        <f>IF(COUNTIF(D11:D21,"NO CUMPLE")&gt;0,"NO CUMPLE CONDICIÓN",IF(COUNTIF(D11:D21,"CUMPLE")=0,"NO APLICA","CUMPLE"))</f>
        <v>NO APLICA</v>
      </c>
      <c r="E10" s="381" t="str">
        <f>CONCATENATE(IF(D11="NO CUMPLE",CONCATENATE(E11," / "),""),IF(D12="NO CUMPLE",CONCATENATE(E12," / "),""),IF(D13="NO CUMPLE",CONCATENATE(E13," / "),""),IF(D14="NO CUMPLE",CONCATENATE(E14," / "),""),IF(D15="NO CUMPLE",CONCATENATE(E15," / "),""),IF(D16="NO CUMPLE",CONCATENATE(E16," / "),""),IF(D17="NO CUMPLE",CONCATENATE(E17," / "),""),IF(D18="NO CUMPLE",CONCATENATE(E18," / "),""),IF(D19="NO CUMPLE",CONCATENATE(E19," / "),""),IF(D20="NO CUMPLE",CONCATENATE(E20," / "),""),IF(D21="NO CUMPLE",CONCATENATE(E21," / "),""))</f>
        <v/>
      </c>
      <c r="F10" s="368" t="s">
        <v>1714</v>
      </c>
      <c r="G10" s="14">
        <f t="shared" si="0"/>
        <v>3</v>
      </c>
    </row>
    <row r="11" spans="1:7" ht="45" customHeight="1" x14ac:dyDescent="0.25">
      <c r="A11" s="111" t="s">
        <v>1694</v>
      </c>
      <c r="B11" s="55" t="s">
        <v>1711</v>
      </c>
      <c r="C11" s="60" t="s">
        <v>1716</v>
      </c>
      <c r="D11" s="130"/>
      <c r="E11" s="129"/>
      <c r="F11" s="367" t="s">
        <v>1717</v>
      </c>
      <c r="G11" s="14"/>
    </row>
    <row r="12" spans="1:7" ht="36.75" customHeight="1" x14ac:dyDescent="0.25">
      <c r="A12" s="111" t="s">
        <v>1694</v>
      </c>
      <c r="B12" s="55" t="s">
        <v>1811</v>
      </c>
      <c r="C12" s="60" t="s">
        <v>1719</v>
      </c>
      <c r="D12" s="130"/>
      <c r="E12" s="129"/>
      <c r="F12" s="367" t="s">
        <v>1717</v>
      </c>
      <c r="G12" s="14"/>
    </row>
    <row r="13" spans="1:7" ht="72" customHeight="1" x14ac:dyDescent="0.25">
      <c r="A13" s="111" t="s">
        <v>1694</v>
      </c>
      <c r="B13" s="55" t="s">
        <v>1812</v>
      </c>
      <c r="C13" s="60" t="s">
        <v>1813</v>
      </c>
      <c r="D13" s="130"/>
      <c r="E13" s="129"/>
      <c r="F13" s="367" t="s">
        <v>1717</v>
      </c>
      <c r="G13" s="14"/>
    </row>
    <row r="14" spans="1:7" ht="31.5" customHeight="1" x14ac:dyDescent="0.25">
      <c r="A14" s="111" t="s">
        <v>1694</v>
      </c>
      <c r="B14" s="55" t="s">
        <v>1814</v>
      </c>
      <c r="C14" s="60" t="s">
        <v>1721</v>
      </c>
      <c r="D14" s="130"/>
      <c r="E14" s="129"/>
      <c r="F14" s="367" t="s">
        <v>1717</v>
      </c>
      <c r="G14" s="14"/>
    </row>
    <row r="15" spans="1:7" ht="46.5" customHeight="1" x14ac:dyDescent="0.25">
      <c r="A15" s="111" t="s">
        <v>1694</v>
      </c>
      <c r="B15" s="55" t="s">
        <v>1815</v>
      </c>
      <c r="C15" s="60" t="s">
        <v>1723</v>
      </c>
      <c r="D15" s="130"/>
      <c r="E15" s="129"/>
      <c r="F15" s="367" t="s">
        <v>1717</v>
      </c>
      <c r="G15" s="14"/>
    </row>
    <row r="16" spans="1:7" ht="48" customHeight="1" x14ac:dyDescent="0.25">
      <c r="A16" s="111" t="s">
        <v>1694</v>
      </c>
      <c r="B16" s="55" t="s">
        <v>1816</v>
      </c>
      <c r="C16" s="60" t="s">
        <v>1817</v>
      </c>
      <c r="D16" s="130"/>
      <c r="E16" s="129"/>
      <c r="F16" s="367" t="s">
        <v>1717</v>
      </c>
      <c r="G16" s="14"/>
    </row>
    <row r="17" spans="1:9" ht="171" customHeight="1" x14ac:dyDescent="0.25">
      <c r="A17" s="111" t="s">
        <v>1694</v>
      </c>
      <c r="B17" s="55" t="s">
        <v>1818</v>
      </c>
      <c r="C17" s="60" t="s">
        <v>1819</v>
      </c>
      <c r="D17" s="130"/>
      <c r="E17" s="129"/>
      <c r="F17" s="367" t="s">
        <v>1717</v>
      </c>
      <c r="G17" s="14"/>
    </row>
    <row r="18" spans="1:9" ht="40.5" customHeight="1" x14ac:dyDescent="0.25">
      <c r="A18" s="111" t="s">
        <v>1694</v>
      </c>
      <c r="B18" s="55" t="s">
        <v>1820</v>
      </c>
      <c r="C18" s="361" t="s">
        <v>1821</v>
      </c>
      <c r="D18" s="130"/>
      <c r="E18" s="129"/>
      <c r="F18" s="367" t="s">
        <v>1717</v>
      </c>
      <c r="G18" s="14"/>
    </row>
    <row r="19" spans="1:9" ht="53.25" customHeight="1" x14ac:dyDescent="0.25">
      <c r="A19" s="111" t="s">
        <v>1694</v>
      </c>
      <c r="B19" s="55" t="s">
        <v>1822</v>
      </c>
      <c r="C19" s="60" t="s">
        <v>1725</v>
      </c>
      <c r="D19" s="130"/>
      <c r="E19" s="129"/>
      <c r="F19" s="369" t="s">
        <v>1726</v>
      </c>
      <c r="G19" s="14"/>
      <c r="I19" s="32"/>
    </row>
    <row r="20" spans="1:9" ht="67.5" customHeight="1" x14ac:dyDescent="0.25">
      <c r="A20" s="111" t="s">
        <v>1694</v>
      </c>
      <c r="B20" s="55" t="s">
        <v>1823</v>
      </c>
      <c r="C20" s="60" t="s">
        <v>1728</v>
      </c>
      <c r="D20" s="130"/>
      <c r="E20" s="129"/>
      <c r="F20" s="369" t="s">
        <v>1726</v>
      </c>
      <c r="G20" s="14"/>
      <c r="I20" s="32"/>
    </row>
    <row r="21" spans="1:9" ht="33" x14ac:dyDescent="0.25">
      <c r="A21" s="111" t="s">
        <v>1694</v>
      </c>
      <c r="B21" s="55" t="s">
        <v>1824</v>
      </c>
      <c r="C21" s="60" t="s">
        <v>1825</v>
      </c>
      <c r="D21" s="130"/>
      <c r="E21" s="129"/>
      <c r="F21" s="367" t="s">
        <v>1717</v>
      </c>
      <c r="G21" s="14"/>
    </row>
    <row r="22" spans="1:9" ht="36.75" customHeight="1" x14ac:dyDescent="0.25">
      <c r="B22" s="303" t="s">
        <v>2914</v>
      </c>
      <c r="C22" s="376" t="s">
        <v>1729</v>
      </c>
      <c r="D22" s="380" t="str">
        <f>IF(COUNTIF(D25:D33,"NO CUMPLE")&gt;0,"NO CUMPLE CONDICIÓN",IF(COUNTIF(D25:D33,"CUMPLE")=0,"NO APLICA","CUMPLE"))</f>
        <v>NO APLICA</v>
      </c>
      <c r="E22" s="381" t="str">
        <f>CONCATENATE(IF(D25="NO CUMPLE",CONCATENATE(E25," / "),""),IF(D26="NO CUMPLE",CONCATENATE(E26," / "),""),IF(D27="NO CUMPLE",CONCATENATE(E27," / "),""),IF(D28="NO CUMPLE",CONCATENATE(E28," / "),""),IF(D29="NO CUMPLE",CONCATENATE(E29," / "),""),IF(D30="NO CUMPLE",CONCATENATE(E30," / "),""),IF(D31="NO CUMPLE",CONCATENATE(E31," / "),""),IF(D32="NO CUMPLE",CONCATENATE(E32," / "),""),IF(D33="NO CUMPLE",CONCATENATE(E33," / "),""))</f>
        <v/>
      </c>
      <c r="F22" s="370" t="s">
        <v>1730</v>
      </c>
      <c r="G22" s="14">
        <f t="shared" si="0"/>
        <v>3</v>
      </c>
    </row>
    <row r="23" spans="1:9" ht="36.75" customHeight="1" x14ac:dyDescent="0.25">
      <c r="B23" s="303" t="s">
        <v>2914</v>
      </c>
      <c r="C23" s="376" t="s">
        <v>1729</v>
      </c>
      <c r="D23" s="380" t="str">
        <f>IF(COUNTIF(D34:D42,"NO CUMPLE")&gt;0,"NO CUMPLE CONDICIÓN",IF(COUNTIF(D34:D42,"CUMPLE")=0,"NO APLICA","CUMPLE"))</f>
        <v>NO APLICA</v>
      </c>
      <c r="E23" s="381" t="str">
        <f>CONCATENATE(IF(D34="NO CUMPLE",CONCATENATE(E34," / "),""),IF(D35="NO CUMPLE",CONCATENATE(E35," / "),""),IF(D36="NO CUMPLE",CONCATENATE(E36," / "),""),IF(D37="NO CUMPLE",CONCATENATE(E37," / "),""),IF(D38="NO CUMPLE",CONCATENATE(E38," / "),""),IF(D39="NO CUMPLE",CONCATENATE(E39," / "),""),IF(D40="NO CUMPLE",CONCATENATE(E40," / "),""),IF(D41="NO CUMPLE",CONCATENATE(E41," / "),""),IF(D42="NO CUMPLE",CONCATENATE(E42," / "),""))</f>
        <v/>
      </c>
      <c r="F23" s="370" t="s">
        <v>1730</v>
      </c>
      <c r="G23" s="14">
        <f t="shared" si="0"/>
        <v>3</v>
      </c>
    </row>
    <row r="24" spans="1:9" ht="36.75" customHeight="1" x14ac:dyDescent="0.25">
      <c r="B24" s="303" t="s">
        <v>2914</v>
      </c>
      <c r="C24" s="376" t="s">
        <v>1729</v>
      </c>
      <c r="D24" s="380" t="str">
        <f>IF(COUNTIF(D43:D47,"NO CUMPLE")&gt;0,"NO CUMPLE CONDICIÓN",IF(COUNTIF(D43:D47,"CUMPLE")=0,"NO APLICA","CUMPLE"))</f>
        <v>NO APLICA</v>
      </c>
      <c r="E24" s="381" t="str">
        <f>CONCATENATE(IF(D43="NO CUMPLE",CONCATENATE(E43," / "),""),IF(D44="NO CUMPLE",CONCATENATE(E44," / "),""),IF(D45="NO CUMPLE",CONCATENATE(E45," / "),""),IF(D46="NO CUMPLE",CONCATENATE(E46," / "),""),IF(D47="NO CUMPLE",CONCATENATE(E47," / "),""))</f>
        <v/>
      </c>
      <c r="F24" s="370" t="s">
        <v>1730</v>
      </c>
      <c r="G24" s="14">
        <f t="shared" si="0"/>
        <v>3</v>
      </c>
    </row>
    <row r="25" spans="1:9" ht="41.25" x14ac:dyDescent="0.25">
      <c r="A25" s="111" t="s">
        <v>1694</v>
      </c>
      <c r="B25" s="55" t="s">
        <v>1715</v>
      </c>
      <c r="C25" s="60" t="s">
        <v>1732</v>
      </c>
      <c r="D25" s="130"/>
      <c r="E25" s="129"/>
      <c r="F25" s="367" t="s">
        <v>1733</v>
      </c>
      <c r="G25" s="14"/>
    </row>
    <row r="26" spans="1:9" ht="47.25" customHeight="1" x14ac:dyDescent="0.25">
      <c r="A26" s="111" t="s">
        <v>1694</v>
      </c>
      <c r="B26" s="55" t="s">
        <v>1718</v>
      </c>
      <c r="C26" s="60" t="s">
        <v>1735</v>
      </c>
      <c r="D26" s="130"/>
      <c r="E26" s="129"/>
      <c r="F26" s="367" t="s">
        <v>1733</v>
      </c>
      <c r="G26" s="14"/>
    </row>
    <row r="27" spans="1:9" ht="32.25" customHeight="1" x14ac:dyDescent="0.25">
      <c r="A27" s="111" t="s">
        <v>1694</v>
      </c>
      <c r="B27" s="55" t="s">
        <v>1720</v>
      </c>
      <c r="C27" s="60" t="s">
        <v>1737</v>
      </c>
      <c r="D27" s="130"/>
      <c r="E27" s="129"/>
      <c r="F27" s="367" t="s">
        <v>1733</v>
      </c>
      <c r="G27" s="14"/>
    </row>
    <row r="28" spans="1:9" ht="78" customHeight="1" x14ac:dyDescent="0.25">
      <c r="A28" s="111" t="s">
        <v>1694</v>
      </c>
      <c r="B28" s="55" t="s">
        <v>1722</v>
      </c>
      <c r="C28" s="60" t="s">
        <v>1739</v>
      </c>
      <c r="D28" s="130"/>
      <c r="E28" s="129"/>
      <c r="F28" s="367" t="s">
        <v>1733</v>
      </c>
      <c r="G28" s="14"/>
    </row>
    <row r="29" spans="1:9" ht="78" customHeight="1" x14ac:dyDescent="0.25">
      <c r="A29" s="111" t="s">
        <v>1694</v>
      </c>
      <c r="B29" s="55" t="s">
        <v>1724</v>
      </c>
      <c r="C29" s="60" t="s">
        <v>1741</v>
      </c>
      <c r="D29" s="130"/>
      <c r="E29" s="129"/>
      <c r="F29" s="367" t="s">
        <v>1733</v>
      </c>
      <c r="G29" s="14"/>
    </row>
    <row r="30" spans="1:9" ht="38.25" customHeight="1" x14ac:dyDescent="0.25">
      <c r="A30" s="111" t="s">
        <v>1694</v>
      </c>
      <c r="B30" s="55" t="s">
        <v>1727</v>
      </c>
      <c r="C30" s="60" t="s">
        <v>1743</v>
      </c>
      <c r="D30" s="130"/>
      <c r="E30" s="129"/>
      <c r="F30" s="367" t="s">
        <v>1733</v>
      </c>
      <c r="G30" s="14"/>
    </row>
    <row r="31" spans="1:9" ht="66" customHeight="1" x14ac:dyDescent="0.25">
      <c r="A31" s="111" t="s">
        <v>1694</v>
      </c>
      <c r="B31" s="55" t="s">
        <v>1826</v>
      </c>
      <c r="C31" s="60" t="s">
        <v>1745</v>
      </c>
      <c r="D31" s="130"/>
      <c r="E31" s="129"/>
      <c r="F31" s="367" t="s">
        <v>1733</v>
      </c>
      <c r="G31" s="14"/>
    </row>
    <row r="32" spans="1:9" ht="52.7" customHeight="1" x14ac:dyDescent="0.25">
      <c r="A32" s="111" t="s">
        <v>1694</v>
      </c>
      <c r="B32" s="55" t="s">
        <v>1827</v>
      </c>
      <c r="C32" s="60" t="s">
        <v>1747</v>
      </c>
      <c r="D32" s="130"/>
      <c r="E32" s="129"/>
      <c r="F32" s="367" t="s">
        <v>1733</v>
      </c>
      <c r="G32" s="14"/>
    </row>
    <row r="33" spans="1:7" ht="45" customHeight="1" x14ac:dyDescent="0.25">
      <c r="A33" s="111" t="s">
        <v>1694</v>
      </c>
      <c r="B33" s="55" t="s">
        <v>1828</v>
      </c>
      <c r="C33" s="60" t="s">
        <v>1749</v>
      </c>
      <c r="D33" s="130"/>
      <c r="E33" s="129"/>
      <c r="F33" s="367" t="s">
        <v>1733</v>
      </c>
      <c r="G33" s="14"/>
    </row>
    <row r="34" spans="1:7" ht="41.25" customHeight="1" x14ac:dyDescent="0.25">
      <c r="A34" s="111" t="s">
        <v>1694</v>
      </c>
      <c r="B34" s="55" t="s">
        <v>1829</v>
      </c>
      <c r="C34" s="60" t="s">
        <v>1751</v>
      </c>
      <c r="D34" s="130"/>
      <c r="E34" s="129"/>
      <c r="F34" s="367" t="s">
        <v>1733</v>
      </c>
      <c r="G34" s="14"/>
    </row>
    <row r="35" spans="1:7" ht="69" customHeight="1" x14ac:dyDescent="0.25">
      <c r="A35" s="111" t="s">
        <v>1694</v>
      </c>
      <c r="B35" s="55" t="s">
        <v>1830</v>
      </c>
      <c r="C35" s="60" t="s">
        <v>1753</v>
      </c>
      <c r="D35" s="130"/>
      <c r="E35" s="129"/>
      <c r="F35" s="367" t="s">
        <v>1733</v>
      </c>
      <c r="G35" s="14"/>
    </row>
    <row r="36" spans="1:7" ht="127.5" customHeight="1" x14ac:dyDescent="0.25">
      <c r="A36" s="111" t="s">
        <v>1694</v>
      </c>
      <c r="B36" s="55" t="s">
        <v>1831</v>
      </c>
      <c r="C36" s="60" t="s">
        <v>1832</v>
      </c>
      <c r="D36" s="130"/>
      <c r="E36" s="129"/>
      <c r="F36" s="367" t="s">
        <v>1733</v>
      </c>
      <c r="G36" s="14"/>
    </row>
    <row r="37" spans="1:7" ht="42.75" customHeight="1" x14ac:dyDescent="0.25">
      <c r="A37" s="111" t="s">
        <v>1694</v>
      </c>
      <c r="B37" s="55" t="s">
        <v>1833</v>
      </c>
      <c r="C37" s="60" t="s">
        <v>1757</v>
      </c>
      <c r="D37" s="130"/>
      <c r="E37" s="129"/>
      <c r="F37" s="367" t="s">
        <v>1733</v>
      </c>
      <c r="G37" s="14"/>
    </row>
    <row r="38" spans="1:7" ht="39" customHeight="1" x14ac:dyDescent="0.25">
      <c r="A38" s="111" t="s">
        <v>1694</v>
      </c>
      <c r="B38" s="55" t="s">
        <v>1834</v>
      </c>
      <c r="C38" s="60" t="s">
        <v>1759</v>
      </c>
      <c r="D38" s="130"/>
      <c r="E38" s="129"/>
      <c r="F38" s="367" t="s">
        <v>1733</v>
      </c>
      <c r="G38" s="14"/>
    </row>
    <row r="39" spans="1:7" ht="33.75" customHeight="1" x14ac:dyDescent="0.25">
      <c r="A39" s="111" t="s">
        <v>1694</v>
      </c>
      <c r="B39" s="55" t="s">
        <v>1835</v>
      </c>
      <c r="C39" s="60" t="s">
        <v>1761</v>
      </c>
      <c r="D39" s="130"/>
      <c r="E39" s="129"/>
      <c r="F39" s="367" t="s">
        <v>1733</v>
      </c>
      <c r="G39" s="14"/>
    </row>
    <row r="40" spans="1:7" ht="35.25" customHeight="1" x14ac:dyDescent="0.25">
      <c r="A40" s="111" t="s">
        <v>1694</v>
      </c>
      <c r="B40" s="55" t="s">
        <v>1836</v>
      </c>
      <c r="C40" s="60" t="s">
        <v>1763</v>
      </c>
      <c r="D40" s="130"/>
      <c r="E40" s="129"/>
      <c r="F40" s="367" t="s">
        <v>1764</v>
      </c>
      <c r="G40" s="14"/>
    </row>
    <row r="41" spans="1:7" ht="297" customHeight="1" x14ac:dyDescent="0.25">
      <c r="A41" s="111" t="s">
        <v>1694</v>
      </c>
      <c r="B41" s="55" t="s">
        <v>1837</v>
      </c>
      <c r="C41" s="60" t="s">
        <v>1766</v>
      </c>
      <c r="D41" s="130"/>
      <c r="E41" s="129"/>
      <c r="F41" s="367" t="s">
        <v>1767</v>
      </c>
      <c r="G41" s="14"/>
    </row>
    <row r="42" spans="1:7" ht="28.5" customHeight="1" x14ac:dyDescent="0.25">
      <c r="A42" s="111" t="s">
        <v>1694</v>
      </c>
      <c r="B42" s="55" t="s">
        <v>1838</v>
      </c>
      <c r="C42" s="60" t="s">
        <v>1769</v>
      </c>
      <c r="D42" s="130"/>
      <c r="E42" s="129"/>
      <c r="F42" s="367" t="s">
        <v>1733</v>
      </c>
      <c r="G42" s="14"/>
    </row>
    <row r="43" spans="1:7" ht="49.5" customHeight="1" x14ac:dyDescent="0.25">
      <c r="A43" s="111" t="s">
        <v>1694</v>
      </c>
      <c r="B43" s="55" t="s">
        <v>1839</v>
      </c>
      <c r="C43" s="60" t="s">
        <v>1771</v>
      </c>
      <c r="D43" s="130"/>
      <c r="E43" s="129"/>
      <c r="F43" s="367" t="s">
        <v>1733</v>
      </c>
      <c r="G43" s="14"/>
    </row>
    <row r="44" spans="1:7" ht="41.25" x14ac:dyDescent="0.25">
      <c r="A44" s="111" t="s">
        <v>1694</v>
      </c>
      <c r="B44" s="55" t="s">
        <v>1840</v>
      </c>
      <c r="C44" s="60" t="s">
        <v>1773</v>
      </c>
      <c r="D44" s="130"/>
      <c r="E44" s="129"/>
      <c r="F44" s="367" t="s">
        <v>1733</v>
      </c>
      <c r="G44" s="14"/>
    </row>
    <row r="45" spans="1:7" ht="66.75" customHeight="1" x14ac:dyDescent="0.25">
      <c r="A45" s="111" t="s">
        <v>1694</v>
      </c>
      <c r="B45" s="55" t="s">
        <v>1841</v>
      </c>
      <c r="C45" s="60" t="s">
        <v>1777</v>
      </c>
      <c r="D45" s="130"/>
      <c r="E45" s="129"/>
      <c r="F45" s="367" t="s">
        <v>1733</v>
      </c>
      <c r="G45" s="14"/>
    </row>
    <row r="46" spans="1:7" ht="38.25" customHeight="1" x14ac:dyDescent="0.25">
      <c r="A46" s="111" t="s">
        <v>1694</v>
      </c>
      <c r="B46" s="55" t="s">
        <v>1842</v>
      </c>
      <c r="C46" s="60" t="s">
        <v>1843</v>
      </c>
      <c r="D46" s="130"/>
      <c r="E46" s="129"/>
      <c r="F46" s="367" t="s">
        <v>1780</v>
      </c>
      <c r="G46" s="14"/>
    </row>
    <row r="47" spans="1:7" ht="72.75" customHeight="1" x14ac:dyDescent="0.25">
      <c r="A47" s="111" t="s">
        <v>1694</v>
      </c>
      <c r="B47" s="55" t="s">
        <v>1844</v>
      </c>
      <c r="C47" s="60" t="s">
        <v>1782</v>
      </c>
      <c r="D47" s="130"/>
      <c r="E47" s="129"/>
      <c r="F47" s="367" t="s">
        <v>1733</v>
      </c>
      <c r="G47" s="14"/>
    </row>
    <row r="48" spans="1:7" ht="60" customHeight="1" x14ac:dyDescent="0.25">
      <c r="A48" s="305" t="s">
        <v>1783</v>
      </c>
      <c r="B48" s="303" t="s">
        <v>2915</v>
      </c>
      <c r="C48" s="304" t="s">
        <v>1784</v>
      </c>
      <c r="D48" s="380" t="str">
        <f>IF(COUNTIF(D49:D50,"NO CUMPLE")&gt;0,"NO CUMPLE CONDICIÓN",IF(COUNTIF(D49:D50,"CUMPLE")=0,"NO APLICA","CUMPLE"))</f>
        <v>NO APLICA</v>
      </c>
      <c r="E48" s="381" t="str">
        <f>CONCATENATE(IF(D49="NO CUMPLE",CONCATENATE(E49," "),""),IF(D50="NO CUMPLE",CONCATENATE(E50," "),""))</f>
        <v/>
      </c>
      <c r="F48" s="368" t="s">
        <v>1785</v>
      </c>
      <c r="G48" s="14">
        <f t="shared" si="0"/>
        <v>3</v>
      </c>
    </row>
    <row r="49" spans="1:7" ht="209.25" customHeight="1" x14ac:dyDescent="0.25">
      <c r="A49" s="111" t="s">
        <v>1694</v>
      </c>
      <c r="B49" s="55" t="s">
        <v>1731</v>
      </c>
      <c r="C49" s="60" t="s">
        <v>1845</v>
      </c>
      <c r="D49" s="130"/>
      <c r="E49" s="129"/>
      <c r="F49" s="367" t="s">
        <v>1788</v>
      </c>
      <c r="G49" s="14"/>
    </row>
    <row r="50" spans="1:7" ht="65.25" customHeight="1" thickBot="1" x14ac:dyDescent="0.3">
      <c r="A50" s="111" t="s">
        <v>1694</v>
      </c>
      <c r="B50" s="61" t="s">
        <v>1734</v>
      </c>
      <c r="C50" s="96" t="s">
        <v>1846</v>
      </c>
      <c r="D50" s="131"/>
      <c r="E50" s="374"/>
      <c r="F50" s="371" t="s">
        <v>1788</v>
      </c>
      <c r="G50" s="14"/>
    </row>
    <row r="52" spans="1:7" hidden="1" x14ac:dyDescent="0.25">
      <c r="C52" s="100" t="s">
        <v>1807</v>
      </c>
      <c r="D52" s="14">
        <f>COUNTIF(G3:G50,1)</f>
        <v>0</v>
      </c>
    </row>
    <row r="53" spans="1:7" hidden="1" x14ac:dyDescent="0.25">
      <c r="C53" s="100" t="s">
        <v>1808</v>
      </c>
      <c r="D53" s="14">
        <f>COUNTIF(G3:G50,2)</f>
        <v>0</v>
      </c>
    </row>
    <row r="54" spans="1:7" hidden="1" x14ac:dyDescent="0.25">
      <c r="C54" s="100" t="s">
        <v>1809</v>
      </c>
      <c r="D54" s="14">
        <f>COUNTIF(G3:G50,3)</f>
        <v>8</v>
      </c>
    </row>
  </sheetData>
  <sheetProtection algorithmName="SHA-512" hashValue="/Wqpd3rMTlbFAGyFtxDPOzsvTGQ2gHGndgafNJ/qAc2IVDAvmMyiEaFJLKsJd9HiEQL4QqY2r68qNCMfx0a1/g==" saltValue="nNbOLD/zu1Gqv23mRjaAuA==" spinCount="100000" sheet="1" formatRows="0" autoFilter="0"/>
  <mergeCells count="1">
    <mergeCell ref="B1:E1"/>
  </mergeCells>
  <phoneticPr fontId="36" type="noConversion"/>
  <conditionalFormatting sqref="D3">
    <cfRule type="cellIs" dxfId="128" priority="11" operator="equal">
      <formula>"NO CUMPLE CONDICIÓN"</formula>
    </cfRule>
    <cfRule type="cellIs" dxfId="127" priority="12" operator="equal">
      <formula>"No Cumple"</formula>
    </cfRule>
  </conditionalFormatting>
  <conditionalFormatting sqref="D6">
    <cfRule type="cellIs" dxfId="126" priority="9" operator="equal">
      <formula>"NO CUMPLE CONDICIÓN"</formula>
    </cfRule>
    <cfRule type="cellIs" dxfId="125" priority="10" operator="equal">
      <formula>"No Cumple"</formula>
    </cfRule>
  </conditionalFormatting>
  <conditionalFormatting sqref="D8">
    <cfRule type="cellIs" dxfId="124" priority="7" operator="equal">
      <formula>"NO CUMPLE CONDICIÓN"</formula>
    </cfRule>
    <cfRule type="cellIs" dxfId="123" priority="8" operator="equal">
      <formula>"No Cumple"</formula>
    </cfRule>
  </conditionalFormatting>
  <conditionalFormatting sqref="D10">
    <cfRule type="cellIs" dxfId="122" priority="5" operator="equal">
      <formula>"NO CUMPLE CONDICIÓN"</formula>
    </cfRule>
    <cfRule type="cellIs" dxfId="121" priority="6" operator="equal">
      <formula>"No Cumple"</formula>
    </cfRule>
  </conditionalFormatting>
  <conditionalFormatting sqref="D22:D24">
    <cfRule type="cellIs" dxfId="120" priority="3" operator="equal">
      <formula>"NO CUMPLE CONDICIÓN"</formula>
    </cfRule>
    <cfRule type="cellIs" dxfId="119" priority="4" operator="equal">
      <formula>"No Cumple"</formula>
    </cfRule>
  </conditionalFormatting>
  <conditionalFormatting sqref="D48">
    <cfRule type="cellIs" dxfId="118" priority="1" operator="equal">
      <formula>"NO CUMPLE CONDICIÓN"</formula>
    </cfRule>
    <cfRule type="cellIs" dxfId="117" priority="2" operator="equal">
      <formula>"No Cumple"</formula>
    </cfRule>
  </conditionalFormatting>
  <dataValidations count="1">
    <dataValidation type="list" allowBlank="1" showInputMessage="1" showErrorMessage="1" sqref="D4:D5 D7 D9 D25:D47 D11:D21 D49:D50" xr:uid="{01910ECB-A1E8-43D2-ADC5-6379999633AE}">
      <formula1>"CUMPLE,NO CUMPLE,NO APLICA"</formula1>
    </dataValidation>
  </dataValidations>
  <hyperlinks>
    <hyperlink ref="A1" location="PORTADA!A1" display="Portada" xr:uid="{E9841760-4065-409D-99E0-08C2E9062C23}"/>
    <hyperlink ref="A48" location="'Tabla 3. Amb Adec y Seg - Áreas'!A1" display="Click" xr:uid="{D666CCD0-A956-419E-AB04-060D86A364C5}"/>
  </hyperlinks>
  <printOptions horizontalCentered="1"/>
  <pageMargins left="0.11811023622047245" right="0.11811023622047245" top="1.1811023622047245" bottom="0.74803149606299213" header="0.31496062992125984" footer="0.31496062992125984"/>
  <pageSetup scale="77"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D4BB8-3363-4EEC-A2C7-FFA7012151F7}">
  <sheetPr>
    <tabColor rgb="FFFFFF00"/>
    <pageSetUpPr fitToPage="1"/>
  </sheetPr>
  <dimension ref="A1:I98"/>
  <sheetViews>
    <sheetView zoomScale="80" zoomScaleNormal="80" zoomScalePageLayoutView="60" workbookViewId="0">
      <selection activeCell="A23" sqref="A23"/>
    </sheetView>
  </sheetViews>
  <sheetFormatPr baseColWidth="10" defaultColWidth="11.42578125" defaultRowHeight="15" x14ac:dyDescent="0.25"/>
  <cols>
    <col min="1" max="1" width="9.85546875" style="112" customWidth="1"/>
    <col min="2" max="2" width="12.140625" style="14" customWidth="1"/>
    <col min="3" max="3" width="61.28515625" customWidth="1"/>
    <col min="4" max="4" width="21.140625" customWidth="1"/>
    <col min="5" max="5" width="87.85546875" customWidth="1"/>
    <col min="6" max="6" width="37.42578125" customWidth="1"/>
    <col min="7" max="7" width="11.42578125" hidden="1" customWidth="1"/>
  </cols>
  <sheetData>
    <row r="1" spans="1:7" s="34" customFormat="1" ht="21.75" customHeight="1" thickBot="1" x14ac:dyDescent="0.3">
      <c r="A1" s="295" t="s">
        <v>1685</v>
      </c>
      <c r="B1" s="478" t="s">
        <v>2874</v>
      </c>
      <c r="C1" s="479"/>
      <c r="D1" s="479"/>
      <c r="E1" s="480"/>
      <c r="F1" s="30"/>
    </row>
    <row r="2" spans="1:7" s="32" customFormat="1" ht="63" customHeight="1" thickBot="1" x14ac:dyDescent="0.3">
      <c r="A2" s="109" t="s">
        <v>1686</v>
      </c>
      <c r="B2" s="62" t="s">
        <v>1687</v>
      </c>
      <c r="C2" s="63" t="s">
        <v>1688</v>
      </c>
      <c r="D2" s="298" t="s">
        <v>1689</v>
      </c>
      <c r="E2" s="299" t="s">
        <v>1690</v>
      </c>
      <c r="F2" s="300" t="s">
        <v>1691</v>
      </c>
    </row>
    <row r="3" spans="1:7" ht="30.75" customHeight="1" x14ac:dyDescent="0.25">
      <c r="A3" s="110"/>
      <c r="B3" s="54" t="s">
        <v>2916</v>
      </c>
      <c r="C3" s="301" t="s">
        <v>1692</v>
      </c>
      <c r="D3" s="378" t="str">
        <f>IF(COUNTIF(D4:D5,"NO CUMPLE")&gt;0,"NO CUMPLE CONDICIÓN",IF(COUNTIF(D4:D5,"CUMPLE")=0,"NO APLICA","CUMPLE"))</f>
        <v>NO APLICA</v>
      </c>
      <c r="E3" s="379" t="str">
        <f>CONCATENATE(IF(D4="NO CUMPLE",CONCATENATE(E4," / "),""),IF(D5="NO CUMPLE",CONCATENATE(E5,"  "),""))</f>
        <v/>
      </c>
      <c r="F3" s="366" t="s">
        <v>1693</v>
      </c>
      <c r="G3" s="14">
        <f>IF(D3="CUMPLE",1,IF(D3="NO CUMPLE CONDICIÓN",2,3))</f>
        <v>3</v>
      </c>
    </row>
    <row r="4" spans="1:7" ht="63" customHeight="1" x14ac:dyDescent="0.25">
      <c r="A4" s="111" t="s">
        <v>1694</v>
      </c>
      <c r="B4" s="55" t="s">
        <v>1695</v>
      </c>
      <c r="C4" s="56" t="s">
        <v>1696</v>
      </c>
      <c r="D4" s="373"/>
      <c r="E4" s="129"/>
      <c r="F4" s="367" t="s">
        <v>1697</v>
      </c>
      <c r="G4" s="14"/>
    </row>
    <row r="5" spans="1:7" ht="140.25" customHeight="1" x14ac:dyDescent="0.25">
      <c r="A5" s="111" t="s">
        <v>1694</v>
      </c>
      <c r="B5" s="55" t="s">
        <v>1698</v>
      </c>
      <c r="C5" s="56" t="s">
        <v>1847</v>
      </c>
      <c r="D5" s="373"/>
      <c r="E5" s="129"/>
      <c r="F5" s="367" t="s">
        <v>1697</v>
      </c>
      <c r="G5" s="14"/>
    </row>
    <row r="6" spans="1:7" ht="33" x14ac:dyDescent="0.25">
      <c r="B6" s="58" t="s">
        <v>2917</v>
      </c>
      <c r="C6" s="302" t="s">
        <v>1700</v>
      </c>
      <c r="D6" s="380" t="str">
        <f>IF(COUNTIF(D7:D7,"NO CUMPLE")&gt;0,"NO CUMPLE CONDICIÓN",IF(COUNTIF(D7:D7,"CUMPLE")=0,"NO APLICA","CUMPLE"))</f>
        <v>NO APLICA</v>
      </c>
      <c r="E6" s="381" t="str">
        <f>CONCATENATE(IF(D7="NO CUMPLE",CONCATENATE(E7," "),""))</f>
        <v/>
      </c>
      <c r="F6" s="368" t="s">
        <v>1701</v>
      </c>
      <c r="G6" s="14">
        <f t="shared" ref="G6:G58" si="0">IF(D6="CUMPLE",1,IF(D6="NO CUMPLE CONDICIÓN",2,3))</f>
        <v>3</v>
      </c>
    </row>
    <row r="7" spans="1:7" ht="82.5" x14ac:dyDescent="0.25">
      <c r="A7" s="111" t="s">
        <v>1694</v>
      </c>
      <c r="B7" s="55" t="s">
        <v>1702</v>
      </c>
      <c r="C7" s="56" t="s">
        <v>1703</v>
      </c>
      <c r="D7" s="373"/>
      <c r="E7" s="129"/>
      <c r="F7" s="367" t="s">
        <v>1704</v>
      </c>
      <c r="G7" s="14"/>
    </row>
    <row r="8" spans="1:7" ht="44.25" customHeight="1" x14ac:dyDescent="0.25">
      <c r="B8" s="58" t="s">
        <v>2937</v>
      </c>
      <c r="C8" s="302" t="s">
        <v>1705</v>
      </c>
      <c r="D8" s="380" t="str">
        <f>IF(COUNTIF(D9:D9,"NO CUMPLE")&gt;0,"NO CUMPLE CONDICIÓN",IF(COUNTIF(D9:D9,"CUMPLE")=0,"NO APLICA","CUMPLE"))</f>
        <v>NO APLICA</v>
      </c>
      <c r="E8" s="381" t="str">
        <f>CONCATENATE(IF(D9="NO CUMPLE",CONCATENATE(E9," "),""))</f>
        <v/>
      </c>
      <c r="F8" s="368" t="s">
        <v>1706</v>
      </c>
      <c r="G8" s="14">
        <f t="shared" si="0"/>
        <v>3</v>
      </c>
    </row>
    <row r="9" spans="1:7" ht="63.75" customHeight="1" x14ac:dyDescent="0.25">
      <c r="A9" s="111" t="s">
        <v>1694</v>
      </c>
      <c r="B9" s="55" t="s">
        <v>1707</v>
      </c>
      <c r="C9" s="56" t="s">
        <v>1708</v>
      </c>
      <c r="D9" s="373"/>
      <c r="E9" s="129"/>
      <c r="F9" s="367" t="s">
        <v>1704</v>
      </c>
      <c r="G9" s="14"/>
    </row>
    <row r="10" spans="1:7" ht="33.950000000000003" customHeight="1" x14ac:dyDescent="0.25">
      <c r="B10" s="58" t="s">
        <v>2919</v>
      </c>
      <c r="C10" s="302" t="s">
        <v>1709</v>
      </c>
      <c r="D10" s="380" t="str">
        <f>IF(COUNTIF(D11:D11,"NO CUMPLE")&gt;0,"NO CUMPLE CONDICIÓN",IF(COUNTIF(D11:D11,"CUMPLE")=0,"NO APLICA","CUMPLE"))</f>
        <v>NO APLICA</v>
      </c>
      <c r="E10" s="381" t="str">
        <f>CONCATENATE(IF(D11="NO CUMPLE",CONCATENATE(E11," "),""))</f>
        <v/>
      </c>
      <c r="F10" s="368" t="s">
        <v>1710</v>
      </c>
      <c r="G10" s="14">
        <f t="shared" si="0"/>
        <v>3</v>
      </c>
    </row>
    <row r="11" spans="1:7" ht="40.5" customHeight="1" x14ac:dyDescent="0.25">
      <c r="A11" s="111" t="s">
        <v>1694</v>
      </c>
      <c r="B11" s="55" t="s">
        <v>1711</v>
      </c>
      <c r="C11" s="56" t="s">
        <v>1712</v>
      </c>
      <c r="D11" s="373"/>
      <c r="E11" s="129"/>
      <c r="F11" s="367" t="s">
        <v>1710</v>
      </c>
      <c r="G11" s="14"/>
    </row>
    <row r="12" spans="1:7" ht="33" customHeight="1" x14ac:dyDescent="0.25">
      <c r="B12" s="58" t="s">
        <v>2920</v>
      </c>
      <c r="C12" s="304" t="s">
        <v>1713</v>
      </c>
      <c r="D12" s="380" t="str">
        <f>IF(COUNTIF(D13:D23,"NO CUMPLE")&gt;0,"NO CUMPLE CONDICIÓN",IF(COUNTIF(D13:D23,"CUMPLE")=0,"NO APLICA","CUMPLE"))</f>
        <v>NO APLICA</v>
      </c>
      <c r="E12" s="381" t="str">
        <f>CONCATENATE(IF(D13="NO CUMPLE",CONCATENATE(E13," / "),""),IF(D14="NO CUMPLE",CONCATENATE(E14," / "),""),IF(D15="NO CUMPLE",CONCATENATE(E15," / "),""),IF(D16="NO CUMPLE",CONCATENATE(E16," / "),""),IF(D17="NO CUMPLE",CONCATENATE(E17," / "),""),IF(D18="NO CUMPLE",CONCATENATE(E18," / "),""),IF(D19="NO CUMPLE",CONCATENATE(E19," / "),""),IF(D20="NO CUMPLE",CONCATENATE(E20," / "),""),IF(D21="NO CUMPLE",CONCATENATE(E21," / "),""),IF(D22="NO CUMPLE",CONCATENATE(E22," / "),""),IF(D23="NO CUMPLE",CONCATENATE(E23," / "),""))</f>
        <v/>
      </c>
      <c r="F12" s="368" t="s">
        <v>1714</v>
      </c>
      <c r="G12" s="14">
        <f t="shared" si="0"/>
        <v>3</v>
      </c>
    </row>
    <row r="13" spans="1:7" ht="33" x14ac:dyDescent="0.25">
      <c r="A13" s="111" t="s">
        <v>1694</v>
      </c>
      <c r="B13" s="55" t="s">
        <v>1715</v>
      </c>
      <c r="C13" s="60" t="s">
        <v>1716</v>
      </c>
      <c r="D13" s="373"/>
      <c r="E13" s="129"/>
      <c r="F13" s="367" t="s">
        <v>1717</v>
      </c>
      <c r="G13" s="14"/>
    </row>
    <row r="14" spans="1:7" ht="33" x14ac:dyDescent="0.25">
      <c r="A14" s="111" t="s">
        <v>1694</v>
      </c>
      <c r="B14" s="55" t="s">
        <v>1718</v>
      </c>
      <c r="C14" s="60" t="s">
        <v>1719</v>
      </c>
      <c r="D14" s="373"/>
      <c r="E14" s="129"/>
      <c r="F14" s="367" t="s">
        <v>1717</v>
      </c>
      <c r="G14" s="14"/>
    </row>
    <row r="15" spans="1:7" ht="63.75" customHeight="1" x14ac:dyDescent="0.25">
      <c r="A15" s="111" t="s">
        <v>1694</v>
      </c>
      <c r="B15" s="55" t="s">
        <v>1720</v>
      </c>
      <c r="C15" s="60" t="s">
        <v>1813</v>
      </c>
      <c r="D15" s="373"/>
      <c r="E15" s="129"/>
      <c r="F15" s="367" t="s">
        <v>1717</v>
      </c>
      <c r="G15" s="14"/>
    </row>
    <row r="16" spans="1:7" ht="31.5" customHeight="1" x14ac:dyDescent="0.25">
      <c r="A16" s="111" t="s">
        <v>1694</v>
      </c>
      <c r="B16" s="55" t="s">
        <v>1722</v>
      </c>
      <c r="C16" s="60" t="s">
        <v>1721</v>
      </c>
      <c r="D16" s="373"/>
      <c r="E16" s="129"/>
      <c r="F16" s="367" t="s">
        <v>1717</v>
      </c>
      <c r="G16" s="14"/>
    </row>
    <row r="17" spans="1:9" ht="51.75" customHeight="1" x14ac:dyDescent="0.25">
      <c r="A17" s="111" t="s">
        <v>1694</v>
      </c>
      <c r="B17" s="55" t="s">
        <v>1724</v>
      </c>
      <c r="C17" s="60" t="s">
        <v>1723</v>
      </c>
      <c r="D17" s="373"/>
      <c r="E17" s="129"/>
      <c r="F17" s="367" t="s">
        <v>1717</v>
      </c>
      <c r="G17" s="14"/>
    </row>
    <row r="18" spans="1:9" ht="44.25" customHeight="1" x14ac:dyDescent="0.25">
      <c r="A18" s="111" t="s">
        <v>1694</v>
      </c>
      <c r="B18" s="55" t="s">
        <v>1727</v>
      </c>
      <c r="C18" s="60" t="s">
        <v>1817</v>
      </c>
      <c r="D18" s="373"/>
      <c r="E18" s="129"/>
      <c r="F18" s="367" t="s">
        <v>1717</v>
      </c>
      <c r="G18" s="14"/>
    </row>
    <row r="19" spans="1:9" ht="156.75" x14ac:dyDescent="0.25">
      <c r="A19" s="111" t="s">
        <v>1694</v>
      </c>
      <c r="B19" s="55" t="s">
        <v>1826</v>
      </c>
      <c r="C19" s="60" t="s">
        <v>1819</v>
      </c>
      <c r="D19" s="373"/>
      <c r="E19" s="129"/>
      <c r="F19" s="367" t="s">
        <v>1717</v>
      </c>
      <c r="G19" s="14"/>
    </row>
    <row r="20" spans="1:9" ht="42.75" customHeight="1" x14ac:dyDescent="0.25">
      <c r="A20" s="111" t="s">
        <v>1694</v>
      </c>
      <c r="B20" s="55" t="s">
        <v>1827</v>
      </c>
      <c r="C20" s="361" t="s">
        <v>1821</v>
      </c>
      <c r="D20" s="373"/>
      <c r="E20" s="129"/>
      <c r="F20" s="367" t="s">
        <v>1717</v>
      </c>
      <c r="G20" s="14"/>
    </row>
    <row r="21" spans="1:9" ht="54" customHeight="1" x14ac:dyDescent="0.25">
      <c r="A21" s="111" t="s">
        <v>1694</v>
      </c>
      <c r="B21" s="55" t="s">
        <v>1828</v>
      </c>
      <c r="C21" s="60" t="s">
        <v>1725</v>
      </c>
      <c r="D21" s="373"/>
      <c r="E21" s="129"/>
      <c r="F21" s="369" t="s">
        <v>1726</v>
      </c>
      <c r="G21" s="14"/>
      <c r="I21" s="32"/>
    </row>
    <row r="22" spans="1:9" ht="67.5" customHeight="1" x14ac:dyDescent="0.25">
      <c r="A22" s="111" t="s">
        <v>1694</v>
      </c>
      <c r="B22" s="55" t="s">
        <v>1829</v>
      </c>
      <c r="C22" s="60" t="s">
        <v>1728</v>
      </c>
      <c r="D22" s="373"/>
      <c r="E22" s="129"/>
      <c r="F22" s="369" t="s">
        <v>1726</v>
      </c>
      <c r="G22" s="14"/>
      <c r="I22" s="32"/>
    </row>
    <row r="23" spans="1:9" ht="47.25" customHeight="1" x14ac:dyDescent="0.25">
      <c r="A23" s="111" t="s">
        <v>1694</v>
      </c>
      <c r="B23" s="55" t="s">
        <v>1830</v>
      </c>
      <c r="C23" s="60" t="s">
        <v>1825</v>
      </c>
      <c r="D23" s="373"/>
      <c r="E23" s="129"/>
      <c r="F23" s="367" t="s">
        <v>1717</v>
      </c>
      <c r="G23" s="14"/>
    </row>
    <row r="24" spans="1:9" ht="36.75" customHeight="1" x14ac:dyDescent="0.25">
      <c r="B24" s="58" t="s">
        <v>2921</v>
      </c>
      <c r="C24" s="376" t="s">
        <v>1729</v>
      </c>
      <c r="D24" s="380" t="str">
        <f>IF(COUNTIF(D27:D35,"NO CUMPLE")&gt;0,"NO CUMPLE CONDICIÓN",IF(COUNTIF(D27:D35,"CUMPLE")=0,"NO APLICA","CUMPLE"))</f>
        <v>NO APLICA</v>
      </c>
      <c r="E24" s="381" t="str">
        <f>CONCATENATE(IF(D27="NO CUMPLE",CONCATENATE(E27," / "),""),IF(D28="NO CUMPLE",CONCATENATE(E28," / "),""),IF(D29="NO CUMPLE",CONCATENATE(E29," / "),""),IF(D30="NO CUMPLE",CONCATENATE(E30," / "),""),IF(D31="NO CUMPLE",CONCATENATE(E31," / "),""),IF(D32="NO CUMPLE",CONCATENATE(E32," / "),""),IF(D33="NO CUMPLE",CONCATENATE(E33," / "),""),IF(D34="NO CUMPLE",CONCATENATE(E34," / "),""),IF(D35="NO CUMPLE",CONCATENATE(E35," / "),""))</f>
        <v/>
      </c>
      <c r="F24" s="370" t="s">
        <v>1730</v>
      </c>
      <c r="G24" s="14">
        <f t="shared" si="0"/>
        <v>3</v>
      </c>
    </row>
    <row r="25" spans="1:9" ht="36.75" customHeight="1" x14ac:dyDescent="0.25">
      <c r="B25" s="58" t="s">
        <v>2921</v>
      </c>
      <c r="C25" s="376" t="s">
        <v>1729</v>
      </c>
      <c r="D25" s="380" t="str">
        <f>IF(COUNTIF(D36:D44,"NO CUMPLE")&gt;0,"NO CUMPLE CONDICIÓN",IF(COUNTIF(D36:D44,"CUMPLE")=0,"NO APLICA","CUMPLE"))</f>
        <v>NO APLICA</v>
      </c>
      <c r="E25" s="381" t="str">
        <f>CONCATENATE(IF(D36="NO CUMPLE",CONCATENATE(E36," / "),""),IF(D37="NO CUMPLE",CONCATENATE(E37," / "),""),IF(D38="NO CUMPLE",CONCATENATE(E38," / "),""),IF(D39="NO CUMPLE",CONCATENATE(E39," / "),""),IF(D40="NO CUMPLE",CONCATENATE(E40," / "),""),IF(D41="NO CUMPLE",CONCATENATE(E41," / "),""),IF(D42="NO CUMPLE",CONCATENATE(E42," / "),""),IF(D43="NO CUMPLE",CONCATENATE(E43," / "),""),IF(D44="NO CUMPLE",CONCATENATE(E44," / "),""))</f>
        <v/>
      </c>
      <c r="F25" s="370" t="s">
        <v>1730</v>
      </c>
      <c r="G25" s="14">
        <f t="shared" si="0"/>
        <v>3</v>
      </c>
    </row>
    <row r="26" spans="1:9" ht="36.75" customHeight="1" x14ac:dyDescent="0.25">
      <c r="B26" s="58" t="s">
        <v>2921</v>
      </c>
      <c r="C26" s="376" t="s">
        <v>1729</v>
      </c>
      <c r="D26" s="380" t="str">
        <f>IF(COUNTIF(D45:D50,"NO CUMPLE")&gt;0,"NO CUMPLE CONDICIÓN",IF(COUNTIF(D45:D50,"CUMPLE")=0,"NO APLICA","CUMPLE"))</f>
        <v>NO APLICA</v>
      </c>
      <c r="E26" s="381" t="str">
        <f>CONCATENATE(IF(D45="NO CUMPLE",CONCATENATE(E45," / "),""),IF(D46="NO CUMPLE",CONCATENATE(E46," / "),""),IF(D47="NO CUMPLE",CONCATENATE(E47," / "),""),IF(D48="NO CUMPLE",CONCATENATE(E48," / "),""),IF(D49="NO CUMPLE",CONCATENATE(E49," / "),""),IF(D50="NO CUMPLE",CONCATENATE(E50," / "),""))</f>
        <v/>
      </c>
      <c r="F26" s="370" t="s">
        <v>1730</v>
      </c>
      <c r="G26" s="14">
        <f t="shared" si="0"/>
        <v>3</v>
      </c>
    </row>
    <row r="27" spans="1:9" ht="41.25" x14ac:dyDescent="0.25">
      <c r="A27" s="111" t="s">
        <v>1694</v>
      </c>
      <c r="B27" s="55" t="s">
        <v>1731</v>
      </c>
      <c r="C27" s="60" t="s">
        <v>1732</v>
      </c>
      <c r="D27" s="373"/>
      <c r="E27" s="129"/>
      <c r="F27" s="367" t="s">
        <v>1733</v>
      </c>
      <c r="G27" s="14"/>
    </row>
    <row r="28" spans="1:9" ht="47.25" customHeight="1" x14ac:dyDescent="0.25">
      <c r="A28" s="111" t="s">
        <v>1694</v>
      </c>
      <c r="B28" s="55" t="s">
        <v>1734</v>
      </c>
      <c r="C28" s="60" t="s">
        <v>1735</v>
      </c>
      <c r="D28" s="373"/>
      <c r="E28" s="129"/>
      <c r="F28" s="367" t="s">
        <v>1733</v>
      </c>
      <c r="G28" s="14"/>
    </row>
    <row r="29" spans="1:9" ht="32.25" customHeight="1" x14ac:dyDescent="0.25">
      <c r="A29" s="111" t="s">
        <v>1694</v>
      </c>
      <c r="B29" s="55" t="s">
        <v>1736</v>
      </c>
      <c r="C29" s="60" t="s">
        <v>1737</v>
      </c>
      <c r="D29" s="373"/>
      <c r="E29" s="129"/>
      <c r="F29" s="367" t="s">
        <v>1733</v>
      </c>
      <c r="G29" s="14"/>
    </row>
    <row r="30" spans="1:9" ht="85.5" customHeight="1" x14ac:dyDescent="0.25">
      <c r="A30" s="111" t="s">
        <v>1694</v>
      </c>
      <c r="B30" s="55" t="s">
        <v>1738</v>
      </c>
      <c r="C30" s="60" t="s">
        <v>1739</v>
      </c>
      <c r="D30" s="373"/>
      <c r="E30" s="129"/>
      <c r="F30" s="367" t="s">
        <v>1733</v>
      </c>
      <c r="G30" s="14"/>
    </row>
    <row r="31" spans="1:9" ht="86.25" customHeight="1" x14ac:dyDescent="0.25">
      <c r="A31" s="111" t="s">
        <v>1694</v>
      </c>
      <c r="B31" s="55" t="s">
        <v>1740</v>
      </c>
      <c r="C31" s="60" t="s">
        <v>1741</v>
      </c>
      <c r="D31" s="373"/>
      <c r="E31" s="129"/>
      <c r="F31" s="367" t="s">
        <v>1733</v>
      </c>
      <c r="G31" s="14"/>
    </row>
    <row r="32" spans="1:9" ht="27.75" customHeight="1" x14ac:dyDescent="0.25">
      <c r="A32" s="111" t="s">
        <v>1694</v>
      </c>
      <c r="B32" s="55" t="s">
        <v>1742</v>
      </c>
      <c r="C32" s="60" t="s">
        <v>1743</v>
      </c>
      <c r="D32" s="373"/>
      <c r="E32" s="129"/>
      <c r="F32" s="367" t="s">
        <v>1733</v>
      </c>
      <c r="G32" s="14"/>
    </row>
    <row r="33" spans="1:7" ht="69" customHeight="1" x14ac:dyDescent="0.25">
      <c r="A33" s="111" t="s">
        <v>1694</v>
      </c>
      <c r="B33" s="55" t="s">
        <v>1744</v>
      </c>
      <c r="C33" s="60" t="s">
        <v>1745</v>
      </c>
      <c r="D33" s="373"/>
      <c r="E33" s="129"/>
      <c r="F33" s="367" t="s">
        <v>1733</v>
      </c>
      <c r="G33" s="14"/>
    </row>
    <row r="34" spans="1:7" ht="52.7" customHeight="1" x14ac:dyDescent="0.25">
      <c r="A34" s="111" t="s">
        <v>1694</v>
      </c>
      <c r="B34" s="55" t="s">
        <v>1746</v>
      </c>
      <c r="C34" s="60" t="s">
        <v>1747</v>
      </c>
      <c r="D34" s="373"/>
      <c r="E34" s="129"/>
      <c r="F34" s="367" t="s">
        <v>1733</v>
      </c>
      <c r="G34" s="14"/>
    </row>
    <row r="35" spans="1:7" ht="45" customHeight="1" x14ac:dyDescent="0.25">
      <c r="A35" s="111" t="s">
        <v>1694</v>
      </c>
      <c r="B35" s="55" t="s">
        <v>1748</v>
      </c>
      <c r="C35" s="60" t="s">
        <v>1749</v>
      </c>
      <c r="D35" s="373"/>
      <c r="E35" s="129"/>
      <c r="F35" s="367" t="s">
        <v>1733</v>
      </c>
      <c r="G35" s="14"/>
    </row>
    <row r="36" spans="1:7" ht="45.75" customHeight="1" x14ac:dyDescent="0.25">
      <c r="A36" s="111" t="s">
        <v>1694</v>
      </c>
      <c r="B36" s="55" t="s">
        <v>1750</v>
      </c>
      <c r="C36" s="60" t="s">
        <v>1751</v>
      </c>
      <c r="D36" s="373"/>
      <c r="E36" s="129"/>
      <c r="F36" s="367" t="s">
        <v>1733</v>
      </c>
      <c r="G36" s="14"/>
    </row>
    <row r="37" spans="1:7" ht="69.75" customHeight="1" x14ac:dyDescent="0.25">
      <c r="A37" s="111" t="s">
        <v>1694</v>
      </c>
      <c r="B37" s="55" t="s">
        <v>1752</v>
      </c>
      <c r="C37" s="60" t="s">
        <v>1753</v>
      </c>
      <c r="D37" s="373"/>
      <c r="E37" s="129"/>
      <c r="F37" s="367" t="s">
        <v>1733</v>
      </c>
      <c r="G37" s="14"/>
    </row>
    <row r="38" spans="1:7" ht="149.25" customHeight="1" x14ac:dyDescent="0.25">
      <c r="A38" s="111" t="s">
        <v>1694</v>
      </c>
      <c r="B38" s="55" t="s">
        <v>1754</v>
      </c>
      <c r="C38" s="60" t="s">
        <v>1832</v>
      </c>
      <c r="D38" s="373"/>
      <c r="E38" s="129"/>
      <c r="F38" s="367" t="s">
        <v>1733</v>
      </c>
      <c r="G38" s="14"/>
    </row>
    <row r="39" spans="1:7" ht="42.75" customHeight="1" x14ac:dyDescent="0.25">
      <c r="A39" s="111" t="s">
        <v>1694</v>
      </c>
      <c r="B39" s="55" t="s">
        <v>1756</v>
      </c>
      <c r="C39" s="60" t="s">
        <v>1757</v>
      </c>
      <c r="D39" s="373"/>
      <c r="E39" s="129"/>
      <c r="F39" s="367" t="s">
        <v>1733</v>
      </c>
      <c r="G39" s="14"/>
    </row>
    <row r="40" spans="1:7" ht="39" customHeight="1" x14ac:dyDescent="0.25">
      <c r="A40" s="111" t="s">
        <v>1694</v>
      </c>
      <c r="B40" s="55" t="s">
        <v>1758</v>
      </c>
      <c r="C40" s="60" t="s">
        <v>1759</v>
      </c>
      <c r="D40" s="373"/>
      <c r="E40" s="129"/>
      <c r="F40" s="367" t="s">
        <v>1733</v>
      </c>
      <c r="G40" s="14"/>
    </row>
    <row r="41" spans="1:7" ht="33.75" customHeight="1" x14ac:dyDescent="0.25">
      <c r="A41" s="111" t="s">
        <v>1694</v>
      </c>
      <c r="B41" s="55" t="s">
        <v>1760</v>
      </c>
      <c r="C41" s="60" t="s">
        <v>1761</v>
      </c>
      <c r="D41" s="373"/>
      <c r="E41" s="129"/>
      <c r="F41" s="367" t="s">
        <v>1733</v>
      </c>
      <c r="G41" s="14"/>
    </row>
    <row r="42" spans="1:7" ht="35.25" customHeight="1" x14ac:dyDescent="0.25">
      <c r="A42" s="111" t="s">
        <v>1694</v>
      </c>
      <c r="B42" s="55" t="s">
        <v>1762</v>
      </c>
      <c r="C42" s="60" t="s">
        <v>1763</v>
      </c>
      <c r="D42" s="373"/>
      <c r="E42" s="129"/>
      <c r="F42" s="367" t="s">
        <v>1764</v>
      </c>
      <c r="G42" s="14"/>
    </row>
    <row r="43" spans="1:7" ht="308.25" customHeight="1" x14ac:dyDescent="0.25">
      <c r="A43" s="111" t="s">
        <v>1694</v>
      </c>
      <c r="B43" s="55" t="s">
        <v>1765</v>
      </c>
      <c r="C43" s="60" t="s">
        <v>1766</v>
      </c>
      <c r="D43" s="373"/>
      <c r="E43" s="129"/>
      <c r="F43" s="367" t="s">
        <v>1767</v>
      </c>
      <c r="G43" s="14"/>
    </row>
    <row r="44" spans="1:7" ht="36.75" customHeight="1" x14ac:dyDescent="0.25">
      <c r="A44" s="111" t="s">
        <v>1694</v>
      </c>
      <c r="B44" s="55" t="s">
        <v>1768</v>
      </c>
      <c r="C44" s="60" t="s">
        <v>1769</v>
      </c>
      <c r="D44" s="373"/>
      <c r="E44" s="129"/>
      <c r="F44" s="367" t="s">
        <v>1733</v>
      </c>
      <c r="G44" s="14"/>
    </row>
    <row r="45" spans="1:7" ht="57" customHeight="1" x14ac:dyDescent="0.25">
      <c r="A45" s="111" t="s">
        <v>1694</v>
      </c>
      <c r="B45" s="55" t="s">
        <v>1770</v>
      </c>
      <c r="C45" s="60" t="s">
        <v>1771</v>
      </c>
      <c r="D45" s="373"/>
      <c r="E45" s="129"/>
      <c r="F45" s="367" t="s">
        <v>1733</v>
      </c>
      <c r="G45" s="14"/>
    </row>
    <row r="46" spans="1:7" ht="41.25" x14ac:dyDescent="0.25">
      <c r="A46" s="111" t="s">
        <v>1694</v>
      </c>
      <c r="B46" s="55" t="s">
        <v>1772</v>
      </c>
      <c r="C46" s="60" t="s">
        <v>1773</v>
      </c>
      <c r="D46" s="373"/>
      <c r="E46" s="129"/>
      <c r="F46" s="367" t="s">
        <v>1733</v>
      </c>
      <c r="G46" s="14"/>
    </row>
    <row r="47" spans="1:7" ht="41.25" x14ac:dyDescent="0.25">
      <c r="A47" s="111" t="s">
        <v>1694</v>
      </c>
      <c r="B47" s="55" t="s">
        <v>1774</v>
      </c>
      <c r="C47" s="60" t="s">
        <v>1775</v>
      </c>
      <c r="D47" s="373"/>
      <c r="E47" s="129"/>
      <c r="F47" s="367" t="s">
        <v>1733</v>
      </c>
      <c r="G47" s="14"/>
    </row>
    <row r="48" spans="1:7" ht="69" customHeight="1" x14ac:dyDescent="0.25">
      <c r="A48" s="111" t="s">
        <v>1694</v>
      </c>
      <c r="B48" s="55" t="s">
        <v>1776</v>
      </c>
      <c r="C48" s="60" t="s">
        <v>1777</v>
      </c>
      <c r="D48" s="373"/>
      <c r="E48" s="129"/>
      <c r="F48" s="367" t="s">
        <v>1733</v>
      </c>
      <c r="G48" s="14"/>
    </row>
    <row r="49" spans="1:7" ht="38.25" customHeight="1" x14ac:dyDescent="0.25">
      <c r="A49" s="111" t="s">
        <v>1694</v>
      </c>
      <c r="B49" s="55" t="s">
        <v>1778</v>
      </c>
      <c r="C49" s="60" t="s">
        <v>1843</v>
      </c>
      <c r="D49" s="373"/>
      <c r="E49" s="129"/>
      <c r="F49" s="367" t="s">
        <v>1780</v>
      </c>
      <c r="G49" s="14"/>
    </row>
    <row r="50" spans="1:7" ht="70.5" customHeight="1" x14ac:dyDescent="0.25">
      <c r="A50" s="111" t="s">
        <v>1694</v>
      </c>
      <c r="B50" s="55" t="s">
        <v>1781</v>
      </c>
      <c r="C50" s="60" t="s">
        <v>1782</v>
      </c>
      <c r="D50" s="373"/>
      <c r="E50" s="129"/>
      <c r="F50" s="367" t="s">
        <v>1733</v>
      </c>
      <c r="G50" s="14"/>
    </row>
    <row r="51" spans="1:7" ht="33" x14ac:dyDescent="0.25">
      <c r="A51" s="305" t="s">
        <v>1783</v>
      </c>
      <c r="B51" s="58" t="s">
        <v>2922</v>
      </c>
      <c r="C51" s="304" t="s">
        <v>1784</v>
      </c>
      <c r="D51" s="380" t="str">
        <f>IF(COUNTIF(D52:D54,"NO CUMPLE")&gt;0,"NO CUMPLE CONDICIÓN",IF(COUNTIF(D52:D54,"CUMPLE")=0,"NO APLICA","CUMPLE"))</f>
        <v>NO APLICA</v>
      </c>
      <c r="E51" s="381" t="str">
        <f>CONCATENATE(IF(D52="NO CUMPLE",CONCATENATE(E52," "),""),IF(D53="NO CUMPLE",CONCATENATE(E53," "),""),IF(D54="NO CUMPLE",CONCATENATE(E54," "),""))</f>
        <v/>
      </c>
      <c r="F51" s="368" t="s">
        <v>1785</v>
      </c>
      <c r="G51" s="14">
        <f t="shared" si="0"/>
        <v>3</v>
      </c>
    </row>
    <row r="52" spans="1:7" ht="203.25" customHeight="1" x14ac:dyDescent="0.25">
      <c r="A52" s="111" t="s">
        <v>1694</v>
      </c>
      <c r="B52" s="55" t="s">
        <v>1786</v>
      </c>
      <c r="C52" s="60" t="s">
        <v>1845</v>
      </c>
      <c r="D52" s="373"/>
      <c r="E52" s="129"/>
      <c r="F52" s="367" t="s">
        <v>1788</v>
      </c>
      <c r="G52" s="14"/>
    </row>
    <row r="53" spans="1:7" ht="61.5" customHeight="1" x14ac:dyDescent="0.25">
      <c r="A53" s="111" t="s">
        <v>1694</v>
      </c>
      <c r="B53" s="55" t="s">
        <v>1848</v>
      </c>
      <c r="C53" s="60" t="s">
        <v>1846</v>
      </c>
      <c r="D53" s="373"/>
      <c r="E53" s="129"/>
      <c r="F53" s="367" t="s">
        <v>1788</v>
      </c>
      <c r="G53" s="14"/>
    </row>
    <row r="54" spans="1:7" ht="40.5" customHeight="1" x14ac:dyDescent="0.25">
      <c r="A54" s="111" t="s">
        <v>1694</v>
      </c>
      <c r="B54" s="55" t="s">
        <v>1849</v>
      </c>
      <c r="C54" s="60" t="s">
        <v>1850</v>
      </c>
      <c r="D54" s="373"/>
      <c r="E54" s="129"/>
      <c r="F54" s="367" t="s">
        <v>1788</v>
      </c>
      <c r="G54" s="14"/>
    </row>
    <row r="55" spans="1:7" s="14" customFormat="1" ht="60" customHeight="1" x14ac:dyDescent="0.25">
      <c r="A55" s="110"/>
      <c r="B55" s="58" t="s">
        <v>2923</v>
      </c>
      <c r="C55" s="376" t="s">
        <v>1789</v>
      </c>
      <c r="D55" s="380" t="str">
        <f>IF(COUNTIF(D59:D67,"NO CUMPLE")&gt;0,"NO CUMPLE CONDICIÓN",IF(COUNTIF(D59:D67,"CUMPLE")=0,"NO APLICA","CUMPLE"))</f>
        <v>NO APLICA</v>
      </c>
      <c r="E55" s="381" t="str">
        <f>CONCATENATE(IF(D59="NO CUMPLE",CONCATENATE(E59," / "),""),IF(D60="NO CUMPLE",CONCATENATE(E60," / "),""),IF(D61="NO CUMPLE",CONCATENATE(E61," / "),""),IF(D62="NO CUMPLE",CONCATENATE(E62," / "),""),IF(D63="NO CUMPLE",CONCATENATE(E63," / "),""),IF(D64="NO CUMPLE",CONCATENATE(E64," / "),""),IF(D65="NO CUMPLE",CONCATENATE(E65," / "),""),IF(D66="NO CUMPLE",CONCATENATE(E66," / "),""),IF(D67="NO CUMPLE",CONCATENATE(E67," / "),""))</f>
        <v/>
      </c>
      <c r="F55" s="370" t="s">
        <v>1790</v>
      </c>
      <c r="G55" s="14">
        <f t="shared" si="0"/>
        <v>3</v>
      </c>
    </row>
    <row r="56" spans="1:7" s="14" customFormat="1" ht="60" customHeight="1" x14ac:dyDescent="0.25">
      <c r="A56" s="110"/>
      <c r="B56" s="58" t="s">
        <v>2923</v>
      </c>
      <c r="C56" s="376" t="s">
        <v>1789</v>
      </c>
      <c r="D56" s="380" t="str">
        <f>IF(COUNTIF(D68:D77,"NO CUMPLE")&gt;0,"NO CUMPLE CONDICIÓN",IF(COUNTIF(D68:D77,"CUMPLE")=0,"NO APLICA","CUMPLE"))</f>
        <v>NO APLICA</v>
      </c>
      <c r="E56" s="381" t="str">
        <f>CONCATENATE(IF(D68="NO CUMPLE",CONCATENATE(E68," / "),""),IF(D69="NO CUMPLE",CONCATENATE(E69," / "),""),IF(D70="NO CUMPLE",CONCATENATE(E70," / "),""),IF(D71="NO CUMPLE",CONCATENATE(E71," / "),""),IF(D72="NO CUMPLE",CONCATENATE(E72," / "),""),IF(D73="NO CUMPLE",CONCATENATE(E73," / "),""),IF(D74="NO CUMPLE",CONCATENATE(E74," / "),""),IF(D75="NO CUMPLE",CONCATENATE(E75," / "),""),IF(D76="NO CUMPLE",CONCATENATE(E76," / "),""),IF(D77="NO CUMPLE",CONCATENATE(E77," / "),""))</f>
        <v/>
      </c>
      <c r="F56" s="370" t="s">
        <v>1790</v>
      </c>
      <c r="G56" s="14">
        <f t="shared" si="0"/>
        <v>3</v>
      </c>
    </row>
    <row r="57" spans="1:7" s="14" customFormat="1" ht="60" customHeight="1" x14ac:dyDescent="0.25">
      <c r="A57" s="110"/>
      <c r="B57" s="58" t="s">
        <v>2923</v>
      </c>
      <c r="C57" s="376" t="s">
        <v>1851</v>
      </c>
      <c r="D57" s="380" t="str">
        <f>IF(COUNTIF(D78:D86,"NO CUMPLE")&gt;0,"NO CUMPLE CONDICIÓN",IF(COUNTIF(D78:D86,"CUMPLE")=0,"NO APLICA","CUMPLE"))</f>
        <v>NO APLICA</v>
      </c>
      <c r="E57" s="381" t="str">
        <f>CONCATENATE(IF(D78="NO CUMPLE",CONCATENATE(E78," / "),""),IF(D79="NO CUMPLE",CONCATENATE(E79," / "),""),IF(D80="NO CUMPLE",CONCATENATE(E80," / "),""),IF(D81="NO CUMPLE",CONCATENATE(E81," / "),""),IF(D82="NO CUMPLE",CONCATENATE(E82," / "),""),IF(D83="NO CUMPLE",CONCATENATE(E83," / "),""),IF(D84="NO CUMPLE",CONCATENATE(E84," / "),""),IF(D85="NO CUMPLE",CONCATENATE(E85," / "),""),IF(D86="NO CUMPLE",CONCATENATE(E86," / "),""))</f>
        <v/>
      </c>
      <c r="F57" s="370" t="s">
        <v>1790</v>
      </c>
      <c r="G57" s="14">
        <f t="shared" si="0"/>
        <v>3</v>
      </c>
    </row>
    <row r="58" spans="1:7" s="14" customFormat="1" ht="60" customHeight="1" x14ac:dyDescent="0.25">
      <c r="A58" s="110"/>
      <c r="B58" s="58" t="s">
        <v>2923</v>
      </c>
      <c r="C58" s="376" t="s">
        <v>1851</v>
      </c>
      <c r="D58" s="380" t="str">
        <f>IF(COUNTIF(D87:D94,"NO CUMPLE")&gt;0,"NO CUMPLE CONDICIÓN",IF(COUNTIF(D87:D94,"CUMPLE")=0,"NO APLICA","CUMPLE"))</f>
        <v>NO APLICA</v>
      </c>
      <c r="E58" s="381" t="str">
        <f>CONCATENATE(IF(D87="NO CUMPLE",CONCATENATE(E87," / "),""),IF(D88="NO CUMPLE",CONCATENATE(E88," / "),""),IF(D89="NO CUMPLE",CONCATENATE(E89," / "),""),IF(D90="NO CUMPLE",CONCATENATE(E90," / "),""),IF(D91="NO CUMPLE",CONCATENATE(E91," / "),""),IF(D92="NO CUMPLE",CONCATENATE(E92," / "),""),IF(D93="NO CUMPLE",CONCATENATE(E93," / "),""),IF(D94="NO CUMPLE",CONCATENATE(E94," / "),""))</f>
        <v/>
      </c>
      <c r="F58" s="370" t="s">
        <v>1790</v>
      </c>
      <c r="G58" s="14">
        <f t="shared" si="0"/>
        <v>3</v>
      </c>
    </row>
    <row r="59" spans="1:7" ht="84" customHeight="1" x14ac:dyDescent="0.25">
      <c r="A59" s="111" t="s">
        <v>1694</v>
      </c>
      <c r="B59" s="55" t="s">
        <v>1791</v>
      </c>
      <c r="C59" s="60" t="s">
        <v>1852</v>
      </c>
      <c r="D59" s="373"/>
      <c r="E59" s="129"/>
      <c r="F59" s="367" t="s">
        <v>1790</v>
      </c>
      <c r="G59" s="14"/>
    </row>
    <row r="60" spans="1:7" ht="101.25" x14ac:dyDescent="0.25">
      <c r="A60" s="111" t="s">
        <v>1694</v>
      </c>
      <c r="B60" s="55" t="s">
        <v>1793</v>
      </c>
      <c r="C60" s="68" t="s">
        <v>1853</v>
      </c>
      <c r="D60" s="373"/>
      <c r="E60" s="129"/>
      <c r="F60" s="367" t="s">
        <v>1790</v>
      </c>
      <c r="G60" s="14"/>
    </row>
    <row r="61" spans="1:7" ht="41.45" customHeight="1" x14ac:dyDescent="0.25">
      <c r="A61" s="111" t="s">
        <v>1694</v>
      </c>
      <c r="B61" s="55" t="s">
        <v>1795</v>
      </c>
      <c r="C61" s="60" t="s">
        <v>1796</v>
      </c>
      <c r="D61" s="373"/>
      <c r="E61" s="129"/>
      <c r="F61" s="367" t="s">
        <v>1790</v>
      </c>
      <c r="G61" s="14"/>
    </row>
    <row r="62" spans="1:7" ht="99.75" customHeight="1" x14ac:dyDescent="0.25">
      <c r="A62" s="111" t="s">
        <v>1694</v>
      </c>
      <c r="B62" s="55" t="s">
        <v>1797</v>
      </c>
      <c r="C62" s="68" t="s">
        <v>1854</v>
      </c>
      <c r="D62" s="373"/>
      <c r="E62" s="129"/>
      <c r="F62" s="367" t="s">
        <v>1790</v>
      </c>
      <c r="G62" s="14"/>
    </row>
    <row r="63" spans="1:7" ht="54" customHeight="1" x14ac:dyDescent="0.25">
      <c r="A63" s="111" t="s">
        <v>1694</v>
      </c>
      <c r="B63" s="55" t="s">
        <v>1799</v>
      </c>
      <c r="C63" s="60" t="s">
        <v>1855</v>
      </c>
      <c r="D63" s="373"/>
      <c r="E63" s="129"/>
      <c r="F63" s="367" t="s">
        <v>1790</v>
      </c>
      <c r="G63" s="14"/>
    </row>
    <row r="64" spans="1:7" ht="74.25" x14ac:dyDescent="0.25">
      <c r="A64" s="111" t="s">
        <v>1694</v>
      </c>
      <c r="B64" s="55" t="s">
        <v>1801</v>
      </c>
      <c r="C64" s="60" t="s">
        <v>1856</v>
      </c>
      <c r="D64" s="373"/>
      <c r="E64" s="129"/>
      <c r="F64" s="367" t="s">
        <v>1857</v>
      </c>
      <c r="G64" s="14"/>
    </row>
    <row r="65" spans="1:7" ht="74.25" x14ac:dyDescent="0.25">
      <c r="A65" s="111" t="s">
        <v>1694</v>
      </c>
      <c r="B65" s="55" t="s">
        <v>1803</v>
      </c>
      <c r="C65" s="60" t="s">
        <v>1858</v>
      </c>
      <c r="D65" s="373"/>
      <c r="E65" s="129"/>
      <c r="F65" s="367" t="s">
        <v>1857</v>
      </c>
      <c r="G65" s="14"/>
    </row>
    <row r="66" spans="1:7" ht="84" customHeight="1" x14ac:dyDescent="0.25">
      <c r="A66" s="111" t="s">
        <v>1694</v>
      </c>
      <c r="B66" s="55" t="s">
        <v>1805</v>
      </c>
      <c r="C66" s="60" t="s">
        <v>1859</v>
      </c>
      <c r="D66" s="373"/>
      <c r="E66" s="129"/>
      <c r="F66" s="367" t="s">
        <v>1857</v>
      </c>
      <c r="G66" s="14"/>
    </row>
    <row r="67" spans="1:7" ht="110.25" customHeight="1" x14ac:dyDescent="0.25">
      <c r="A67" s="111" t="s">
        <v>1694</v>
      </c>
      <c r="B67" s="55" t="s">
        <v>1860</v>
      </c>
      <c r="C67" s="60" t="s">
        <v>1861</v>
      </c>
      <c r="D67" s="373"/>
      <c r="E67" s="129"/>
      <c r="F67" s="367" t="s">
        <v>1857</v>
      </c>
      <c r="G67" s="14"/>
    </row>
    <row r="68" spans="1:7" ht="100.5" customHeight="1" x14ac:dyDescent="0.25">
      <c r="A68" s="111" t="s">
        <v>1694</v>
      </c>
      <c r="B68" s="55" t="s">
        <v>1862</v>
      </c>
      <c r="C68" s="60" t="s">
        <v>1863</v>
      </c>
      <c r="D68" s="373"/>
      <c r="E68" s="129"/>
      <c r="F68" s="367" t="s">
        <v>1857</v>
      </c>
      <c r="G68" s="14"/>
    </row>
    <row r="69" spans="1:7" ht="87.75" customHeight="1" x14ac:dyDescent="0.25">
      <c r="A69" s="111" t="s">
        <v>1694</v>
      </c>
      <c r="B69" s="55" t="s">
        <v>1864</v>
      </c>
      <c r="C69" s="60" t="s">
        <v>1865</v>
      </c>
      <c r="D69" s="373"/>
      <c r="E69" s="129"/>
      <c r="F69" s="367" t="s">
        <v>1857</v>
      </c>
      <c r="G69" s="14"/>
    </row>
    <row r="70" spans="1:7" ht="86.25" x14ac:dyDescent="0.25">
      <c r="A70" s="111" t="s">
        <v>1694</v>
      </c>
      <c r="B70" s="55" t="s">
        <v>1866</v>
      </c>
      <c r="C70" s="60" t="s">
        <v>1867</v>
      </c>
      <c r="D70" s="373"/>
      <c r="E70" s="129"/>
      <c r="F70" s="367" t="s">
        <v>1857</v>
      </c>
      <c r="G70" s="14"/>
    </row>
    <row r="71" spans="1:7" ht="74.25" x14ac:dyDescent="0.25">
      <c r="A71" s="111" t="s">
        <v>1694</v>
      </c>
      <c r="B71" s="55" t="s">
        <v>1868</v>
      </c>
      <c r="C71" s="60" t="s">
        <v>1869</v>
      </c>
      <c r="D71" s="373"/>
      <c r="E71" s="129"/>
      <c r="F71" s="367" t="s">
        <v>1857</v>
      </c>
      <c r="G71" s="14"/>
    </row>
    <row r="72" spans="1:7" ht="86.25" x14ac:dyDescent="0.25">
      <c r="A72" s="111" t="s">
        <v>1694</v>
      </c>
      <c r="B72" s="55" t="s">
        <v>1870</v>
      </c>
      <c r="C72" s="60" t="s">
        <v>1871</v>
      </c>
      <c r="D72" s="373"/>
      <c r="E72" s="129"/>
      <c r="F72" s="367" t="s">
        <v>1857</v>
      </c>
      <c r="G72" s="14"/>
    </row>
    <row r="73" spans="1:7" ht="89.25" customHeight="1" x14ac:dyDescent="0.25">
      <c r="A73" s="111" t="s">
        <v>1694</v>
      </c>
      <c r="B73" s="55" t="s">
        <v>1872</v>
      </c>
      <c r="C73" s="60" t="s">
        <v>1873</v>
      </c>
      <c r="D73" s="373"/>
      <c r="E73" s="129"/>
      <c r="F73" s="367" t="s">
        <v>1857</v>
      </c>
      <c r="G73" s="14"/>
    </row>
    <row r="74" spans="1:7" ht="74.25" x14ac:dyDescent="0.25">
      <c r="A74" s="111" t="s">
        <v>1694</v>
      </c>
      <c r="B74" s="55" t="s">
        <v>1874</v>
      </c>
      <c r="C74" s="60" t="s">
        <v>1875</v>
      </c>
      <c r="D74" s="373"/>
      <c r="E74" s="129"/>
      <c r="F74" s="367" t="s">
        <v>1857</v>
      </c>
      <c r="G74" s="14"/>
    </row>
    <row r="75" spans="1:7" ht="86.25" x14ac:dyDescent="0.25">
      <c r="A75" s="111" t="s">
        <v>1694</v>
      </c>
      <c r="B75" s="55" t="s">
        <v>1876</v>
      </c>
      <c r="C75" s="60" t="s">
        <v>1877</v>
      </c>
      <c r="D75" s="373"/>
      <c r="E75" s="129"/>
      <c r="F75" s="367" t="s">
        <v>1857</v>
      </c>
      <c r="G75" s="14"/>
    </row>
    <row r="76" spans="1:7" ht="114.75" x14ac:dyDescent="0.25">
      <c r="A76" s="111" t="s">
        <v>1694</v>
      </c>
      <c r="B76" s="55" t="s">
        <v>1878</v>
      </c>
      <c r="C76" s="60" t="s">
        <v>1879</v>
      </c>
      <c r="D76" s="373"/>
      <c r="E76" s="129"/>
      <c r="F76" s="367" t="s">
        <v>1857</v>
      </c>
      <c r="G76" s="14"/>
    </row>
    <row r="77" spans="1:7" ht="97.5" customHeight="1" x14ac:dyDescent="0.25">
      <c r="A77" s="111" t="s">
        <v>1694</v>
      </c>
      <c r="B77" s="55" t="s">
        <v>1880</v>
      </c>
      <c r="C77" s="60" t="s">
        <v>1881</v>
      </c>
      <c r="D77" s="373"/>
      <c r="E77" s="129"/>
      <c r="F77" s="367" t="s">
        <v>1857</v>
      </c>
      <c r="G77" s="14"/>
    </row>
    <row r="78" spans="1:7" ht="100.5" x14ac:dyDescent="0.25">
      <c r="A78" s="111" t="s">
        <v>1694</v>
      </c>
      <c r="B78" s="55" t="s">
        <v>1882</v>
      </c>
      <c r="C78" s="60" t="s">
        <v>1883</v>
      </c>
      <c r="D78" s="373"/>
      <c r="E78" s="129"/>
      <c r="F78" s="367" t="s">
        <v>1857</v>
      </c>
      <c r="G78" s="14"/>
    </row>
    <row r="79" spans="1:7" ht="74.25" x14ac:dyDescent="0.25">
      <c r="A79" s="111" t="s">
        <v>1694</v>
      </c>
      <c r="B79" s="55" t="s">
        <v>1884</v>
      </c>
      <c r="C79" s="60" t="s">
        <v>1885</v>
      </c>
      <c r="D79" s="373"/>
      <c r="E79" s="129"/>
      <c r="F79" s="367" t="s">
        <v>1857</v>
      </c>
      <c r="G79" s="14"/>
    </row>
    <row r="80" spans="1:7" ht="134.25" customHeight="1" x14ac:dyDescent="0.25">
      <c r="A80" s="111" t="s">
        <v>1694</v>
      </c>
      <c r="B80" s="55" t="s">
        <v>1886</v>
      </c>
      <c r="C80" s="60" t="s">
        <v>1887</v>
      </c>
      <c r="D80" s="373"/>
      <c r="E80" s="129"/>
      <c r="F80" s="367" t="s">
        <v>1857</v>
      </c>
      <c r="G80" s="14"/>
    </row>
    <row r="81" spans="1:7" ht="86.25" x14ac:dyDescent="0.25">
      <c r="A81" s="111" t="s">
        <v>1694</v>
      </c>
      <c r="B81" s="55" t="s">
        <v>1888</v>
      </c>
      <c r="C81" s="60" t="s">
        <v>1889</v>
      </c>
      <c r="D81" s="373"/>
      <c r="E81" s="129"/>
      <c r="F81" s="367" t="s">
        <v>1857</v>
      </c>
      <c r="G81" s="14"/>
    </row>
    <row r="82" spans="1:7" ht="100.5" customHeight="1" x14ac:dyDescent="0.25">
      <c r="A82" s="111" t="s">
        <v>1694</v>
      </c>
      <c r="B82" s="55" t="s">
        <v>1890</v>
      </c>
      <c r="C82" s="60" t="s">
        <v>1891</v>
      </c>
      <c r="D82" s="373"/>
      <c r="E82" s="129"/>
      <c r="F82" s="367" t="s">
        <v>1857</v>
      </c>
      <c r="G82" s="14"/>
    </row>
    <row r="83" spans="1:7" ht="72" x14ac:dyDescent="0.25">
      <c r="A83" s="111" t="s">
        <v>1694</v>
      </c>
      <c r="B83" s="55" t="s">
        <v>1892</v>
      </c>
      <c r="C83" s="60" t="s">
        <v>1893</v>
      </c>
      <c r="D83" s="373"/>
      <c r="E83" s="129"/>
      <c r="F83" s="367" t="s">
        <v>1790</v>
      </c>
      <c r="G83" s="14"/>
    </row>
    <row r="84" spans="1:7" ht="44.25" x14ac:dyDescent="0.25">
      <c r="A84" s="111" t="s">
        <v>1694</v>
      </c>
      <c r="B84" s="55" t="s">
        <v>1894</v>
      </c>
      <c r="C84" s="60" t="s">
        <v>1895</v>
      </c>
      <c r="D84" s="373"/>
      <c r="E84" s="129"/>
      <c r="F84" s="367" t="s">
        <v>1790</v>
      </c>
      <c r="G84" s="14"/>
    </row>
    <row r="85" spans="1:7" ht="44.25" x14ac:dyDescent="0.25">
      <c r="A85" s="111" t="s">
        <v>1694</v>
      </c>
      <c r="B85" s="55" t="s">
        <v>1896</v>
      </c>
      <c r="C85" s="60" t="s">
        <v>1897</v>
      </c>
      <c r="D85" s="373"/>
      <c r="E85" s="129"/>
      <c r="F85" s="367" t="s">
        <v>1790</v>
      </c>
      <c r="G85" s="14"/>
    </row>
    <row r="86" spans="1:7" ht="41.25" x14ac:dyDescent="0.25">
      <c r="A86" s="111" t="s">
        <v>1694</v>
      </c>
      <c r="B86" s="55" t="s">
        <v>1898</v>
      </c>
      <c r="C86" s="60" t="s">
        <v>1899</v>
      </c>
      <c r="D86" s="373"/>
      <c r="E86" s="129"/>
      <c r="F86" s="367" t="s">
        <v>1790</v>
      </c>
      <c r="G86" s="14"/>
    </row>
    <row r="87" spans="1:7" ht="42.75" x14ac:dyDescent="0.25">
      <c r="A87" s="111" t="s">
        <v>1694</v>
      </c>
      <c r="B87" s="55" t="s">
        <v>1900</v>
      </c>
      <c r="C87" s="60" t="s">
        <v>1901</v>
      </c>
      <c r="D87" s="373"/>
      <c r="E87" s="129"/>
      <c r="F87" s="367" t="s">
        <v>1790</v>
      </c>
      <c r="G87" s="14"/>
    </row>
    <row r="88" spans="1:7" ht="41.25" x14ac:dyDescent="0.25">
      <c r="A88" s="111" t="s">
        <v>1694</v>
      </c>
      <c r="B88" s="55" t="s">
        <v>1902</v>
      </c>
      <c r="C88" s="60" t="s">
        <v>1903</v>
      </c>
      <c r="D88" s="373"/>
      <c r="E88" s="129"/>
      <c r="F88" s="375" t="s">
        <v>1790</v>
      </c>
      <c r="G88" s="14"/>
    </row>
    <row r="89" spans="1:7" ht="68.25" customHeight="1" x14ac:dyDescent="0.25">
      <c r="A89" s="111" t="s">
        <v>1694</v>
      </c>
      <c r="B89" s="55" t="s">
        <v>1904</v>
      </c>
      <c r="C89" s="60" t="s">
        <v>1905</v>
      </c>
      <c r="D89" s="373"/>
      <c r="E89" s="129"/>
      <c r="F89" s="367" t="s">
        <v>1790</v>
      </c>
      <c r="G89" s="14"/>
    </row>
    <row r="90" spans="1:7" ht="41.25" x14ac:dyDescent="0.25">
      <c r="A90" s="111" t="s">
        <v>1694</v>
      </c>
      <c r="B90" s="55" t="s">
        <v>1906</v>
      </c>
      <c r="C90" s="60" t="s">
        <v>1800</v>
      </c>
      <c r="D90" s="373"/>
      <c r="E90" s="129"/>
      <c r="F90" s="367" t="s">
        <v>1790</v>
      </c>
      <c r="G90" s="14"/>
    </row>
    <row r="91" spans="1:7" ht="63.75" customHeight="1" x14ac:dyDescent="0.25">
      <c r="A91" s="111" t="s">
        <v>1694</v>
      </c>
      <c r="B91" s="55" t="s">
        <v>1907</v>
      </c>
      <c r="C91" s="60" t="s">
        <v>1802</v>
      </c>
      <c r="D91" s="373"/>
      <c r="E91" s="129"/>
      <c r="F91" s="367" t="s">
        <v>1790</v>
      </c>
      <c r="G91" s="14"/>
    </row>
    <row r="92" spans="1:7" ht="41.25" x14ac:dyDescent="0.25">
      <c r="A92" s="111" t="s">
        <v>1694</v>
      </c>
      <c r="B92" s="55" t="s">
        <v>1908</v>
      </c>
      <c r="C92" s="60" t="s">
        <v>1804</v>
      </c>
      <c r="D92" s="373"/>
      <c r="E92" s="129"/>
      <c r="F92" s="367" t="s">
        <v>1790</v>
      </c>
      <c r="G92" s="14"/>
    </row>
    <row r="93" spans="1:7" ht="83.1" customHeight="1" x14ac:dyDescent="0.25">
      <c r="A93" s="111" t="s">
        <v>1694</v>
      </c>
      <c r="B93" s="55" t="s">
        <v>1909</v>
      </c>
      <c r="C93" s="60" t="s">
        <v>1910</v>
      </c>
      <c r="D93" s="373"/>
      <c r="E93" s="129"/>
      <c r="F93" s="367" t="s">
        <v>1790</v>
      </c>
      <c r="G93" s="14"/>
    </row>
    <row r="94" spans="1:7" ht="66.75" thickBot="1" x14ac:dyDescent="0.3">
      <c r="A94" s="111" t="s">
        <v>1694</v>
      </c>
      <c r="B94" s="61" t="s">
        <v>1911</v>
      </c>
      <c r="C94" s="96" t="s">
        <v>2880</v>
      </c>
      <c r="D94" s="377"/>
      <c r="E94" s="374"/>
      <c r="F94" s="371" t="s">
        <v>1912</v>
      </c>
      <c r="G94" s="14"/>
    </row>
    <row r="96" spans="1:7" hidden="1" x14ac:dyDescent="0.25">
      <c r="C96" s="100" t="s">
        <v>1807</v>
      </c>
      <c r="D96" s="14">
        <f>COUNTIF(G3:G94,1)</f>
        <v>0</v>
      </c>
    </row>
    <row r="97" spans="3:4" hidden="1" x14ac:dyDescent="0.25">
      <c r="C97" s="100" t="s">
        <v>1808</v>
      </c>
      <c r="D97" s="14">
        <f>COUNTIF(G3:G94,2)</f>
        <v>0</v>
      </c>
    </row>
    <row r="98" spans="3:4" hidden="1" x14ac:dyDescent="0.25">
      <c r="C98" s="100" t="s">
        <v>1809</v>
      </c>
      <c r="D98" s="14">
        <f>COUNTIF(G3:G94,3)</f>
        <v>13</v>
      </c>
    </row>
  </sheetData>
  <sheetProtection algorithmName="SHA-512" hashValue="4VQa484TTCHDyjJIVlkI3P1pkCyFBuhOkWJB+Jgy8NQ3M//jyNG8GKgTNE7NaASgg8Iq/gCslNDxXXKnl4PtyQ==" saltValue="5cmtKW/aC0Lq8lku7/XU0g==" spinCount="100000" sheet="1" formatRows="0" autoFilter="0"/>
  <mergeCells count="1">
    <mergeCell ref="B1:E1"/>
  </mergeCells>
  <conditionalFormatting sqref="D3">
    <cfRule type="cellIs" dxfId="116" priority="15" operator="equal">
      <formula>"NO CUMPLE CONDICIÓN"</formula>
    </cfRule>
    <cfRule type="cellIs" dxfId="115" priority="16" operator="equal">
      <formula>"No Cumple"</formula>
    </cfRule>
  </conditionalFormatting>
  <conditionalFormatting sqref="D6">
    <cfRule type="cellIs" dxfId="114" priority="13" operator="equal">
      <formula>"NO CUMPLE CONDICIÓN"</formula>
    </cfRule>
    <cfRule type="cellIs" dxfId="113" priority="14" operator="equal">
      <formula>"No Cumple"</formula>
    </cfRule>
  </conditionalFormatting>
  <conditionalFormatting sqref="D8">
    <cfRule type="cellIs" dxfId="112" priority="11" operator="equal">
      <formula>"NO CUMPLE CONDICIÓN"</formula>
    </cfRule>
    <cfRule type="cellIs" dxfId="111" priority="12" operator="equal">
      <formula>"No Cumple"</formula>
    </cfRule>
  </conditionalFormatting>
  <conditionalFormatting sqref="D10">
    <cfRule type="cellIs" dxfId="110" priority="9" operator="equal">
      <formula>"NO CUMPLE CONDICIÓN"</formula>
    </cfRule>
    <cfRule type="cellIs" dxfId="109" priority="10" operator="equal">
      <formula>"No Cumple"</formula>
    </cfRule>
  </conditionalFormatting>
  <conditionalFormatting sqref="D12">
    <cfRule type="cellIs" dxfId="108" priority="7" operator="equal">
      <formula>"NO CUMPLE CONDICIÓN"</formula>
    </cfRule>
    <cfRule type="cellIs" dxfId="107" priority="8" operator="equal">
      <formula>"No Cumple"</formula>
    </cfRule>
  </conditionalFormatting>
  <conditionalFormatting sqref="D24:D26">
    <cfRule type="cellIs" dxfId="106" priority="5" operator="equal">
      <formula>"NO CUMPLE CONDICIÓN"</formula>
    </cfRule>
    <cfRule type="cellIs" dxfId="105" priority="6" operator="equal">
      <formula>"No Cumple"</formula>
    </cfRule>
  </conditionalFormatting>
  <conditionalFormatting sqref="D51">
    <cfRule type="cellIs" dxfId="104" priority="3" operator="equal">
      <formula>"NO CUMPLE CONDICIÓN"</formula>
    </cfRule>
    <cfRule type="cellIs" dxfId="103" priority="4" operator="equal">
      <formula>"No Cumple"</formula>
    </cfRule>
  </conditionalFormatting>
  <conditionalFormatting sqref="D55:D58">
    <cfRule type="cellIs" dxfId="102" priority="1" operator="equal">
      <formula>"NO CUMPLE CONDICIÓN"</formula>
    </cfRule>
    <cfRule type="cellIs" dxfId="101" priority="2" operator="equal">
      <formula>"No Cumple"</formula>
    </cfRule>
  </conditionalFormatting>
  <dataValidations count="1">
    <dataValidation type="list" allowBlank="1" showInputMessage="1" showErrorMessage="1" sqref="D4:D5 D7 D27:D50 D52:D54 D13:D23 D9 D11 D59:D94" xr:uid="{776C500A-6CA8-4A0A-8B30-330D556B615E}">
      <formula1>"CUMPLE,NO CUMPLE,NO APLICA"</formula1>
    </dataValidation>
  </dataValidations>
  <hyperlinks>
    <hyperlink ref="A1" location="PORTADA!A1" display="Portada" xr:uid="{64323831-CFBB-4C4C-9ED7-A3724CCD727E}"/>
    <hyperlink ref="A51" location="'Tabla 3. Amb Adec y Seg - Áreas'!A1" display="Click" xr:uid="{B517625B-4063-4AAE-B576-1867C488A609}"/>
  </hyperlinks>
  <printOptions horizontalCentered="1"/>
  <pageMargins left="0.11811023622047245" right="0.11811023622047245" top="1.1811023622047245" bottom="0.74803149606299213" header="0.31496062992125984" footer="0.31496062992125984"/>
  <pageSetup scale="74"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B33C2-9249-437A-AA90-14CA6A6F78D0}">
  <sheetPr>
    <tabColor rgb="FFF2CEEF"/>
    <pageSetUpPr fitToPage="1"/>
  </sheetPr>
  <dimension ref="A1:I65"/>
  <sheetViews>
    <sheetView zoomScale="90" zoomScaleNormal="90" workbookViewId="0">
      <selection activeCell="A23" sqref="A23"/>
    </sheetView>
  </sheetViews>
  <sheetFormatPr baseColWidth="10" defaultColWidth="11.42578125" defaultRowHeight="15" x14ac:dyDescent="0.25"/>
  <cols>
    <col min="1" max="1" width="8.42578125" style="112" customWidth="1"/>
    <col min="2" max="2" width="7.140625" style="14" customWidth="1"/>
    <col min="3" max="3" width="69.7109375" customWidth="1"/>
    <col min="4" max="4" width="19.85546875" customWidth="1"/>
    <col min="5" max="5" width="87.42578125" customWidth="1"/>
    <col min="6" max="6" width="46.42578125" style="47" customWidth="1"/>
    <col min="7" max="7" width="11.42578125" style="14" hidden="1" customWidth="1"/>
  </cols>
  <sheetData>
    <row r="1" spans="1:7" s="34" customFormat="1" ht="20.25" customHeight="1" thickBot="1" x14ac:dyDescent="0.3">
      <c r="A1" s="295" t="s">
        <v>1685</v>
      </c>
      <c r="B1" s="481" t="s">
        <v>1913</v>
      </c>
      <c r="C1" s="482"/>
      <c r="D1" s="482"/>
      <c r="E1" s="483"/>
      <c r="F1" s="314"/>
      <c r="G1" s="280"/>
    </row>
    <row r="2" spans="1:7" s="32" customFormat="1" ht="74.25" customHeight="1" x14ac:dyDescent="0.25">
      <c r="A2" s="384" t="s">
        <v>1686</v>
      </c>
      <c r="B2" s="315" t="s">
        <v>1687</v>
      </c>
      <c r="C2" s="316" t="s">
        <v>1688</v>
      </c>
      <c r="D2" s="317" t="s">
        <v>1689</v>
      </c>
      <c r="E2" s="393" t="s">
        <v>1690</v>
      </c>
      <c r="F2" s="386" t="s">
        <v>1691</v>
      </c>
      <c r="G2" s="318"/>
    </row>
    <row r="3" spans="1:7" ht="47.25" customHeight="1" x14ac:dyDescent="0.25">
      <c r="A3" s="319"/>
      <c r="B3" s="58" t="s">
        <v>1914</v>
      </c>
      <c r="C3" s="67" t="s">
        <v>1915</v>
      </c>
      <c r="D3" s="380" t="str">
        <f>IF(COUNTIF(D4:D11,"NO CUMPLE")&gt;0,"NO CUMPLE CONDICIÓN",IF(COUNTIF(D4:D11,"CUMPLE")=0,"NO APLICA","CUMPLE"))</f>
        <v>NO APLICA</v>
      </c>
      <c r="E3" s="381" t="str">
        <f>CONCATENATE(IF(D4="NO CUMPLE",CONCATENATE(E4," / "),""),IF(D5="NO CUMPLE",CONCATENATE(E5," / "),""),IF(D6="NO CUMPLE",CONCATENATE(E6," / "),""),IF(D7="NO CUMPLE",CONCATENATE(E7," / "),""),IF(D8="NO CUMPLE",CONCATENATE(E8," / "),""),IF(D9="NO CUMPLE",CONCATENATE(E9," / "),""),IF(D10="NO CUMPLE",CONCATENATE(E10," / "),""),IF(D11="NO CUMPLE",CONCATENATE(E11," / "),""))</f>
        <v/>
      </c>
      <c r="F3" s="53" t="s">
        <v>1916</v>
      </c>
      <c r="G3" s="14">
        <f>IF(D3="CUMPLE",1,IF(D3="NO CUMPLE CONDICIÓN",2,3))</f>
        <v>3</v>
      </c>
    </row>
    <row r="4" spans="1:7" ht="101.25" x14ac:dyDescent="0.25">
      <c r="A4" s="320" t="s">
        <v>1917</v>
      </c>
      <c r="B4" s="55" t="s">
        <v>1918</v>
      </c>
      <c r="C4" s="283" t="s">
        <v>1919</v>
      </c>
      <c r="D4" s="373"/>
      <c r="E4" s="129"/>
      <c r="F4" s="53" t="s">
        <v>1920</v>
      </c>
    </row>
    <row r="5" spans="1:7" ht="144" x14ac:dyDescent="0.25">
      <c r="A5" s="320" t="s">
        <v>1917</v>
      </c>
      <c r="B5" s="55" t="s">
        <v>1921</v>
      </c>
      <c r="C5" s="65" t="s">
        <v>1922</v>
      </c>
      <c r="D5" s="373"/>
      <c r="E5" s="129"/>
      <c r="F5" s="53" t="s">
        <v>1923</v>
      </c>
    </row>
    <row r="6" spans="1:7" ht="66" x14ac:dyDescent="0.25">
      <c r="A6" s="320" t="s">
        <v>1917</v>
      </c>
      <c r="B6" s="55" t="s">
        <v>1924</v>
      </c>
      <c r="C6" s="283" t="s">
        <v>1925</v>
      </c>
      <c r="D6" s="373"/>
      <c r="E6" s="129"/>
      <c r="F6" s="53" t="s">
        <v>1926</v>
      </c>
    </row>
    <row r="7" spans="1:7" ht="28.5" x14ac:dyDescent="0.25">
      <c r="A7" s="320" t="s">
        <v>1917</v>
      </c>
      <c r="B7" s="55" t="s">
        <v>1927</v>
      </c>
      <c r="C7" s="60" t="s">
        <v>1928</v>
      </c>
      <c r="D7" s="373"/>
      <c r="E7" s="206"/>
      <c r="F7" s="387" t="s">
        <v>1929</v>
      </c>
    </row>
    <row r="8" spans="1:7" ht="28.5" x14ac:dyDescent="0.25">
      <c r="A8" s="320" t="s">
        <v>1917</v>
      </c>
      <c r="B8" s="55" t="s">
        <v>1930</v>
      </c>
      <c r="C8" s="65" t="s">
        <v>1931</v>
      </c>
      <c r="D8" s="373"/>
      <c r="E8" s="129"/>
      <c r="F8" s="53" t="s">
        <v>1932</v>
      </c>
    </row>
    <row r="9" spans="1:7" ht="114.75" x14ac:dyDescent="0.25">
      <c r="A9" s="320" t="s">
        <v>1917</v>
      </c>
      <c r="B9" s="55" t="s">
        <v>1933</v>
      </c>
      <c r="C9" s="65" t="s">
        <v>1934</v>
      </c>
      <c r="D9" s="373"/>
      <c r="E9" s="129"/>
      <c r="F9" s="53" t="s">
        <v>1932</v>
      </c>
    </row>
    <row r="10" spans="1:7" ht="56.1" customHeight="1" x14ac:dyDescent="0.25">
      <c r="A10" s="320" t="s">
        <v>1917</v>
      </c>
      <c r="B10" s="55" t="s">
        <v>1935</v>
      </c>
      <c r="C10" s="283" t="s">
        <v>1936</v>
      </c>
      <c r="D10" s="373"/>
      <c r="E10" s="129"/>
      <c r="F10" s="53" t="s">
        <v>1932</v>
      </c>
    </row>
    <row r="11" spans="1:7" ht="56.1" customHeight="1" x14ac:dyDescent="0.25">
      <c r="A11" s="385" t="s">
        <v>1917</v>
      </c>
      <c r="B11" s="55" t="s">
        <v>1937</v>
      </c>
      <c r="C11" s="68" t="s">
        <v>1938</v>
      </c>
      <c r="D11" s="373"/>
      <c r="E11" s="206"/>
      <c r="F11" s="387" t="s">
        <v>1939</v>
      </c>
    </row>
    <row r="12" spans="1:7" ht="56.1" customHeight="1" x14ac:dyDescent="0.25">
      <c r="A12" s="319"/>
      <c r="B12" s="321" t="s">
        <v>1940</v>
      </c>
      <c r="C12" s="98" t="s">
        <v>1941</v>
      </c>
      <c r="D12" s="380" t="str">
        <f>IF(COUNTIF(D13:D15,"NO CUMPLE")&gt;0,"NO CUMPLE CONDICIÓN",IF(COUNTIF(D13:D15,"CUMPLE")=0,"NO APLICA","CUMPLE"))</f>
        <v>NO APLICA</v>
      </c>
      <c r="E12" s="381" t="str">
        <f>CONCATENATE(IF(D13="NO CUMPLE",CONCATENATE(E13," "),""),IF(D14="NO CUMPLE",CONCATENATE(E14," "),""),IF(D15="NO CUMPLE",CONCATENATE(E15," "),""))</f>
        <v/>
      </c>
      <c r="F12" s="53" t="s">
        <v>1942</v>
      </c>
      <c r="G12" s="14">
        <f>IF(D12="CUMPLE",1,IF(D12="NO CUMPLE CONDICIÓN",2,3))</f>
        <v>3</v>
      </c>
    </row>
    <row r="13" spans="1:7" ht="253.5" customHeight="1" x14ac:dyDescent="0.25">
      <c r="A13" s="320" t="s">
        <v>1917</v>
      </c>
      <c r="B13" s="55" t="s">
        <v>1943</v>
      </c>
      <c r="C13" s="68" t="s">
        <v>1944</v>
      </c>
      <c r="D13" s="373"/>
      <c r="E13" s="129"/>
      <c r="F13" s="53" t="s">
        <v>1945</v>
      </c>
    </row>
    <row r="14" spans="1:7" ht="57" customHeight="1" x14ac:dyDescent="0.25">
      <c r="A14" s="320" t="s">
        <v>1917</v>
      </c>
      <c r="B14" s="55" t="s">
        <v>1946</v>
      </c>
      <c r="C14" s="68" t="s">
        <v>1947</v>
      </c>
      <c r="D14" s="373"/>
      <c r="E14" s="129"/>
      <c r="F14" s="53" t="s">
        <v>1948</v>
      </c>
    </row>
    <row r="15" spans="1:7" ht="69.599999999999994" customHeight="1" x14ac:dyDescent="0.25">
      <c r="A15" s="320" t="s">
        <v>1917</v>
      </c>
      <c r="B15" s="55" t="s">
        <v>1949</v>
      </c>
      <c r="C15" s="68" t="s">
        <v>1950</v>
      </c>
      <c r="D15" s="373"/>
      <c r="E15" s="129"/>
      <c r="F15" s="53" t="s">
        <v>1951</v>
      </c>
    </row>
    <row r="16" spans="1:7" ht="99.75" x14ac:dyDescent="0.25">
      <c r="A16" s="320" t="s">
        <v>1917</v>
      </c>
      <c r="B16" s="58" t="s">
        <v>1952</v>
      </c>
      <c r="C16" s="322" t="s">
        <v>1953</v>
      </c>
      <c r="D16" s="380" t="str">
        <f>IF(COUNTIF(D17:D24,"NO CUMPLE")&gt;0,"NO CUMPLE CONDICIÓN",IF(COUNTIF(D17:D24,"CUMPLE")=0,"NO APLICA","CUMPLE"))</f>
        <v>NO APLICA</v>
      </c>
      <c r="E16" s="381" t="str">
        <f>CONCATENATE(IF(D17="NO CUMPLE",CONCATENATE(E17," / "),""),IF(D18="NO CUMPLE",CONCATENATE(E18," / "),""),IF(D19="NO CUMPLE",CONCATENATE(E19," / "),""),IF(D20="NO CUMPLE",CONCATENATE(E20," / "),""),IF(D21="NO CUMPLE",CONCATENATE(E21," / "),""),IF(D22="NO CUMPLE",CONCATENATE(E22," / "),""),IF(D23="NO CUMPLE",CONCATENATE(E23," / "),""),IF(D24="NO CUMPLE",CONCATENATE(E24," / "),""))</f>
        <v/>
      </c>
      <c r="F16" s="53" t="s">
        <v>1954</v>
      </c>
      <c r="G16" s="14">
        <f>IF(D16="CUMPLE",1,IF(D16="NO CUMPLE CONDICIÓN",2,3))</f>
        <v>3</v>
      </c>
    </row>
    <row r="17" spans="1:7" ht="75.75" customHeight="1" x14ac:dyDescent="0.25">
      <c r="A17" s="320" t="s">
        <v>1917</v>
      </c>
      <c r="B17" s="55" t="s">
        <v>1955</v>
      </c>
      <c r="C17" s="323" t="s">
        <v>1956</v>
      </c>
      <c r="D17" s="373"/>
      <c r="E17" s="129"/>
      <c r="F17" s="53" t="s">
        <v>1954</v>
      </c>
    </row>
    <row r="18" spans="1:7" ht="129" x14ac:dyDescent="0.25">
      <c r="A18" s="320" t="s">
        <v>1917</v>
      </c>
      <c r="B18" s="55" t="s">
        <v>1957</v>
      </c>
      <c r="C18" s="60" t="s">
        <v>1958</v>
      </c>
      <c r="D18" s="373"/>
      <c r="E18" s="206"/>
      <c r="F18" s="53" t="s">
        <v>1959</v>
      </c>
    </row>
    <row r="19" spans="1:7" ht="81" customHeight="1" x14ac:dyDescent="0.25">
      <c r="A19" s="320" t="s">
        <v>1917</v>
      </c>
      <c r="B19" s="55" t="s">
        <v>1960</v>
      </c>
      <c r="C19" s="56" t="s">
        <v>1961</v>
      </c>
      <c r="D19" s="373"/>
      <c r="E19" s="129"/>
      <c r="F19" s="53" t="s">
        <v>1954</v>
      </c>
    </row>
    <row r="20" spans="1:7" ht="87" customHeight="1" x14ac:dyDescent="0.25">
      <c r="A20" s="320" t="s">
        <v>1917</v>
      </c>
      <c r="B20" s="55" t="s">
        <v>1962</v>
      </c>
      <c r="C20" s="323" t="s">
        <v>1963</v>
      </c>
      <c r="D20" s="373"/>
      <c r="E20" s="129"/>
      <c r="F20" s="53" t="s">
        <v>1954</v>
      </c>
    </row>
    <row r="21" spans="1:7" ht="79.5" customHeight="1" x14ac:dyDescent="0.25">
      <c r="A21" s="320" t="s">
        <v>1917</v>
      </c>
      <c r="B21" s="55" t="s">
        <v>1964</v>
      </c>
      <c r="C21" s="323" t="s">
        <v>1965</v>
      </c>
      <c r="D21" s="373"/>
      <c r="E21" s="129"/>
      <c r="F21" s="53" t="s">
        <v>1954</v>
      </c>
    </row>
    <row r="22" spans="1:7" ht="58.5" customHeight="1" x14ac:dyDescent="0.25">
      <c r="A22" s="320" t="s">
        <v>1917</v>
      </c>
      <c r="B22" s="55" t="s">
        <v>1966</v>
      </c>
      <c r="C22" s="323" t="s">
        <v>1967</v>
      </c>
      <c r="D22" s="373"/>
      <c r="E22" s="129"/>
      <c r="F22" s="53" t="s">
        <v>1968</v>
      </c>
    </row>
    <row r="23" spans="1:7" ht="93.95" customHeight="1" x14ac:dyDescent="0.25">
      <c r="A23" s="320" t="s">
        <v>1917</v>
      </c>
      <c r="B23" s="55" t="s">
        <v>1969</v>
      </c>
      <c r="C23" s="68" t="s">
        <v>1970</v>
      </c>
      <c r="D23" s="373"/>
      <c r="E23" s="394"/>
      <c r="F23" s="388" t="s">
        <v>1971</v>
      </c>
    </row>
    <row r="24" spans="1:7" ht="64.5" customHeight="1" x14ac:dyDescent="0.25">
      <c r="A24" s="320" t="s">
        <v>1917</v>
      </c>
      <c r="B24" s="55" t="s">
        <v>1972</v>
      </c>
      <c r="C24" s="68" t="s">
        <v>1973</v>
      </c>
      <c r="D24" s="382"/>
      <c r="E24" s="394"/>
      <c r="F24" s="388" t="s">
        <v>1974</v>
      </c>
    </row>
    <row r="25" spans="1:7" ht="50.25" customHeight="1" x14ac:dyDescent="0.25">
      <c r="A25" s="319"/>
      <c r="B25" s="58" t="s">
        <v>1975</v>
      </c>
      <c r="C25" s="322" t="s">
        <v>1976</v>
      </c>
      <c r="D25" s="380" t="str">
        <f>IF(COUNTIF(D26:D26,"NO CUMPLE")&gt;0,"NO CUMPLE CONDICIÓN",IF(COUNTIF(D26:D26,"CUMPLE")=0,"NO APLICA","CUMPLE"))</f>
        <v>NO APLICA</v>
      </c>
      <c r="E25" s="381" t="str">
        <f>CONCATENATE(IF(D26="NO CUMPLE",CONCATENATE(E26," "),""))</f>
        <v/>
      </c>
      <c r="F25" s="389" t="s">
        <v>1977</v>
      </c>
      <c r="G25" s="14">
        <f>IF(D25="CUMPLE",1,IF(D25="NO CUMPLE CONDICIÓN",2,3))</f>
        <v>3</v>
      </c>
    </row>
    <row r="26" spans="1:7" ht="86.25" x14ac:dyDescent="0.25">
      <c r="A26" s="320" t="s">
        <v>1917</v>
      </c>
      <c r="B26" s="55" t="s">
        <v>1978</v>
      </c>
      <c r="C26" s="358" t="s">
        <v>1979</v>
      </c>
      <c r="D26" s="373"/>
      <c r="E26" s="129"/>
      <c r="F26" s="389" t="s">
        <v>1977</v>
      </c>
    </row>
    <row r="27" spans="1:7" ht="45.95" customHeight="1" x14ac:dyDescent="0.25">
      <c r="A27" s="319"/>
      <c r="B27" s="58" t="s">
        <v>1980</v>
      </c>
      <c r="C27" s="324" t="s">
        <v>1981</v>
      </c>
      <c r="D27" s="380" t="str">
        <f>IF(COUNTIF(D28:D32,"NO CUMPLE")&gt;0,"NO CUMPLE CONDICIÓN",IF(COUNTIF(D28:D32,"CUMPLE")=0,"NO APLICA","CUMPLE"))</f>
        <v>NO APLICA</v>
      </c>
      <c r="E27" s="381" t="str">
        <f>CONCATENATE(IF(D28="NO CUMPLE",CONCATENATE(E28," / "),""),IF(D29="NO CUMPLE",CONCATENATE(E29," / "),""),IF(D30="NO CUMPLE",CONCATENATE(E30," / "),""),IF(D31="NO CUMPLE",CONCATENATE(E31," / "),""),IF(D32="NO CUMPLE",CONCATENATE(E32," / "),""))</f>
        <v/>
      </c>
      <c r="F27" s="53" t="s">
        <v>1982</v>
      </c>
      <c r="G27" s="14">
        <f>IF(D27="CUMPLE",1,IF(D27="NO CUMPLE CONDICIÓN",2,3))</f>
        <v>3</v>
      </c>
    </row>
    <row r="28" spans="1:7" ht="100.5" x14ac:dyDescent="0.25">
      <c r="A28" s="320" t="s">
        <v>1917</v>
      </c>
      <c r="B28" s="55" t="s">
        <v>1983</v>
      </c>
      <c r="C28" s="68" t="s">
        <v>1984</v>
      </c>
      <c r="D28" s="373"/>
      <c r="E28" s="129"/>
      <c r="F28" s="53" t="s">
        <v>1985</v>
      </c>
    </row>
    <row r="29" spans="1:7" ht="43.5" customHeight="1" x14ac:dyDescent="0.25">
      <c r="A29" s="320" t="s">
        <v>1917</v>
      </c>
      <c r="B29" s="55" t="s">
        <v>1986</v>
      </c>
      <c r="C29" s="68" t="s">
        <v>1987</v>
      </c>
      <c r="D29" s="382"/>
      <c r="E29" s="394"/>
      <c r="F29" s="388" t="s">
        <v>1985</v>
      </c>
    </row>
    <row r="30" spans="1:7" ht="45.95" customHeight="1" x14ac:dyDescent="0.25">
      <c r="A30" s="320" t="s">
        <v>1917</v>
      </c>
      <c r="B30" s="55" t="s">
        <v>1988</v>
      </c>
      <c r="C30" s="68" t="s">
        <v>1989</v>
      </c>
      <c r="D30" s="373"/>
      <c r="E30" s="129"/>
      <c r="F30" s="53" t="s">
        <v>1985</v>
      </c>
    </row>
    <row r="31" spans="1:7" ht="57" x14ac:dyDescent="0.25">
      <c r="A31" s="320" t="s">
        <v>1917</v>
      </c>
      <c r="B31" s="55" t="s">
        <v>1990</v>
      </c>
      <c r="C31" s="68" t="s">
        <v>1991</v>
      </c>
      <c r="D31" s="373"/>
      <c r="E31" s="129"/>
      <c r="F31" s="53" t="s">
        <v>1992</v>
      </c>
    </row>
    <row r="32" spans="1:7" ht="63.6" customHeight="1" x14ac:dyDescent="0.25">
      <c r="A32" s="320" t="s">
        <v>1917</v>
      </c>
      <c r="B32" s="55" t="s">
        <v>1993</v>
      </c>
      <c r="C32" s="68" t="s">
        <v>1994</v>
      </c>
      <c r="D32" s="373"/>
      <c r="E32" s="129"/>
      <c r="F32" s="53" t="s">
        <v>1995</v>
      </c>
    </row>
    <row r="33" spans="1:8" s="326" customFormat="1" ht="66.95" customHeight="1" x14ac:dyDescent="0.25">
      <c r="A33" s="325"/>
      <c r="B33" s="58" t="s">
        <v>1996</v>
      </c>
      <c r="C33" s="67" t="s">
        <v>1997</v>
      </c>
      <c r="D33" s="380" t="str">
        <f>IF(COUNTIF(D35:D45,"NO CUMPLE")&gt;0,"NO CUMPLE CONDICIÓN",IF(COUNTIF(D35:D45,"CUMPLE")=0,"NO APLICA","CUMPLE"))</f>
        <v>NO APLICA</v>
      </c>
      <c r="E33" s="381" t="str">
        <f>CONCATENATE(IF(D35="NO CUMPLE",CONCATENATE(E35," / "),""),IF(D36="NO CUMPLE",CONCATENATE(E36," / "),""),IF(D37="NO CUMPLE",CONCATENATE(E37," / "),""),IF(D38="NO CUMPLE",CONCATENATE(E38," / "),""),IF(D39="NO CUMPLE",CONCATENATE(E39," / "),""),IF(D40="NO CUMPLE",CONCATENATE(E40," / "),""),IF(D41="NO CUMPLE",CONCATENATE(E41," / "),""),IF(D42="NO CUMPLE",CONCATENATE(E42," / "),""),IF(D44="NO CUMPLE",CONCATENATE(E44," / "),""),IF(D45="NO CUMPLE",CONCATENATE(E45," / "),""))</f>
        <v/>
      </c>
      <c r="F33" s="388" t="s">
        <v>1998</v>
      </c>
      <c r="G33" s="14">
        <f>IF(D33="CUMPLE",1,IF(D33="NO CUMPLE CONDICIÓN",2,3))</f>
        <v>3</v>
      </c>
    </row>
    <row r="34" spans="1:8" s="326" customFormat="1" ht="45.95" customHeight="1" x14ac:dyDescent="0.25">
      <c r="A34" s="325"/>
      <c r="B34" s="92"/>
      <c r="C34" s="327" t="s">
        <v>1999</v>
      </c>
      <c r="D34" s="347"/>
      <c r="E34" s="93"/>
      <c r="F34" s="388"/>
      <c r="G34" s="14"/>
    </row>
    <row r="35" spans="1:8" s="326" customFormat="1" ht="66.95" customHeight="1" x14ac:dyDescent="0.25">
      <c r="A35" s="320" t="s">
        <v>1917</v>
      </c>
      <c r="B35" s="328" t="s">
        <v>2000</v>
      </c>
      <c r="C35" s="329" t="s">
        <v>2001</v>
      </c>
      <c r="D35" s="373"/>
      <c r="E35" s="204"/>
      <c r="F35" s="388" t="s">
        <v>2002</v>
      </c>
      <c r="G35" s="330"/>
    </row>
    <row r="36" spans="1:8" s="326" customFormat="1" ht="50.45" customHeight="1" x14ac:dyDescent="0.25">
      <c r="A36" s="320" t="s">
        <v>1917</v>
      </c>
      <c r="B36" s="328" t="s">
        <v>2003</v>
      </c>
      <c r="C36" s="329" t="s">
        <v>2004</v>
      </c>
      <c r="D36" s="373"/>
      <c r="E36" s="204"/>
      <c r="F36" s="388" t="s">
        <v>2002</v>
      </c>
      <c r="G36" s="330"/>
    </row>
    <row r="37" spans="1:8" s="326" customFormat="1" ht="57.95" customHeight="1" x14ac:dyDescent="0.25">
      <c r="A37" s="320" t="s">
        <v>1917</v>
      </c>
      <c r="B37" s="328" t="s">
        <v>2005</v>
      </c>
      <c r="C37" s="329" t="s">
        <v>2006</v>
      </c>
      <c r="D37" s="373"/>
      <c r="E37" s="204"/>
      <c r="F37" s="388" t="s">
        <v>2002</v>
      </c>
      <c r="G37" s="330"/>
    </row>
    <row r="38" spans="1:8" s="326" customFormat="1" ht="257.25" x14ac:dyDescent="0.25">
      <c r="A38" s="320" t="s">
        <v>1917</v>
      </c>
      <c r="B38" s="328" t="s">
        <v>2007</v>
      </c>
      <c r="C38" s="329" t="s">
        <v>2008</v>
      </c>
      <c r="D38" s="373"/>
      <c r="E38" s="204"/>
      <c r="F38" s="53" t="s">
        <v>2009</v>
      </c>
      <c r="G38" s="330"/>
    </row>
    <row r="39" spans="1:8" s="326" customFormat="1" ht="171.75" x14ac:dyDescent="0.25">
      <c r="A39" s="320" t="s">
        <v>1917</v>
      </c>
      <c r="B39" s="328" t="s">
        <v>2010</v>
      </c>
      <c r="C39" s="323" t="s">
        <v>2011</v>
      </c>
      <c r="D39" s="373"/>
      <c r="E39" s="204"/>
      <c r="F39" s="53" t="s">
        <v>2012</v>
      </c>
      <c r="G39" s="330"/>
    </row>
    <row r="40" spans="1:8" s="326" customFormat="1" ht="57.75" x14ac:dyDescent="0.25">
      <c r="A40" s="320" t="s">
        <v>1917</v>
      </c>
      <c r="B40" s="328" t="s">
        <v>2013</v>
      </c>
      <c r="C40" s="329" t="s">
        <v>2014</v>
      </c>
      <c r="D40" s="373"/>
      <c r="E40" s="204"/>
      <c r="F40" s="53" t="s">
        <v>2015</v>
      </c>
      <c r="G40" s="330"/>
    </row>
    <row r="41" spans="1:8" s="326" customFormat="1" ht="66" customHeight="1" x14ac:dyDescent="0.25">
      <c r="A41" s="320" t="s">
        <v>1917</v>
      </c>
      <c r="B41" s="328" t="s">
        <v>2016</v>
      </c>
      <c r="C41" s="323" t="s">
        <v>2017</v>
      </c>
      <c r="D41" s="373"/>
      <c r="E41" s="395"/>
      <c r="F41" s="53" t="s">
        <v>2018</v>
      </c>
      <c r="G41" s="330"/>
    </row>
    <row r="42" spans="1:8" s="326" customFormat="1" ht="66" customHeight="1" x14ac:dyDescent="0.25">
      <c r="A42" s="320" t="s">
        <v>1917</v>
      </c>
      <c r="B42" s="328" t="s">
        <v>2019</v>
      </c>
      <c r="C42" s="329" t="s">
        <v>2020</v>
      </c>
      <c r="D42" s="373"/>
      <c r="E42" s="204"/>
      <c r="F42" s="53" t="s">
        <v>2021</v>
      </c>
      <c r="G42" s="330"/>
    </row>
    <row r="43" spans="1:8" s="326" customFormat="1" ht="54.6" customHeight="1" x14ac:dyDescent="0.25">
      <c r="A43" s="325"/>
      <c r="B43" s="92"/>
      <c r="C43" s="327" t="s">
        <v>2022</v>
      </c>
      <c r="D43" s="347"/>
      <c r="E43" s="93"/>
      <c r="F43" s="388"/>
      <c r="G43" s="330"/>
    </row>
    <row r="44" spans="1:8" s="326" customFormat="1" ht="186" x14ac:dyDescent="0.25">
      <c r="A44" s="320" t="s">
        <v>1917</v>
      </c>
      <c r="B44" s="55" t="s">
        <v>2023</v>
      </c>
      <c r="C44" s="65" t="s">
        <v>2024</v>
      </c>
      <c r="D44" s="383"/>
      <c r="E44" s="395"/>
      <c r="F44" s="53" t="s">
        <v>2025</v>
      </c>
      <c r="G44" s="331"/>
      <c r="H44" s="332"/>
    </row>
    <row r="45" spans="1:8" s="326" customFormat="1" ht="243" x14ac:dyDescent="0.25">
      <c r="A45" s="320" t="s">
        <v>1917</v>
      </c>
      <c r="B45" s="55" t="s">
        <v>2026</v>
      </c>
      <c r="C45" s="323" t="s">
        <v>2027</v>
      </c>
      <c r="D45" s="383"/>
      <c r="E45" s="395"/>
      <c r="F45" s="53" t="s">
        <v>2028</v>
      </c>
      <c r="G45" s="331"/>
      <c r="H45" s="332"/>
    </row>
    <row r="46" spans="1:8" ht="48.95" customHeight="1" x14ac:dyDescent="0.25">
      <c r="A46" s="319"/>
      <c r="B46" s="58" t="s">
        <v>2029</v>
      </c>
      <c r="C46" s="324" t="s">
        <v>2030</v>
      </c>
      <c r="D46" s="380" t="str">
        <f>IF(COUNTIF(D47:D52,"NO CUMPLE")&gt;0,"NO CUMPLE CONDICIÓN",IF(COUNTIF(D47:D52,"CUMPLE")=0,"NO APLICA","CUMPLE"))</f>
        <v>NO APLICA</v>
      </c>
      <c r="E46" s="381" t="str">
        <f>CONCATENATE(IF(D47="NO CUMPLE",CONCATENATE(E47," / "),""),IF(D48="NO CUMPLE",CONCATENATE(E48," / "),""),IF(D49="NO CUMPLE",CONCATENATE(E49," / "),""),IF(D50="NO CUMPLE",CONCATENATE(E50," / "),""),IF(D51="NO CUMPLE",CONCATENATE(E51," / "),""),IF(D52="NO CUMPLE",CONCATENATE(E52," / "),""))</f>
        <v/>
      </c>
      <c r="F46" s="388" t="s">
        <v>2031</v>
      </c>
      <c r="G46" s="14">
        <f>IF(D46="CUMPLE",1,IF(D46="NO CUMPLE CONDICIÓN",2,3))</f>
        <v>3</v>
      </c>
    </row>
    <row r="47" spans="1:8" ht="82.5" customHeight="1" x14ac:dyDescent="0.25">
      <c r="A47" s="320" t="s">
        <v>1917</v>
      </c>
      <c r="B47" s="55" t="s">
        <v>2032</v>
      </c>
      <c r="C47" s="323" t="s">
        <v>2033</v>
      </c>
      <c r="D47" s="373"/>
      <c r="E47" s="129"/>
      <c r="F47" s="53" t="s">
        <v>2034</v>
      </c>
    </row>
    <row r="48" spans="1:8" ht="71.45" customHeight="1" x14ac:dyDescent="0.25">
      <c r="A48" s="320" t="s">
        <v>1917</v>
      </c>
      <c r="B48" s="55" t="s">
        <v>2035</v>
      </c>
      <c r="C48" s="323" t="s">
        <v>2036</v>
      </c>
      <c r="D48" s="373"/>
      <c r="E48" s="129"/>
      <c r="F48" s="53" t="s">
        <v>2037</v>
      </c>
    </row>
    <row r="49" spans="1:9" ht="71.45" customHeight="1" x14ac:dyDescent="0.25">
      <c r="A49" s="320"/>
      <c r="B49" s="55" t="s">
        <v>2038</v>
      </c>
      <c r="C49" s="323" t="s">
        <v>2039</v>
      </c>
      <c r="D49" s="373"/>
      <c r="E49" s="129"/>
      <c r="F49" s="53" t="s">
        <v>2040</v>
      </c>
    </row>
    <row r="50" spans="1:9" ht="71.45" customHeight="1" x14ac:dyDescent="0.25">
      <c r="A50" s="320"/>
      <c r="B50" s="55" t="s">
        <v>2041</v>
      </c>
      <c r="C50" s="323" t="s">
        <v>2042</v>
      </c>
      <c r="D50" s="383"/>
      <c r="E50" s="395"/>
      <c r="F50" s="53" t="s">
        <v>2043</v>
      </c>
      <c r="G50" s="333"/>
      <c r="H50" s="334"/>
      <c r="I50" s="334"/>
    </row>
    <row r="51" spans="1:9" ht="71.45" customHeight="1" x14ac:dyDescent="0.25">
      <c r="A51" s="320" t="s">
        <v>1917</v>
      </c>
      <c r="B51" s="55" t="s">
        <v>2044</v>
      </c>
      <c r="C51" s="60" t="s">
        <v>2045</v>
      </c>
      <c r="D51" s="133"/>
      <c r="E51" s="129"/>
      <c r="F51" s="53" t="s">
        <v>2046</v>
      </c>
      <c r="G51" s="333"/>
      <c r="H51" s="334"/>
      <c r="I51" s="334"/>
    </row>
    <row r="52" spans="1:9" ht="72.599999999999994" customHeight="1" x14ac:dyDescent="0.25">
      <c r="A52" s="320" t="s">
        <v>1917</v>
      </c>
      <c r="B52" s="55" t="s">
        <v>2047</v>
      </c>
      <c r="C52" s="335" t="s">
        <v>2048</v>
      </c>
      <c r="D52" s="373"/>
      <c r="E52" s="129"/>
      <c r="F52" s="53" t="s">
        <v>2049</v>
      </c>
    </row>
    <row r="53" spans="1:9" ht="54" customHeight="1" x14ac:dyDescent="0.25">
      <c r="A53" s="319"/>
      <c r="B53" s="58" t="s">
        <v>2050</v>
      </c>
      <c r="C53" s="324" t="s">
        <v>2051</v>
      </c>
      <c r="D53" s="380" t="str">
        <f>IF(COUNTIF(D54:D55,"NO CUMPLE")&gt;0,"NO CUMPLE CONDICIÓN",IF(COUNTIF(D54:D55,"CUMPLE")=0,"NO APLICA","CUMPLE"))</f>
        <v>NO APLICA</v>
      </c>
      <c r="E53" s="381" t="str">
        <f>CONCATENATE(IF(D54="NO CUMPLE",CONCATENATE(E54," / "),""),IF(D55="NO CUMPLE",CONCATENATE(E55,"  "),""))</f>
        <v/>
      </c>
      <c r="F53" s="53" t="s">
        <v>2052</v>
      </c>
      <c r="G53" s="14">
        <f>IF(D53="CUMPLE",1,IF(D53="NO CUMPLE CONDICIÓN",2,3))</f>
        <v>3</v>
      </c>
    </row>
    <row r="54" spans="1:9" ht="185.25" x14ac:dyDescent="0.25">
      <c r="A54" s="320" t="s">
        <v>1917</v>
      </c>
      <c r="B54" s="55" t="s">
        <v>2053</v>
      </c>
      <c r="C54" s="323" t="s">
        <v>2054</v>
      </c>
      <c r="D54" s="373"/>
      <c r="E54" s="129"/>
      <c r="F54" s="53" t="s">
        <v>2055</v>
      </c>
    </row>
    <row r="55" spans="1:9" ht="57" x14ac:dyDescent="0.25">
      <c r="A55" s="320" t="s">
        <v>1917</v>
      </c>
      <c r="B55" s="55" t="s">
        <v>2056</v>
      </c>
      <c r="C55" s="56" t="s">
        <v>2057</v>
      </c>
      <c r="D55" s="373"/>
      <c r="E55" s="129"/>
      <c r="F55" s="53" t="s">
        <v>2055</v>
      </c>
    </row>
    <row r="56" spans="1:9" ht="71.099999999999994" customHeight="1" x14ac:dyDescent="0.25">
      <c r="A56" s="319"/>
      <c r="B56" s="58" t="s">
        <v>2058</v>
      </c>
      <c r="C56" s="324" t="s">
        <v>2059</v>
      </c>
      <c r="D56" s="380" t="str">
        <f>IF(COUNTIF(D57:D57,"NO CUMPLE")&gt;0,"NO CUMPLE CONDICIÓN",IF(COUNTIF(D57:D57,"CUMPLE")=0,"NO APLICA","CUMPLE"))</f>
        <v>NO APLICA</v>
      </c>
      <c r="E56" s="381" t="str">
        <f>CONCATENATE(IF(D57="NO CUMPLE",CONCATENATE(E57," "),""))</f>
        <v/>
      </c>
      <c r="F56" s="390" t="s">
        <v>2060</v>
      </c>
      <c r="G56" s="14">
        <f t="shared" ref="G56" si="0">IF(D56="CUMPLE",1,IF(D56="NO CUMPLE CONDICIÓN",2,3))</f>
        <v>3</v>
      </c>
    </row>
    <row r="57" spans="1:9" ht="63.95" customHeight="1" x14ac:dyDescent="0.25">
      <c r="A57" s="385" t="s">
        <v>1917</v>
      </c>
      <c r="B57" s="55" t="s">
        <v>2061</v>
      </c>
      <c r="C57" s="323" t="s">
        <v>2062</v>
      </c>
      <c r="D57" s="373"/>
      <c r="E57" s="129"/>
      <c r="F57" s="53" t="s">
        <v>2063</v>
      </c>
    </row>
    <row r="58" spans="1:9" ht="123.75" x14ac:dyDescent="0.25">
      <c r="A58" s="336"/>
      <c r="B58" s="353" t="s">
        <v>2064</v>
      </c>
      <c r="C58" s="322" t="s">
        <v>2065</v>
      </c>
      <c r="D58" s="380" t="str">
        <f>IF(COUNTIF(D59:D61,"NO CUMPLE")&gt;0,"NO CUMPLE CONDICIÓN",IF(COUNTIF(D59:D61,"CUMPLE")=0,"NO APLICA","CUMPLE"))</f>
        <v>NO APLICA</v>
      </c>
      <c r="E58" s="381" t="str">
        <f>CONCATENATE(IF(D59="NO CUMPLE",CONCATENATE(E59," "),""),IF(D60="NO CUMPLE",CONCATENATE(E60," "),""),IF(D61="NO CUMPLE",CONCATENATE(E61," "),""))</f>
        <v/>
      </c>
      <c r="F58" s="391" t="s">
        <v>2066</v>
      </c>
      <c r="G58" s="14">
        <f>IF(D58="CUMPLE",1,IF(D58="NO CUMPLE CONDICIÓN",2,3))</f>
        <v>3</v>
      </c>
    </row>
    <row r="59" spans="1:9" ht="185.25" x14ac:dyDescent="0.25">
      <c r="A59" s="320" t="s">
        <v>1917</v>
      </c>
      <c r="B59" s="55" t="s">
        <v>2067</v>
      </c>
      <c r="C59" s="60" t="s">
        <v>2068</v>
      </c>
      <c r="D59" s="373"/>
      <c r="E59" s="129"/>
      <c r="F59" s="53" t="s">
        <v>2066</v>
      </c>
    </row>
    <row r="60" spans="1:9" ht="134.1" customHeight="1" x14ac:dyDescent="0.25">
      <c r="A60" s="320" t="s">
        <v>1917</v>
      </c>
      <c r="B60" s="55" t="s">
        <v>2069</v>
      </c>
      <c r="C60" s="60" t="s">
        <v>2070</v>
      </c>
      <c r="D60" s="373"/>
      <c r="E60" s="129"/>
      <c r="F60" s="53" t="s">
        <v>2066</v>
      </c>
    </row>
    <row r="61" spans="1:9" ht="89.45" customHeight="1" thickBot="1" x14ac:dyDescent="0.3">
      <c r="A61" s="337" t="s">
        <v>1917</v>
      </c>
      <c r="B61" s="61" t="s">
        <v>2071</v>
      </c>
      <c r="C61" s="96" t="s">
        <v>2072</v>
      </c>
      <c r="D61" s="377"/>
      <c r="E61" s="374"/>
      <c r="F61" s="392" t="s">
        <v>2073</v>
      </c>
    </row>
    <row r="62" spans="1:9" x14ac:dyDescent="0.25">
      <c r="C62" s="14"/>
      <c r="D62" s="14"/>
      <c r="E62" s="14"/>
      <c r="F62" s="110"/>
    </row>
    <row r="63" spans="1:9" hidden="1" x14ac:dyDescent="0.25">
      <c r="C63" s="100" t="s">
        <v>1807</v>
      </c>
      <c r="D63" s="14">
        <f>COUNTIF(G3:G61,1)</f>
        <v>0</v>
      </c>
    </row>
    <row r="64" spans="1:9" hidden="1" x14ac:dyDescent="0.25">
      <c r="C64" s="100" t="s">
        <v>1808</v>
      </c>
      <c r="D64" s="14">
        <f>COUNTIF(G3:G61,2)</f>
        <v>0</v>
      </c>
    </row>
    <row r="65" spans="3:4" hidden="1" x14ac:dyDescent="0.25">
      <c r="C65" s="100" t="s">
        <v>1809</v>
      </c>
      <c r="D65" s="14">
        <f>COUNTIF(G3:G61,3)</f>
        <v>10</v>
      </c>
    </row>
  </sheetData>
  <sheetProtection algorithmName="SHA-512" hashValue="cWgCXuMFXn2+tGgOQyto51MqfieQMYoXGUhAflCCzKFH7X8ZZMs84A5TASEDxB8eLsTS6vp0cz9vOJyzEWgaCw==" saltValue="pltZuHn0odrQ9MhwyDSu6w==" spinCount="100000" sheet="1" formatRows="0" autoFilter="0"/>
  <mergeCells count="1">
    <mergeCell ref="B1:E1"/>
  </mergeCells>
  <conditionalFormatting sqref="D3">
    <cfRule type="cellIs" dxfId="100" priority="19" operator="equal">
      <formula>"NO CUMPLE CONDICIÓN"</formula>
    </cfRule>
    <cfRule type="cellIs" dxfId="99" priority="20" operator="equal">
      <formula>"No Cumple"</formula>
    </cfRule>
  </conditionalFormatting>
  <conditionalFormatting sqref="D12">
    <cfRule type="cellIs" dxfId="98" priority="17" operator="equal">
      <formula>"NO CUMPLE CONDICIÓN"</formula>
    </cfRule>
    <cfRule type="cellIs" dxfId="97" priority="18" operator="equal">
      <formula>"No Cumple"</formula>
    </cfRule>
  </conditionalFormatting>
  <conditionalFormatting sqref="D16">
    <cfRule type="cellIs" dxfId="96" priority="15" operator="equal">
      <formula>"NO CUMPLE CONDICIÓN"</formula>
    </cfRule>
    <cfRule type="cellIs" dxfId="95" priority="16" operator="equal">
      <formula>"No Cumple"</formula>
    </cfRule>
  </conditionalFormatting>
  <conditionalFormatting sqref="D25">
    <cfRule type="cellIs" dxfId="94" priority="13" operator="equal">
      <formula>"NO CUMPLE CONDICIÓN"</formula>
    </cfRule>
    <cfRule type="cellIs" dxfId="93" priority="14" operator="equal">
      <formula>"No Cumple"</formula>
    </cfRule>
  </conditionalFormatting>
  <conditionalFormatting sqref="D27">
    <cfRule type="cellIs" dxfId="92" priority="11" operator="equal">
      <formula>"NO CUMPLE CONDICIÓN"</formula>
    </cfRule>
    <cfRule type="cellIs" dxfId="91" priority="12" operator="equal">
      <formula>"No Cumple"</formula>
    </cfRule>
  </conditionalFormatting>
  <conditionalFormatting sqref="D33:D34">
    <cfRule type="cellIs" dxfId="90" priority="9" operator="equal">
      <formula>"NO CUMPLE CONDICIÓN"</formula>
    </cfRule>
    <cfRule type="cellIs" dxfId="89" priority="10" operator="equal">
      <formula>"No Cumple"</formula>
    </cfRule>
  </conditionalFormatting>
  <conditionalFormatting sqref="D43">
    <cfRule type="cellIs" dxfId="88" priority="35" operator="equal">
      <formula>"NO CUMPLE CONDICIÓN"</formula>
    </cfRule>
    <cfRule type="cellIs" dxfId="87" priority="36" operator="equal">
      <formula>"No Cumple"</formula>
    </cfRule>
  </conditionalFormatting>
  <conditionalFormatting sqref="D46">
    <cfRule type="cellIs" dxfId="86" priority="7" operator="equal">
      <formula>"NO CUMPLE CONDICIÓN"</formula>
    </cfRule>
    <cfRule type="cellIs" dxfId="85" priority="8" operator="equal">
      <formula>"No Cumple"</formula>
    </cfRule>
  </conditionalFormatting>
  <conditionalFormatting sqref="D53">
    <cfRule type="cellIs" dxfId="84" priority="5" operator="equal">
      <formula>"NO CUMPLE CONDICIÓN"</formula>
    </cfRule>
    <cfRule type="cellIs" dxfId="83" priority="6" operator="equal">
      <formula>"No Cumple"</formula>
    </cfRule>
  </conditionalFormatting>
  <conditionalFormatting sqref="D56">
    <cfRule type="cellIs" dxfId="82" priority="3" operator="equal">
      <formula>"NO CUMPLE CONDICIÓN"</formula>
    </cfRule>
    <cfRule type="cellIs" dxfId="81" priority="4" operator="equal">
      <formula>"No Cumple"</formula>
    </cfRule>
  </conditionalFormatting>
  <conditionalFormatting sqref="D58">
    <cfRule type="cellIs" dxfId="80" priority="1" operator="equal">
      <formula>"NO CUMPLE CONDICIÓN"</formula>
    </cfRule>
    <cfRule type="cellIs" dxfId="79" priority="2" operator="equal">
      <formula>"No Cumple"</formula>
    </cfRule>
  </conditionalFormatting>
  <dataValidations count="2">
    <dataValidation type="list" allowBlank="1" showInputMessage="1" showErrorMessage="1" sqref="D44:D45 D51 D18 D23 D59:D61" xr:uid="{500B49E4-D886-4ADF-8461-B85316DFF177}">
      <formula1>"CUMPLE,NO CUMPLE,NO APLICA"</formula1>
    </dataValidation>
    <dataValidation type="list" allowBlank="1" showInputMessage="1" showErrorMessage="1" sqref="D19:D22 D24 D26 D28:D32 D54:D55 D57 D13:D15 D52 D4:D11 D47:D50 D17 D35:D42" xr:uid="{C11C3D91-2EEA-46B5-ADC5-85A531E18B55}">
      <formula1>"CUMPLE,NO CUMPLE"</formula1>
    </dataValidation>
  </dataValidations>
  <hyperlinks>
    <hyperlink ref="A1" location="PORTADA!A1" display="Portada" xr:uid="{6C2611F5-9BE1-4396-9A71-66AE82BDDDD6}"/>
  </hyperlinks>
  <printOptions horizontalCentered="1"/>
  <pageMargins left="0.11811023622047245" right="0.11811023622047245" top="1.1811023622047245" bottom="0.74803149606299213" header="0.31496062992125984" footer="0.31496062992125984"/>
  <pageSetup scale="73"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9FB79-B831-4EC5-A89E-4208765CB009}">
  <sheetPr>
    <tabColor rgb="FFFFCCCC"/>
    <pageSetUpPr fitToPage="1"/>
  </sheetPr>
  <dimension ref="A1:G28"/>
  <sheetViews>
    <sheetView zoomScale="90" zoomScaleNormal="90" workbookViewId="0">
      <selection activeCell="A23" sqref="A23"/>
    </sheetView>
  </sheetViews>
  <sheetFormatPr baseColWidth="10" defaultColWidth="11.42578125" defaultRowHeight="15" x14ac:dyDescent="0.25"/>
  <cols>
    <col min="1" max="1" width="7.7109375" style="31" customWidth="1"/>
    <col min="2" max="2" width="9.85546875" style="36" customWidth="1"/>
    <col min="3" max="3" width="67" style="32" customWidth="1"/>
    <col min="4" max="4" width="19.85546875" style="34" customWidth="1"/>
    <col min="5" max="5" width="87.140625" style="34" customWidth="1"/>
    <col min="6" max="6" width="45" style="287" customWidth="1"/>
    <col min="7" max="7" width="16.140625" style="30" hidden="1" customWidth="1"/>
    <col min="8" max="16384" width="11.42578125" style="34"/>
  </cols>
  <sheetData>
    <row r="1" spans="1:7" ht="21" customHeight="1" thickBot="1" x14ac:dyDescent="0.3">
      <c r="A1" s="418" t="s">
        <v>1685</v>
      </c>
      <c r="B1" s="484" t="s">
        <v>2074</v>
      </c>
      <c r="C1" s="485"/>
      <c r="D1" s="485"/>
      <c r="E1" s="486"/>
      <c r="F1" s="117"/>
    </row>
    <row r="2" spans="1:7" ht="74.25" customHeight="1" thickBot="1" x14ac:dyDescent="0.3">
      <c r="A2" s="419" t="s">
        <v>1686</v>
      </c>
      <c r="B2" s="79" t="s">
        <v>1687</v>
      </c>
      <c r="C2" s="80" t="s">
        <v>1688</v>
      </c>
      <c r="D2" s="81" t="s">
        <v>1689</v>
      </c>
      <c r="E2" s="82" t="s">
        <v>1690</v>
      </c>
      <c r="F2" s="35" t="s">
        <v>1691</v>
      </c>
    </row>
    <row r="3" spans="1:7" ht="30.6" customHeight="1" x14ac:dyDescent="0.25">
      <c r="A3" s="420"/>
      <c r="B3" s="54" t="s">
        <v>2075</v>
      </c>
      <c r="C3" s="372" t="s">
        <v>2076</v>
      </c>
      <c r="D3" s="76" t="str">
        <f>IF(COUNTIF(D4:D6,"NO CUMPLE")&gt;0,"NO CUMPLE CONDICIÓN",IF(COUNTIF(D4:D6,"CUMPLE")=0,"NO APLICA","CUMPLE"))</f>
        <v>NO APLICA</v>
      </c>
      <c r="E3" s="396" t="str">
        <f>CONCATENATE(IF(D4="NO CUMPLE",CONCATENATE(E4," / "),""),IF(D5="NO CUMPLE",CONCATENATE(E5," / "),""),IF(D6="NO CUMPLE",CONCATENATE(E6," / "),""))</f>
        <v/>
      </c>
      <c r="F3" s="48" t="s">
        <v>2077</v>
      </c>
      <c r="G3" s="280">
        <f>IF(D3="CUMPLE",1,IF(D3="NO CUMPLE CONDICIÓN",2,3))</f>
        <v>3</v>
      </c>
    </row>
    <row r="4" spans="1:7" ht="82.5" x14ac:dyDescent="0.25">
      <c r="A4" s="421" t="s">
        <v>2078</v>
      </c>
      <c r="B4" s="55" t="s">
        <v>2079</v>
      </c>
      <c r="C4" s="342" t="s">
        <v>2080</v>
      </c>
      <c r="D4" s="130"/>
      <c r="E4" s="129"/>
      <c r="F4" s="48" t="s">
        <v>2081</v>
      </c>
      <c r="G4" s="280"/>
    </row>
    <row r="5" spans="1:7" ht="85.5" x14ac:dyDescent="0.25">
      <c r="A5" s="421" t="s">
        <v>2078</v>
      </c>
      <c r="B5" s="55" t="s">
        <v>2082</v>
      </c>
      <c r="C5" s="60" t="s">
        <v>2083</v>
      </c>
      <c r="D5" s="130"/>
      <c r="E5" s="415"/>
      <c r="F5" s="48" t="s">
        <v>2081</v>
      </c>
      <c r="G5" s="280"/>
    </row>
    <row r="6" spans="1:7" ht="206.25" customHeight="1" x14ac:dyDescent="0.25">
      <c r="A6" s="421" t="s">
        <v>2078</v>
      </c>
      <c r="B6" s="55" t="s">
        <v>2084</v>
      </c>
      <c r="C6" s="60" t="s">
        <v>2085</v>
      </c>
      <c r="D6" s="130"/>
      <c r="E6" s="129"/>
      <c r="F6" s="48" t="s">
        <v>2086</v>
      </c>
      <c r="G6" s="280"/>
    </row>
    <row r="7" spans="1:7" ht="42" customHeight="1" x14ac:dyDescent="0.25">
      <c r="A7" s="420"/>
      <c r="B7" s="58" t="s">
        <v>2087</v>
      </c>
      <c r="C7" s="67" t="s">
        <v>2088</v>
      </c>
      <c r="D7" s="77" t="str">
        <f>IF(COUNTIF(D10:D16,"NO CUMPLE")&gt;0,"NO CUMPLE CONDICIÓN",IF(COUNTIF(D10:D16,"CUMPLE")=0,"NO APLICA","CUMPLE"))</f>
        <v>NO APLICA</v>
      </c>
      <c r="E7" s="397" t="str">
        <f>CONCATENATE(IF(D10="NO CUMPLE",CONCATENATE(E10," / "),""),IF(D11="NO CUMPLE",CONCATENATE(E11," / "),""),IF(D12="NO CUMPLE",CONCATENATE(E12," / "),""),IF(D13="NO CUMPLE",CONCATENATE(E13," / "),""),IF(D14="NO CUMPLE",CONCATENATE(E14," / "),""),IF(D15="NO CUMPLE",CONCATENATE(E15," / "),""),IF(D16="NO CUMPLE",CONCATENATE(E16," / "),""))</f>
        <v/>
      </c>
      <c r="F7" s="48" t="s">
        <v>2089</v>
      </c>
      <c r="G7" s="280">
        <f>IF(D7="CUMPLE",1,IF(D7="NO CUMPLE CONDICIÓN",2,3))</f>
        <v>3</v>
      </c>
    </row>
    <row r="8" spans="1:7" ht="42" customHeight="1" x14ac:dyDescent="0.25">
      <c r="A8" s="420"/>
      <c r="B8" s="58" t="s">
        <v>2087</v>
      </c>
      <c r="C8" s="67" t="s">
        <v>2088</v>
      </c>
      <c r="D8" s="77" t="str">
        <f>IF(COUNTIF(D17:D24,"NO CUMPLE")&gt;0,"NO CUMPLE CONDICIÓN",IF(COUNTIF(D17:D24,"CUMPLE")=0,"NO APLICA","CUMPLE"))</f>
        <v>NO APLICA</v>
      </c>
      <c r="E8" s="397" t="str">
        <f>CONCATENATE(IF(D17="NO CUMPLE",CONCATENATE(E17," / "),""),IF(D18="NO CUMPLE",CONCATENATE(E18," / "),""),IF(D19="NO CUMPLE",CONCATENATE(E19," / "),""),IF(D20="NO CUMPLE",CONCATENATE(E20," / "),""),IF(D21="NO CUMPLE",CONCATENATE(E21," / "),""),IF(D22="NO CUMPLE",CONCATENATE(E22," / "),""),IF(D23="NO CUMPLE",CONCATENATE(E23," / "),""),IF(D24="NO CUMPLE",CONCATENATE(E24," / "),""))</f>
        <v/>
      </c>
      <c r="F8" s="48" t="s">
        <v>2089</v>
      </c>
      <c r="G8" s="280">
        <f>IF(D8="CUMPLE",1,IF(D8="NO CUMPLE CONDICIÓN",2,3))</f>
        <v>3</v>
      </c>
    </row>
    <row r="9" spans="1:7" ht="42.75" x14ac:dyDescent="0.25">
      <c r="A9" s="420"/>
      <c r="B9" s="92"/>
      <c r="C9" s="281" t="s">
        <v>2090</v>
      </c>
      <c r="D9" s="282"/>
      <c r="E9" s="93"/>
      <c r="F9" s="48" t="s">
        <v>2091</v>
      </c>
      <c r="G9" s="280"/>
    </row>
    <row r="10" spans="1:7" ht="50.45" customHeight="1" x14ac:dyDescent="0.25">
      <c r="A10" s="421" t="s">
        <v>2078</v>
      </c>
      <c r="B10" s="55" t="s">
        <v>2881</v>
      </c>
      <c r="C10" s="60" t="s">
        <v>2092</v>
      </c>
      <c r="D10" s="130"/>
      <c r="E10" s="415"/>
      <c r="F10" s="48" t="s">
        <v>2093</v>
      </c>
      <c r="G10" s="280"/>
    </row>
    <row r="11" spans="1:7" ht="50.45" customHeight="1" x14ac:dyDescent="0.25">
      <c r="A11" s="421" t="s">
        <v>2078</v>
      </c>
      <c r="B11" s="55" t="s">
        <v>2882</v>
      </c>
      <c r="C11" s="60" t="s">
        <v>2094</v>
      </c>
      <c r="D11" s="130"/>
      <c r="E11" s="415"/>
      <c r="F11" s="48" t="s">
        <v>2095</v>
      </c>
      <c r="G11" s="280"/>
    </row>
    <row r="12" spans="1:7" ht="85.5" x14ac:dyDescent="0.25">
      <c r="A12" s="421" t="s">
        <v>2078</v>
      </c>
      <c r="B12" s="55" t="s">
        <v>2883</v>
      </c>
      <c r="C12" s="60" t="s">
        <v>2096</v>
      </c>
      <c r="D12" s="130"/>
      <c r="E12" s="415"/>
      <c r="F12" s="48" t="s">
        <v>2097</v>
      </c>
      <c r="G12" s="280"/>
    </row>
    <row r="13" spans="1:7" ht="234" customHeight="1" x14ac:dyDescent="0.25">
      <c r="A13" s="421"/>
      <c r="B13" s="55" t="s">
        <v>2884</v>
      </c>
      <c r="C13" s="60" t="s">
        <v>2098</v>
      </c>
      <c r="D13" s="130"/>
      <c r="E13" s="415"/>
      <c r="F13" s="48" t="s">
        <v>2099</v>
      </c>
      <c r="G13" s="280"/>
    </row>
    <row r="14" spans="1:7" ht="128.25" x14ac:dyDescent="0.25">
      <c r="A14" s="421" t="s">
        <v>2078</v>
      </c>
      <c r="B14" s="55" t="s">
        <v>2885</v>
      </c>
      <c r="C14" s="60" t="s">
        <v>2100</v>
      </c>
      <c r="D14" s="130"/>
      <c r="E14" s="415"/>
      <c r="F14" s="48" t="s">
        <v>2101</v>
      </c>
      <c r="G14" s="280"/>
    </row>
    <row r="15" spans="1:7" ht="57" x14ac:dyDescent="0.25">
      <c r="A15" s="421" t="s">
        <v>2078</v>
      </c>
      <c r="B15" s="55" t="s">
        <v>2886</v>
      </c>
      <c r="C15" s="60" t="s">
        <v>2102</v>
      </c>
      <c r="D15" s="130"/>
      <c r="E15" s="415"/>
      <c r="F15" s="48" t="s">
        <v>2103</v>
      </c>
      <c r="G15" s="280"/>
    </row>
    <row r="16" spans="1:7" ht="86.25" x14ac:dyDescent="0.25">
      <c r="A16" s="421" t="s">
        <v>2078</v>
      </c>
      <c r="B16" s="55" t="s">
        <v>2887</v>
      </c>
      <c r="C16" s="60" t="s">
        <v>2104</v>
      </c>
      <c r="D16" s="130"/>
      <c r="E16" s="415"/>
      <c r="F16" s="48" t="s">
        <v>2105</v>
      </c>
      <c r="G16" s="280"/>
    </row>
    <row r="17" spans="1:7" ht="50.45" customHeight="1" x14ac:dyDescent="0.25">
      <c r="A17" s="421"/>
      <c r="B17" s="55" t="s">
        <v>2888</v>
      </c>
      <c r="C17" s="60" t="s">
        <v>2106</v>
      </c>
      <c r="D17" s="130"/>
      <c r="E17" s="415"/>
      <c r="F17" s="48" t="s">
        <v>2107</v>
      </c>
      <c r="G17" s="280"/>
    </row>
    <row r="18" spans="1:7" ht="50.45" customHeight="1" x14ac:dyDescent="0.25">
      <c r="A18" s="421"/>
      <c r="B18" s="55" t="s">
        <v>2889</v>
      </c>
      <c r="C18" s="60" t="s">
        <v>2108</v>
      </c>
      <c r="D18" s="130"/>
      <c r="E18" s="415"/>
      <c r="F18" s="48" t="s">
        <v>2109</v>
      </c>
      <c r="G18" s="280"/>
    </row>
    <row r="19" spans="1:7" ht="50.45" customHeight="1" x14ac:dyDescent="0.25">
      <c r="A19" s="421"/>
      <c r="B19" s="55" t="s">
        <v>2890</v>
      </c>
      <c r="C19" s="60" t="s">
        <v>2110</v>
      </c>
      <c r="D19" s="130"/>
      <c r="E19" s="415"/>
      <c r="F19" s="48" t="s">
        <v>2111</v>
      </c>
      <c r="G19" s="280"/>
    </row>
    <row r="20" spans="1:7" ht="114" x14ac:dyDescent="0.25">
      <c r="A20" s="421"/>
      <c r="B20" s="55" t="s">
        <v>2891</v>
      </c>
      <c r="C20" s="60" t="s">
        <v>2112</v>
      </c>
      <c r="D20" s="130"/>
      <c r="E20" s="415"/>
      <c r="F20" s="48" t="s">
        <v>2113</v>
      </c>
      <c r="G20" s="280"/>
    </row>
    <row r="21" spans="1:7" ht="99.75" x14ac:dyDescent="0.25">
      <c r="A21" s="421" t="s">
        <v>2078</v>
      </c>
      <c r="B21" s="55" t="s">
        <v>2892</v>
      </c>
      <c r="C21" s="60" t="s">
        <v>2114</v>
      </c>
      <c r="D21" s="130"/>
      <c r="E21" s="415"/>
      <c r="F21" s="48" t="s">
        <v>2115</v>
      </c>
      <c r="G21" s="280"/>
    </row>
    <row r="22" spans="1:7" ht="85.5" x14ac:dyDescent="0.25">
      <c r="A22" s="421" t="s">
        <v>2078</v>
      </c>
      <c r="B22" s="55" t="s">
        <v>2893</v>
      </c>
      <c r="C22" s="60" t="s">
        <v>2116</v>
      </c>
      <c r="D22" s="130"/>
      <c r="E22" s="415"/>
      <c r="F22" s="48" t="s">
        <v>2115</v>
      </c>
      <c r="G22" s="280"/>
    </row>
    <row r="23" spans="1:7" ht="99.75" x14ac:dyDescent="0.25">
      <c r="A23" s="421" t="s">
        <v>2078</v>
      </c>
      <c r="B23" s="55" t="s">
        <v>2894</v>
      </c>
      <c r="C23" s="60" t="s">
        <v>2117</v>
      </c>
      <c r="D23" s="130"/>
      <c r="E23" s="415"/>
      <c r="F23" s="48" t="s">
        <v>2118</v>
      </c>
      <c r="G23" s="280"/>
    </row>
    <row r="24" spans="1:7" ht="100.5" thickBot="1" x14ac:dyDescent="0.3">
      <c r="A24" s="422" t="s">
        <v>2078</v>
      </c>
      <c r="B24" s="61" t="s">
        <v>2895</v>
      </c>
      <c r="C24" s="96" t="s">
        <v>2119</v>
      </c>
      <c r="D24" s="131"/>
      <c r="E24" s="423"/>
      <c r="F24" s="48" t="s">
        <v>2115</v>
      </c>
      <c r="G24" s="280"/>
    </row>
    <row r="26" spans="1:7" hidden="1" x14ac:dyDescent="0.25">
      <c r="C26" s="100" t="s">
        <v>1807</v>
      </c>
      <c r="D26" s="14">
        <f>COUNTIF(G3:G24,1)</f>
        <v>0</v>
      </c>
    </row>
    <row r="27" spans="1:7" hidden="1" x14ac:dyDescent="0.25">
      <c r="C27" s="100" t="s">
        <v>1808</v>
      </c>
      <c r="D27" s="14">
        <f>COUNTIF(G3:G23,2)</f>
        <v>0</v>
      </c>
    </row>
    <row r="28" spans="1:7" hidden="1" x14ac:dyDescent="0.25">
      <c r="C28" s="100" t="s">
        <v>1809</v>
      </c>
      <c r="D28" s="14">
        <f>COUNTIF(G3:G23,3)</f>
        <v>3</v>
      </c>
    </row>
  </sheetData>
  <sheetProtection algorithmName="SHA-512" hashValue="XElIn3TP8k26ePR4RnaItXZLqZ+/Jxt4vmBpfqNx1tEvIEsWn80EZ03aaQd+2ytzVRBbIeDlz83PW+BNezYceg==" saltValue="yAI8yVcQId9I7FtUcvccAg==" spinCount="100000" sheet="1" formatRows="0" autoFilter="0"/>
  <mergeCells count="1">
    <mergeCell ref="B1:E1"/>
  </mergeCells>
  <phoneticPr fontId="36" type="noConversion"/>
  <conditionalFormatting sqref="D3">
    <cfRule type="cellIs" dxfId="78" priority="7" operator="equal">
      <formula>"NO CUMPLE CONDICIÓN"</formula>
    </cfRule>
    <cfRule type="cellIs" dxfId="77" priority="8" operator="equal">
      <formula>"No Cumple"</formula>
    </cfRule>
  </conditionalFormatting>
  <conditionalFormatting sqref="D7:D8">
    <cfRule type="cellIs" dxfId="76" priority="5" operator="equal">
      <formula>"NO CUMPLE CONDICIÓN"</formula>
    </cfRule>
    <cfRule type="cellIs" dxfId="75" priority="6" operator="equal">
      <formula>"No Cumple"</formula>
    </cfRule>
  </conditionalFormatting>
  <dataValidations count="1">
    <dataValidation type="list" allowBlank="1" showInputMessage="1" showErrorMessage="1" sqref="D4:D6 D10:D24" xr:uid="{8C3A4AA8-DC7F-46C1-A061-8CF534EE863C}">
      <formula1>"CUMPLE,NO CUMPLE"</formula1>
    </dataValidation>
  </dataValidations>
  <hyperlinks>
    <hyperlink ref="A1" location="PORTADA!A1" display="Portada" xr:uid="{28842175-3F14-4D07-AA72-EBFC2593AD1A}"/>
  </hyperlinks>
  <printOptions horizontalCentered="1"/>
  <pageMargins left="0.11811023622047245" right="0.11811023622047245" top="1.1811023622047245" bottom="0.74803149606299213" header="0.31496062992125984" footer="0.31496062992125984"/>
  <pageSetup scale="73" fitToHeight="0" orientation="landscape" r:id="rId1"/>
  <headerFooter>
    <oddHeader>&amp;L&amp;G&amp;CPROCESO DE INSPECCIÓN, VIGILANCIA Y CONTROL
INSTRUMENTO IV 
HOGAR DE PASO
&amp;RIN88.IVC
Versión 1
20/05/2026
Clasificación de la Información
CLASIFICADA</oddHeader>
    <oddFooter>&amp;C&amp;G</oddFooter>
  </headerFooter>
  <legacyDrawingHF r:id="rId2"/>
</worksheet>
</file>

<file path=docMetadata/LabelInfo.xml><?xml version="1.0" encoding="utf-8"?>
<clbl:labelList xmlns:clbl="http://schemas.microsoft.com/office/2020/mipLabelMetadata">
  <clbl:label id="{3d92a5f3-bc7a-4a79-8c5e-5e483f7789bf}" enabled="0" method="" siteId="{3d92a5f3-bc7a-4a79-8c5e-5e483f7789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21</vt:i4>
      </vt:variant>
    </vt:vector>
  </HeadingPairs>
  <TitlesOfParts>
    <vt:vector size="47" baseType="lpstr">
      <vt:lpstr>LISTAS</vt:lpstr>
      <vt:lpstr>PORTADA</vt:lpstr>
      <vt:lpstr>INSTRUCTIVO</vt:lpstr>
      <vt:lpstr>1. Información General</vt:lpstr>
      <vt:lpstr>2.1 Ambientes EA</vt:lpstr>
      <vt:lpstr>2.2 Ambiente (UDS) FAMILIA</vt:lpstr>
      <vt:lpstr>2.3 Ambientes Hogar Casa Hogar</vt:lpstr>
      <vt:lpstr>3. Alimentacion y Nutrición</vt:lpstr>
      <vt:lpstr>4. Modelo de Atencion</vt:lpstr>
      <vt:lpstr>5. Situaciones de Riesgo</vt:lpstr>
      <vt:lpstr>6. Código de Etica</vt:lpstr>
      <vt:lpstr>7. Talento Humano</vt:lpstr>
      <vt:lpstr>8. Financiero</vt:lpstr>
      <vt:lpstr>9. Dotacion</vt:lpstr>
      <vt:lpstr>Anexo 1 Violencias</vt:lpstr>
      <vt:lpstr>Anexo 2. Discapacidad</vt:lpstr>
      <vt:lpstr>Anexo 3. Gestantes y Lactan</vt:lpstr>
      <vt:lpstr>Tabla 1 Evid. no cumpl M.A.</vt:lpstr>
      <vt:lpstr>Tabla 2. Talento Humano</vt:lpstr>
      <vt:lpstr>Tabla 3. Amb Adec y Seg - Áreas</vt:lpstr>
      <vt:lpstr>TEMP</vt:lpstr>
      <vt:lpstr>Condiciones NO cumplimiento</vt:lpstr>
      <vt:lpstr>Acta_Cierre</vt:lpstr>
      <vt:lpstr>Oculto </vt:lpstr>
      <vt:lpstr>Oculto</vt:lpstr>
      <vt:lpstr>Plan de Mejoramiento</vt:lpstr>
      <vt:lpstr>'2.1 Ambientes EA'!Área_de_impresión</vt:lpstr>
      <vt:lpstr>'2.2 Ambiente (UDS) FAMILIA'!Área_de_impresión</vt:lpstr>
      <vt:lpstr>'2.3 Ambientes Hogar Casa Hogar'!Área_de_impresión</vt:lpstr>
      <vt:lpstr>'3. Alimentacion y Nutrición'!Área_de_impresión</vt:lpstr>
      <vt:lpstr>'4. Modelo de Atencion'!Área_de_impresión</vt:lpstr>
      <vt:lpstr>'5. Situaciones de Riesgo'!Área_de_impresión</vt:lpstr>
      <vt:lpstr>'6. Código de Etica'!Área_de_impresión</vt:lpstr>
      <vt:lpstr>'7. Talento Humano'!Área_de_impresión</vt:lpstr>
      <vt:lpstr>'8. Financiero'!Área_de_impresión</vt:lpstr>
      <vt:lpstr>'9. Dotacion'!Área_de_impresión</vt:lpstr>
      <vt:lpstr>Acta_Cierre!Área_de_impresión</vt:lpstr>
      <vt:lpstr>'Anexo 1 Violencias'!Área_de_impresión</vt:lpstr>
      <vt:lpstr>'Anexo 2. Discapacidad'!Área_de_impresión</vt:lpstr>
      <vt:lpstr>'Anexo 3. Gestantes y Lactan'!Área_de_impresión</vt:lpstr>
      <vt:lpstr>'Condiciones NO cumplimiento'!Área_de_impresión</vt:lpstr>
      <vt:lpstr>INSTRUCTIVO!Área_de_impresión</vt:lpstr>
      <vt:lpstr>PORTADA!Área_de_impresión</vt:lpstr>
      <vt:lpstr>'Tabla 2. Talento Humano'!Área_de_impresión</vt:lpstr>
      <vt:lpstr>'Tabla 3. Amb Adec y Seg - Áreas'!Área_de_impresión</vt:lpstr>
      <vt:lpstr>'Condiciones NO cumplimiento'!Títulos_a_imprimir</vt:lpstr>
      <vt:lpstr>'Plan de Mejoramiento'!Títulos_a_imprimir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Alberto Cuervo Fonce</dc:creator>
  <cp:keywords/>
  <dc:description/>
  <cp:lastModifiedBy>Cesar Augusto Rodriguez Chaparro</cp:lastModifiedBy>
  <cp:revision/>
  <cp:lastPrinted>2026-05-20T19:26:25Z</cp:lastPrinted>
  <dcterms:created xsi:type="dcterms:W3CDTF">2025-06-13T16:00:54Z</dcterms:created>
  <dcterms:modified xsi:type="dcterms:W3CDTF">2026-05-20T19:28:15Z</dcterms:modified>
  <cp:category/>
  <cp:contentStatus/>
</cp:coreProperties>
</file>