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ACF03250-64CD-AE4C-A3EC-D243814A5262}" xr6:coauthVersionLast="47" xr6:coauthVersionMax="47" xr10:uidLastSave="{62906497-17D2-4D5F-8127-FA453FA03DC8}"/>
  <bookViews>
    <workbookView xWindow="-120" yWindow="-120" windowWidth="29040" windowHeight="15720" activeTab="1" xr2:uid="{00000000-000D-0000-FFFF-FFFF00000000}"/>
  </bookViews>
  <sheets>
    <sheet name="LISTAS" sheetId="2" state="hidden" r:id="rId1"/>
    <sheet name="PORTADA" sheetId="47" r:id="rId2"/>
    <sheet name="INSTRUCTIVO" sheetId="68" r:id="rId3"/>
    <sheet name="1. Información General" sheetId="69" r:id="rId4"/>
    <sheet name="2.Ambientes Edu. y Protectores" sheetId="85" r:id="rId5"/>
    <sheet name="3.Salud y Nutrición" sheetId="86" r:id="rId6"/>
    <sheet name="4. Familia, Comunidad y Redes" sheetId="87" r:id="rId7"/>
    <sheet name="5. Proceso pedagógico" sheetId="88" r:id="rId8"/>
    <sheet name="6. Administrativo y de Gestión" sheetId="89" r:id="rId9"/>
    <sheet name="7. Financiero" sheetId="91" r:id="rId10"/>
    <sheet name="8. Talento Humano " sheetId="76" r:id="rId11"/>
    <sheet name="Tabla 1. Áreas y Baños" sheetId="77" r:id="rId12"/>
    <sheet name="Tabla 2 Evid. no cumpl P.I." sheetId="78" r:id="rId13"/>
    <sheet name="Tabla 3. Estructu Talento Hum" sheetId="92" r:id="rId14"/>
    <sheet name="Tabla 4 Registro Muestra TH" sheetId="80" r:id="rId15"/>
    <sheet name="Tabla 5 Perfiles TH" sheetId="81" r:id="rId16"/>
    <sheet name="Anexo 1. Doc. Inscripcion" sheetId="82" r:id="rId17"/>
    <sheet name="TEMP" sheetId="38" state="hidden" r:id="rId18"/>
    <sheet name="Condiciones NO cumplimiento " sheetId="65" r:id="rId19"/>
    <sheet name="Acta_Cierre " sheetId="66" r:id="rId20"/>
    <sheet name="Oculto" sheetId="93" state="hidden" r:id="rId21"/>
    <sheet name="Plan de Mejoramiento" sheetId="40" state="hidden" r:id="rId22"/>
  </sheets>
  <externalReferences>
    <externalReference r:id="rId23"/>
    <externalReference r:id="rId24"/>
    <externalReference r:id="rId25"/>
    <externalReference r:id="rId26"/>
  </externalReferences>
  <definedNames>
    <definedName name="_xlnm._FilterDatabase" localSheetId="4" hidden="1">'2.Ambientes Edu. y Protectores'!$A$2:$G$68</definedName>
    <definedName name="_xlnm._FilterDatabase" localSheetId="5" hidden="1">'3.Salud y Nutrición'!$A$2:$G$2</definedName>
    <definedName name="_xlnm._FilterDatabase" localSheetId="6" hidden="1">'4. Familia, Comunidad y Redes'!$A$2:$G$35</definedName>
    <definedName name="_xlnm._FilterDatabase" localSheetId="7" hidden="1">'5. Proceso pedagógico'!$A$2:$G$36</definedName>
    <definedName name="_xlnm._FilterDatabase" localSheetId="8" hidden="1">'6. Administrativo y de Gestión'!$A$2:$H$15</definedName>
    <definedName name="_xlnm._FilterDatabase" localSheetId="10" hidden="1">'8. Talento Humano '!$B$2:$E$2</definedName>
    <definedName name="_xlnm._FilterDatabase" localSheetId="18" hidden="1">'Condiciones NO cumplimiento '!$A$2:$G$2</definedName>
    <definedName name="_xlnm._FilterDatabase" localSheetId="21" hidden="1">'Plan de Mejoramiento'!$A$3:$K$3</definedName>
    <definedName name="_xlnm.Print_Area" localSheetId="3">'1. Información General'!$A$1:$F$41</definedName>
    <definedName name="_xlnm.Print_Area" localSheetId="4">'2.Ambientes Edu. y Protectores'!$B$1:$E$68</definedName>
    <definedName name="_xlnm.Print_Area" localSheetId="5">'3.Salud y Nutrición'!$B$1:$E$70</definedName>
    <definedName name="_xlnm.Print_Area" localSheetId="6">'4. Familia, Comunidad y Redes'!$B$1:$E$35</definedName>
    <definedName name="_xlnm.Print_Area" localSheetId="7">'5. Proceso pedagógico'!$B$1:$E$32</definedName>
    <definedName name="_xlnm.Print_Area" localSheetId="8">'6. Administrativo y de Gestión'!$B$1:$E$17</definedName>
    <definedName name="_xlnm.Print_Area" localSheetId="9">'7. Financiero'!$B$1:$E$23</definedName>
    <definedName name="_xlnm.Print_Area" localSheetId="10">'8. Talento Humano '!$B$1:$E$26</definedName>
    <definedName name="_xlnm.Print_Area" localSheetId="19">'Acta_Cierre '!$A$1:$F$45</definedName>
    <definedName name="_xlnm.Print_Area" localSheetId="16">'Anexo 1. Doc. Inscripcion'!$B$1:$D$21</definedName>
    <definedName name="_xlnm.Print_Area" localSheetId="18">'Condiciones NO cumplimiento '!$A$2:$G$40</definedName>
    <definedName name="_xlnm.Print_Area" localSheetId="2">INSTRUCTIVO!$A$1:$B$95</definedName>
    <definedName name="_xlnm.Print_Area" localSheetId="1">PORTADA!$A$1:$E$39</definedName>
    <definedName name="_xlnm.Print_Area" localSheetId="11">'Tabla 1. Áreas y Baños'!$A$1:$I$55</definedName>
    <definedName name="_xlnm.Print_Area" localSheetId="12">'Tabla 2 Evid. no cumpl P.I.'!$B$1:$N$12</definedName>
    <definedName name="_xlnm.Print_Area" localSheetId="13">'Tabla 3. Estructu Talento Hum'!$A$1:$C$17</definedName>
    <definedName name="_xlnm.Print_Area" localSheetId="14">'Tabla 4 Registro Muestra TH'!$A$1:$AO$15</definedName>
    <definedName name="_xlnm.Print_Area" localSheetId="15">'Tabla 5 Perfiles TH'!$A$1:$F$14</definedName>
    <definedName name="_xlnm.Print_Area" localSheetId="17">TEMP!#REF!</definedName>
    <definedName name="Auditoría" localSheetId="2">#REF!</definedName>
    <definedName name="Auditoría">[1]!Acciones[Auditoría]</definedName>
    <definedName name="b" localSheetId="2">#REF!</definedName>
    <definedName name="b" localSheetId="20">'[1]Verificables Comp. Legal'!$D$40</definedName>
    <definedName name="b" localSheetId="11">'[1]Verificables Comp. Legal'!$D$40</definedName>
    <definedName name="b" localSheetId="13">'[1]Verificables Comp. Legal'!$D$40</definedName>
    <definedName name="b" localSheetId="14">'[2]Verificables Comp. Legal'!$D$40</definedName>
    <definedName name="b" localSheetId="15">'[3]Verificables Comp. Legal'!$D$40</definedName>
    <definedName name="b">'[1]Verificables Comp. Legal'!$D$40</definedName>
    <definedName name="ca" localSheetId="2">#REF!</definedName>
    <definedName name="ca" localSheetId="20">'[1]Verificables Comp. Legal'!$K$19</definedName>
    <definedName name="ca" localSheetId="11">'[1]Verificables Comp. Legal'!$K$19</definedName>
    <definedName name="ca" localSheetId="13">'[1]Verificables Comp. Legal'!$K$19</definedName>
    <definedName name="ca" localSheetId="14">'[2]Verificables Comp. Legal'!$K$19</definedName>
    <definedName name="ca" localSheetId="15">'[3]Verificables Comp. Legal'!$K$19</definedName>
    <definedName name="ca">'[1]Verificables Comp. Legal'!$K$19</definedName>
    <definedName name="camp" localSheetId="2">#REF!</definedName>
    <definedName name="camp" localSheetId="20">'[1]Verificables Comp. Legal'!$U$16</definedName>
    <definedName name="camp" localSheetId="11">'[1]Verificables Comp. Legal'!$U$16</definedName>
    <definedName name="camp" localSheetId="13">'[1]Verificables Comp. Legal'!$U$16</definedName>
    <definedName name="camp" localSheetId="14">'[2]Verificables Comp. Legal'!$U$16</definedName>
    <definedName name="camp" localSheetId="15">'[3]Verificables Comp. Legal'!$U$16</definedName>
    <definedName name="camp">'[1]Verificables Comp. Legal'!$U$16</definedName>
    <definedName name="cap" localSheetId="2">#REF!</definedName>
    <definedName name="cap" localSheetId="20">'[1]Verificables Comp. Legal'!$O$29</definedName>
    <definedName name="cap" localSheetId="11">'[1]Verificables Comp. Legal'!$O$29</definedName>
    <definedName name="cap" localSheetId="13">'[1]Verificables Comp. Legal'!$O$29</definedName>
    <definedName name="cap" localSheetId="14">'[2]Verificables Comp. Legal'!$O$29</definedName>
    <definedName name="cap" localSheetId="15">'[3]Verificables Comp. Legal'!$O$29</definedName>
    <definedName name="cap">'[1]Verificables Comp. Legal'!$O$29</definedName>
    <definedName name="car" localSheetId="2">#REF!</definedName>
    <definedName name="car" localSheetId="20">'[1]Verificables Comp. Legal'!$K$16</definedName>
    <definedName name="car" localSheetId="11">'[1]Verificables Comp. Legal'!$K$16</definedName>
    <definedName name="car" localSheetId="13">'[1]Verificables Comp. Legal'!$K$16</definedName>
    <definedName name="car" localSheetId="14">'[2]Verificables Comp. Legal'!$K$16</definedName>
    <definedName name="car" localSheetId="15">'[3]Verificables Comp. Legal'!$K$16</definedName>
    <definedName name="car">'[1]Verificables Comp. Legal'!$K$16</definedName>
    <definedName name="carg" localSheetId="2">#REF!</definedName>
    <definedName name="carg" localSheetId="20">'[1]Verificables Comp. Legal'!$K$17</definedName>
    <definedName name="carg" localSheetId="11">'[1]Verificables Comp. Legal'!$K$17</definedName>
    <definedName name="carg" localSheetId="13">'[1]Verificables Comp. Legal'!$K$17</definedName>
    <definedName name="carg" localSheetId="14">'[2]Verificables Comp. Legal'!$K$17</definedName>
    <definedName name="carg" localSheetId="15">'[3]Verificables Comp. Legal'!$K$17</definedName>
    <definedName name="carg">'[1]Verificables Comp. Legal'!$K$17</definedName>
    <definedName name="cargo" localSheetId="2">#REF!</definedName>
    <definedName name="cargo" localSheetId="20">'[1]Verificables Comp. Legal'!$K$18</definedName>
    <definedName name="cargo" localSheetId="11">'[1]Verificables Comp. Legal'!$K$18</definedName>
    <definedName name="cargo" localSheetId="13">'[1]Verificables Comp. Legal'!$K$18</definedName>
    <definedName name="cargo" localSheetId="14">'[2]Verificables Comp. Legal'!$K$18</definedName>
    <definedName name="cargo" localSheetId="15">'[3]Verificables Comp. Legal'!$K$18</definedName>
    <definedName name="cargo">'[1]Verificables Comp. Legal'!$K$18</definedName>
    <definedName name="cargoo" localSheetId="2">#REF!</definedName>
    <definedName name="cargoo" localSheetId="20">'[1]Verificables Comp. Legal'!$J$38</definedName>
    <definedName name="cargoo" localSheetId="11">'[1]Verificables Comp. Legal'!$J$38</definedName>
    <definedName name="cargoo" localSheetId="13">'[1]Verificables Comp. Legal'!$J$38</definedName>
    <definedName name="cargoo" localSheetId="14">'[2]Verificables Comp. Legal'!$J$38</definedName>
    <definedName name="cargoo" localSheetId="15">'[3]Verificables Comp. Legal'!$J$38</definedName>
    <definedName name="cargoo">'[1]Verificables Comp. Legal'!$J$38</definedName>
    <definedName name="cargooo" localSheetId="2">#REF!</definedName>
    <definedName name="cargooo" localSheetId="20">'[1]Verificables Comp. Legal'!$J$37</definedName>
    <definedName name="cargooo" localSheetId="11">'[1]Verificables Comp. Legal'!$J$37</definedName>
    <definedName name="cargooo" localSheetId="13">'[1]Verificables Comp. Legal'!$J$37</definedName>
    <definedName name="cargooo" localSheetId="14">'[2]Verificables Comp. Legal'!$J$37</definedName>
    <definedName name="cargooo" localSheetId="15">'[3]Verificables Comp. Legal'!$J$37</definedName>
    <definedName name="cargooo">'[1]Verificables Comp. Legal'!$J$37</definedName>
    <definedName name="carrr" localSheetId="2">#REF!</definedName>
    <definedName name="carrr" localSheetId="20">'[1]Verificables Comp. Legal'!$J$39</definedName>
    <definedName name="carrr" localSheetId="11">'[1]Verificables Comp. Legal'!$J$39</definedName>
    <definedName name="carrr" localSheetId="13">'[1]Verificables Comp. Legal'!$J$39</definedName>
    <definedName name="carrr" localSheetId="14">'[2]Verificables Comp. Legal'!$J$39</definedName>
    <definedName name="carrr" localSheetId="15">'[3]Verificables Comp. Legal'!$J$39</definedName>
    <definedName name="carrr">'[1]Verificables Comp. Legal'!$J$39</definedName>
    <definedName name="carrrr" localSheetId="2">#REF!</definedName>
    <definedName name="carrrr" localSheetId="20">'[1]Verificables Comp. Legal'!$J$40</definedName>
    <definedName name="carrrr" localSheetId="11">'[1]Verificables Comp. Legal'!$J$40</definedName>
    <definedName name="carrrr" localSheetId="13">'[1]Verificables Comp. Legal'!$J$40</definedName>
    <definedName name="carrrr" localSheetId="14">'[2]Verificables Comp. Legal'!$J$40</definedName>
    <definedName name="carrrr" localSheetId="15">'[3]Verificables Comp. Legal'!$J$40</definedName>
    <definedName name="carrrr">'[1]Verificables Comp. Legal'!$J$40</definedName>
    <definedName name="codpo" localSheetId="2">#REF!</definedName>
    <definedName name="codpo" localSheetId="20">'[1]Verificables Comp. Legal'!$B$34</definedName>
    <definedName name="codpo" localSheetId="11">'[1]Verificables Comp. Legal'!$B$34</definedName>
    <definedName name="codpo" localSheetId="13">'[1]Verificables Comp. Legal'!$B$34</definedName>
    <definedName name="codpo" localSheetId="14">'[2]Verificables Comp. Legal'!$B$34</definedName>
    <definedName name="codpo" localSheetId="15">'[3]Verificables Comp. Legal'!$B$34</definedName>
    <definedName name="codpo">'[1]Verificables Comp. Legal'!$B$34</definedName>
    <definedName name="com" localSheetId="2">#REF!</definedName>
    <definedName name="com" localSheetId="20">'[1]Verificables Comp. Legal'!$U$17</definedName>
    <definedName name="com" localSheetId="11">'[1]Verificables Comp. Legal'!$U$17</definedName>
    <definedName name="com" localSheetId="13">'[1]Verificables Comp. Legal'!$U$17</definedName>
    <definedName name="com" localSheetId="14">'[2]Verificables Comp. Legal'!$U$17</definedName>
    <definedName name="com" localSheetId="15">'[3]Verificables Comp. Legal'!$U$17</definedName>
    <definedName name="com">'[1]Verificables Comp. Legal'!$U$17</definedName>
    <definedName name="com´p" localSheetId="2">#REF!</definedName>
    <definedName name="com´p" localSheetId="20">'[1]Verificables Comp. Legal'!$U$18</definedName>
    <definedName name="com´p" localSheetId="11">'[1]Verificables Comp. Legal'!$U$18</definedName>
    <definedName name="com´p" localSheetId="13">'[1]Verificables Comp. Legal'!$U$18</definedName>
    <definedName name="com´p" localSheetId="14">'[2]Verificables Comp. Legal'!$U$18</definedName>
    <definedName name="com´p" localSheetId="15">'[3]Verificables Comp. Legal'!$U$18</definedName>
    <definedName name="com´p">'[1]Verificables Comp. Legal'!$U$18</definedName>
    <definedName name="compel" localSheetId="2">#REF!</definedName>
    <definedName name="compel" localSheetId="20">'[1]Verificables Comp. Legal'!$Q$38</definedName>
    <definedName name="compel" localSheetId="11">'[1]Verificables Comp. Legal'!$Q$38</definedName>
    <definedName name="compel" localSheetId="13">'[1]Verificables Comp. Legal'!$Q$38</definedName>
    <definedName name="compel" localSheetId="14">'[2]Verificables Comp. Legal'!$Q$38</definedName>
    <definedName name="compel" localSheetId="15">'[3]Verificables Comp. Legal'!$Q$38</definedName>
    <definedName name="compel">'[1]Verificables Comp. Legal'!$Q$38</definedName>
    <definedName name="compen" localSheetId="2">#REF!</definedName>
    <definedName name="compen" localSheetId="20">'[1]Verificables Comp. Legal'!$Q$37</definedName>
    <definedName name="compen" localSheetId="11">'[1]Verificables Comp. Legal'!$Q$37</definedName>
    <definedName name="compen" localSheetId="13">'[1]Verificables Comp. Legal'!$Q$37</definedName>
    <definedName name="compen" localSheetId="14">'[2]Verificables Comp. Legal'!$Q$37</definedName>
    <definedName name="compen" localSheetId="15">'[3]Verificables Comp. Legal'!$Q$37</definedName>
    <definedName name="compen">'[1]Verificables Comp. Legal'!$Q$37</definedName>
    <definedName name="compo" localSheetId="2">#REF!</definedName>
    <definedName name="compo" localSheetId="20">'[1]Verificables Comp. Legal'!$U$19</definedName>
    <definedName name="compo" localSheetId="11">'[1]Verificables Comp. Legal'!$U$19</definedName>
    <definedName name="compo" localSheetId="13">'[1]Verificables Comp. Legal'!$U$19</definedName>
    <definedName name="compo" localSheetId="14">'[2]Verificables Comp. Legal'!$U$19</definedName>
    <definedName name="compo" localSheetId="15">'[3]Verificables Comp. Legal'!$U$19</definedName>
    <definedName name="compo">'[1]Verificables Comp. Legal'!$U$19</definedName>
    <definedName name="comppa" localSheetId="2">#REF!</definedName>
    <definedName name="comppa" localSheetId="20">'[1]Verificables Comp. Legal'!$Q$39</definedName>
    <definedName name="comppa" localSheetId="11">'[1]Verificables Comp. Legal'!$Q$39</definedName>
    <definedName name="comppa" localSheetId="13">'[1]Verificables Comp. Legal'!$Q$39</definedName>
    <definedName name="comppa" localSheetId="14">'[2]Verificables Comp. Legal'!$Q$39</definedName>
    <definedName name="comppa" localSheetId="15">'[3]Verificables Comp. Legal'!$Q$39</definedName>
    <definedName name="comppa">'[1]Verificables Comp. Legal'!$Q$39</definedName>
    <definedName name="comppar" localSheetId="2">#REF!</definedName>
    <definedName name="comppar" localSheetId="20">'[1]Verificables Comp. Legal'!$Q$40</definedName>
    <definedName name="comppar" localSheetId="11">'[1]Verificables Comp. Legal'!$Q$40</definedName>
    <definedName name="comppar" localSheetId="13">'[1]Verificables Comp. Legal'!$Q$40</definedName>
    <definedName name="comppar" localSheetId="14">'[2]Verificables Comp. Legal'!$Q$40</definedName>
    <definedName name="comppar" localSheetId="15">'[3]Verificables Comp. Legal'!$Q$40</definedName>
    <definedName name="comppar">'[1]Verificables Comp. Legal'!$Q$40</definedName>
    <definedName name="correo" localSheetId="2">#REF!</definedName>
    <definedName name="correo" localSheetId="20">'[1]Verificables Comp. Legal'!$U$23</definedName>
    <definedName name="correo" localSheetId="11">'[1]Verificables Comp. Legal'!$U$23</definedName>
    <definedName name="correo" localSheetId="13">'[1]Verificables Comp. Legal'!$U$23</definedName>
    <definedName name="correo" localSheetId="14">'[2]Verificables Comp. Legal'!$U$23</definedName>
    <definedName name="correo" localSheetId="15">'[3]Verificables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2">#REF!</definedName>
    <definedName name="cupo" localSheetId="20">'[1]Verificables Comp. Legal'!$Q$29</definedName>
    <definedName name="cupo" localSheetId="11">'[1]Verificables Comp. Legal'!$Q$29</definedName>
    <definedName name="cupo" localSheetId="13">'[1]Verificables Comp. Legal'!$Q$29</definedName>
    <definedName name="cupo" localSheetId="14">'[2]Verificables Comp. Legal'!$Q$29</definedName>
    <definedName name="cupo" localSheetId="15">'[3]Verificables Comp. Legal'!$Q$29</definedName>
    <definedName name="cupo">'[1]Verificables Comp. Legal'!$Q$29</definedName>
    <definedName name="cz" localSheetId="2">#REF!</definedName>
    <definedName name="cz" localSheetId="20">'[1]Verificables Comp. Legal'!$O$22</definedName>
    <definedName name="cz" localSheetId="11">'[1]Verificables Comp. Legal'!$O$22</definedName>
    <definedName name="cz" localSheetId="13">'[1]Verificables Comp. Legal'!$O$22</definedName>
    <definedName name="cz" localSheetId="14">'[2]Verificables Comp. Legal'!$O$22</definedName>
    <definedName name="cz" localSheetId="15">'[3]Verificables Comp. Legal'!$O$22</definedName>
    <definedName name="cz">'[1]Verificables Comp. Legal'!$O$22</definedName>
    <definedName name="desp" localSheetId="2">#REF!</definedName>
    <definedName name="desp" localSheetId="20">'[1]Verificables Comp. Legal'!$M$30</definedName>
    <definedName name="desp" localSheetId="11">'[1]Verificables Comp. Legal'!$M$30</definedName>
    <definedName name="desp" localSheetId="13">'[1]Verificables Comp. Legal'!$M$30</definedName>
    <definedName name="desp" localSheetId="14">'[2]Verificables Comp. Legal'!$M$30</definedName>
    <definedName name="desp" localSheetId="15">'[3]Verificables Comp. Legal'!$M$30</definedName>
    <definedName name="desp">'[1]Verificables Comp. Legal'!$M$30</definedName>
    <definedName name="dir" localSheetId="2">#REF!</definedName>
    <definedName name="dir" localSheetId="20">'[1]Verificables Comp. Legal'!$D$25</definedName>
    <definedName name="dir" localSheetId="11">'[1]Verificables Comp. Legal'!$D$25</definedName>
    <definedName name="dir" localSheetId="13">'[1]Verificables Comp. Legal'!$D$25</definedName>
    <definedName name="dir" localSheetId="14">'[2]Verificables Comp. Legal'!$D$25</definedName>
    <definedName name="dir" localSheetId="15">'[3]Verificables Comp. Legal'!$D$25</definedName>
    <definedName name="dir">'[1]Verificables Comp. Legal'!$D$25</definedName>
    <definedName name="dirse" localSheetId="2">#REF!</definedName>
    <definedName name="dirse" localSheetId="20">'[1]Verificables Comp. Legal'!$D$32</definedName>
    <definedName name="dirse" localSheetId="11">'[1]Verificables Comp. Legal'!$D$32</definedName>
    <definedName name="dirse" localSheetId="13">'[1]Verificables Comp. Legal'!$D$32</definedName>
    <definedName name="dirse" localSheetId="14">'[2]Verificables Comp. Legal'!$D$32</definedName>
    <definedName name="dirse" localSheetId="15">'[3]Verificables Comp. Legal'!$D$32</definedName>
    <definedName name="dirse">'[1]Verificables Comp. Legal'!$D$32</definedName>
    <definedName name="dr" localSheetId="2">#REF!</definedName>
    <definedName name="dr" localSheetId="20">'[1]Verificables Comp. Legal'!$K$28</definedName>
    <definedName name="dr" localSheetId="11">'[1]Verificables Comp. Legal'!$K$28</definedName>
    <definedName name="dr" localSheetId="13">'[1]Verificables Comp. Legal'!$K$28</definedName>
    <definedName name="dr" localSheetId="14">'[2]Verificables Comp. Legal'!$K$28</definedName>
    <definedName name="dr" localSheetId="15">'[3]Verificables Comp. Legal'!$K$28</definedName>
    <definedName name="dr">'[1]Verificables Comp. Legal'!$K$28</definedName>
    <definedName name="email" localSheetId="2">#REF!</definedName>
    <definedName name="email" localSheetId="20">'[1]Verificables Comp. Legal'!$S$28</definedName>
    <definedName name="email" localSheetId="11">'[1]Verificables Comp. Legal'!$S$28</definedName>
    <definedName name="email" localSheetId="13">'[1]Verificables Comp. Legal'!$S$28</definedName>
    <definedName name="email" localSheetId="14">'[2]Verificables Comp. Legal'!$S$28</definedName>
    <definedName name="email" localSheetId="15">'[3]Verificables Comp. Legal'!$S$28</definedName>
    <definedName name="email">'[1]Verificables Comp. Legal'!$S$28</definedName>
    <definedName name="fal" localSheetId="2">#REF!</definedName>
    <definedName name="fal" localSheetId="20">'[1]Verificables Comp. Legal'!$C$30</definedName>
    <definedName name="fal" localSheetId="11">'[1]Verificables Comp. Legal'!$C$30</definedName>
    <definedName name="fal" localSheetId="13">'[1]Verificables Comp. Legal'!$C$30</definedName>
    <definedName name="fal" localSheetId="14">'[2]Verificables Comp. Legal'!$C$30</definedName>
    <definedName name="fal" localSheetId="15">'[3]Verificables Comp. Legal'!$C$30</definedName>
    <definedName name="fal">'[1]Verificables Comp. Legal'!$C$30</definedName>
    <definedName name="fecha" localSheetId="2">#REF!</definedName>
    <definedName name="fecha" localSheetId="20">'[1]Verificables Comp. Legal'!$D$11</definedName>
    <definedName name="fecha" localSheetId="11">'[1]Verificables Comp. Legal'!$D$11</definedName>
    <definedName name="fecha" localSheetId="13">'[1]Verificables Comp. Legal'!$D$11</definedName>
    <definedName name="fecha" localSheetId="14">'[2]Verificables Comp. Legal'!$D$11</definedName>
    <definedName name="fecha" localSheetId="15">'[3]Verificables Comp. Legal'!$D$11</definedName>
    <definedName name="fecha">'[1]Verificables Comp. Legal'!$D$11</definedName>
    <definedName name="fechaa" localSheetId="2">#REF!</definedName>
    <definedName name="fechaa" localSheetId="20">'[1]Verificables Comp. Legal'!$D$13</definedName>
    <definedName name="fechaa" localSheetId="11">'[1]Verificables Comp. Legal'!$D$13</definedName>
    <definedName name="fechaa" localSheetId="13">'[1]Verificables Comp. Legal'!$D$13</definedName>
    <definedName name="fechaa" localSheetId="14">'[2]Verificables Comp. Legal'!$D$13</definedName>
    <definedName name="fechaa" localSheetId="15">'[3]Verificables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20">'[1]Verificables Comp. Legal'!$M$26</definedName>
    <definedName name="lf" localSheetId="11">'[1]Verificables Comp. Legal'!$M$26</definedName>
    <definedName name="lf" localSheetId="13">'[1]Verificables Comp. Legal'!$M$26</definedName>
    <definedName name="lf" localSheetId="14">'[2]Verificables Comp. Legal'!$M$26</definedName>
    <definedName name="lf" localSheetId="15">'[3]Verificables Comp. Legal'!$M$26</definedName>
    <definedName name="lf">'[1]Verificables Comp. Legal'!$M$26</definedName>
    <definedName name="m" localSheetId="2">#REF!</definedName>
    <definedName name="m" localSheetId="20">'[1]Verificables Comp. Legal'!$D$39</definedName>
    <definedName name="m" localSheetId="11">'[1]Verificables Comp. Legal'!$D$39</definedName>
    <definedName name="m" localSheetId="13">'[1]Verificables Comp. Legal'!$D$39</definedName>
    <definedName name="m" localSheetId="14">'[2]Verificables Comp. Legal'!$D$39</definedName>
    <definedName name="m" localSheetId="15">'[3]Verificables Comp. Legal'!$D$39</definedName>
    <definedName name="m">'[1]Verificables Comp. Legal'!$D$39</definedName>
    <definedName name="mun" localSheetId="2">#REF!</definedName>
    <definedName name="mun" localSheetId="20">'[1]Verificables Comp. Legal'!$O$23</definedName>
    <definedName name="mun" localSheetId="11">'[1]Verificables Comp. Legal'!$O$23</definedName>
    <definedName name="mun" localSheetId="13">'[1]Verificables Comp. Legal'!$O$23</definedName>
    <definedName name="mun" localSheetId="14">'[2]Verificables Comp. Legal'!$O$23</definedName>
    <definedName name="mun" localSheetId="15">'[3]Verificables Comp. Legal'!$O$23</definedName>
    <definedName name="mun">'[1]Verificables Comp. Legal'!$O$23</definedName>
    <definedName name="muni" localSheetId="2">#REF!</definedName>
    <definedName name="muni" localSheetId="20">'[1]Verificables Comp. Legal'!$O$28</definedName>
    <definedName name="muni" localSheetId="11">'[1]Verificables Comp. Legal'!$O$28</definedName>
    <definedName name="muni" localSheetId="13">'[1]Verificables Comp. Legal'!$O$28</definedName>
    <definedName name="muni" localSheetId="14">'[2]Verificables Comp. Legal'!$O$28</definedName>
    <definedName name="muni" localSheetId="15">'[3]Verificables Comp. Legal'!$O$28</definedName>
    <definedName name="muni">'[1]Verificables Comp. Legal'!$O$28</definedName>
    <definedName name="n" localSheetId="2">#REF!</definedName>
    <definedName name="n" localSheetId="20">'[1]Verificables Comp. Legal'!$D$37</definedName>
    <definedName name="n" localSheetId="11">'[1]Verificables Comp. Legal'!$D$37</definedName>
    <definedName name="n" localSheetId="13">'[1]Verificables Comp. Legal'!$D$37</definedName>
    <definedName name="n" localSheetId="14">'[2]Verificables Comp. Legal'!$D$37</definedName>
    <definedName name="n" localSheetId="15">'[3]Verificables Comp. Legal'!$D$37</definedName>
    <definedName name="n">'[1]Verificables Comp. Legal'!$D$37</definedName>
    <definedName name="nit" localSheetId="2">#REF!</definedName>
    <definedName name="nit" localSheetId="20">'[1]Verificables Comp. Legal'!$J$23</definedName>
    <definedName name="nit" localSheetId="11">'[1]Verificables Comp. Legal'!$J$23</definedName>
    <definedName name="nit" localSheetId="13">'[1]Verificables Comp. Legal'!$J$23</definedName>
    <definedName name="nit" localSheetId="14">'[2]Verificables Comp. Legal'!$J$23</definedName>
    <definedName name="nit" localSheetId="15">'[3]Verificables Comp. Legal'!$J$23</definedName>
    <definedName name="nit">'[1]Verificables Comp. Legal'!$J$23</definedName>
    <definedName name="no" localSheetId="2">#REF!</definedName>
    <definedName name="no" localSheetId="20">'[1]Verificables Comp. Legal'!$F$31</definedName>
    <definedName name="no" localSheetId="11">'[1]Verificables Comp. Legal'!$F$31</definedName>
    <definedName name="no" localSheetId="13">'[1]Verificables Comp. Legal'!$F$31</definedName>
    <definedName name="no" localSheetId="14">'[2]Verificables Comp. Legal'!$F$31</definedName>
    <definedName name="no" localSheetId="15">'[3]Verificables Comp. Legal'!$F$31</definedName>
    <definedName name="no">'[1]Verificables Comp. Legal'!$F$31</definedName>
    <definedName name="noaplica" localSheetId="11">#REF!</definedName>
    <definedName name="noaplica">#REF!</definedName>
    <definedName name="nomb" localSheetId="2">#REF!</definedName>
    <definedName name="nomb" localSheetId="20">'[1]Verificables Comp. Legal'!$D$23</definedName>
    <definedName name="nomb" localSheetId="11">'[1]Verificables Comp. Legal'!$D$23</definedName>
    <definedName name="nomb" localSheetId="13">'[1]Verificables Comp. Legal'!$D$23</definedName>
    <definedName name="nomb" localSheetId="14">'[2]Verificables Comp. Legal'!$D$23</definedName>
    <definedName name="nomb" localSheetId="15">'[3]Verificables Comp. Legal'!$D$23</definedName>
    <definedName name="nomb">'[1]Verificables Comp. Legal'!$D$23</definedName>
    <definedName name="nombrep" localSheetId="2">#REF!</definedName>
    <definedName name="nombrep" localSheetId="20">'[1]Verificables Comp. Legal'!$D$24</definedName>
    <definedName name="nombrep" localSheetId="11">'[1]Verificables Comp. Legal'!$D$24</definedName>
    <definedName name="nombrep" localSheetId="13">'[1]Verificables Comp. Legal'!$D$24</definedName>
    <definedName name="nombrep" localSheetId="14">'[2]Verificables Comp. Legal'!$D$24</definedName>
    <definedName name="nombrep" localSheetId="15">'[3]Verificables Comp. Legal'!$D$24</definedName>
    <definedName name="nombrep">'[1]Verificables Comp. Legal'!$D$24</definedName>
    <definedName name="nomrep" localSheetId="2">#REF!</definedName>
    <definedName name="nomrep" localSheetId="20">'[1]Verificables Comp. Legal'!$D$29</definedName>
    <definedName name="nomrep" localSheetId="11">'[1]Verificables Comp. Legal'!$D$29</definedName>
    <definedName name="nomrep" localSheetId="13">'[1]Verificables Comp. Legal'!$D$29</definedName>
    <definedName name="nomrep" localSheetId="14">'[2]Verificables Comp. Legal'!$D$29</definedName>
    <definedName name="nomrep" localSheetId="15">'[3]Verificables Comp. Legal'!$D$29</definedName>
    <definedName name="nomrep">'[1]Verificables Comp. Legal'!$D$29</definedName>
    <definedName name="nomun" localSheetId="2">#REF!</definedName>
    <definedName name="nomun" localSheetId="20">'[1]Verificables Comp. Legal'!$D$28</definedName>
    <definedName name="nomun" localSheetId="11">'[1]Verificables Comp. Legal'!$D$28</definedName>
    <definedName name="nomun" localSheetId="13">'[1]Verificables Comp. Legal'!$D$28</definedName>
    <definedName name="nomun" localSheetId="14">'[2]Verificables Comp. Legal'!$D$28</definedName>
    <definedName name="nomun" localSheetId="15">'[3]Verificables Comp. Legal'!$D$28</definedName>
    <definedName name="nomun">'[1]Verificables Comp. Legal'!$D$28</definedName>
    <definedName name="numbe" localSheetId="2">#REF!</definedName>
    <definedName name="numbe" localSheetId="20">'[1]Verificables Comp. Legal'!$S$29</definedName>
    <definedName name="numbe" localSheetId="11">'[1]Verificables Comp. Legal'!$S$29</definedName>
    <definedName name="numbe" localSheetId="13">'[1]Verificables Comp. Legal'!$S$29</definedName>
    <definedName name="numbe" localSheetId="14">'[2]Verificables Comp. Legal'!$S$29</definedName>
    <definedName name="numbe" localSheetId="15">'[3]Verificables Comp. Legal'!$S$29</definedName>
    <definedName name="numbe">'[1]Verificables Comp. Legal'!$S$29</definedName>
    <definedName name="numbea" localSheetId="2">#REF!</definedName>
    <definedName name="numbea" localSheetId="20">'[1]Verificables Comp. Legal'!$W$29</definedName>
    <definedName name="numbea" localSheetId="11">'[1]Verificables Comp. Legal'!$W$29</definedName>
    <definedName name="numbea" localSheetId="13">'[1]Verificables Comp. Legal'!$W$29</definedName>
    <definedName name="numbea" localSheetId="14">'[2]Verificables Comp. Legal'!$W$29</definedName>
    <definedName name="numbea" localSheetId="15">'[3]Verificables Comp. Legal'!$W$29</definedName>
    <definedName name="numbea">'[1]Verificables Comp. Legal'!$W$29</definedName>
    <definedName name="numero" localSheetId="2">#REF!</definedName>
    <definedName name="numero" localSheetId="20">'[1]Verificables Comp. Legal'!$D$12</definedName>
    <definedName name="numero" localSheetId="11">'[1]Verificables Comp. Legal'!$D$12</definedName>
    <definedName name="numero" localSheetId="13">'[1]Verificables Comp. Legal'!$D$12</definedName>
    <definedName name="numero" localSheetId="14">'[2]Verificables Comp. Legal'!$D$12</definedName>
    <definedName name="numero" localSheetId="15">'[3]Verificables Comp. Legal'!$D$12</definedName>
    <definedName name="numero">'[1]Verificables Comp. Legal'!$D$12</definedName>
    <definedName name="numid" localSheetId="2">#REF!</definedName>
    <definedName name="numid" localSheetId="20">'[1]Verificables Comp. Legal'!$O$24</definedName>
    <definedName name="numid" localSheetId="11">'[1]Verificables Comp. Legal'!$O$24</definedName>
    <definedName name="numid" localSheetId="13">'[1]Verificables Comp. Legal'!$O$24</definedName>
    <definedName name="numid" localSheetId="14">'[2]Verificables Comp. Legal'!$O$24</definedName>
    <definedName name="numid" localSheetId="15">'[3]Verificables Comp. Legal'!$O$24</definedName>
    <definedName name="numid">'[1]Verificables Comp. Legal'!$O$24</definedName>
    <definedName name="o" localSheetId="2">#REF!</definedName>
    <definedName name="o" localSheetId="20">'[1]Verificables Comp. Legal'!$D$38</definedName>
    <definedName name="o" localSheetId="11">'[1]Verificables Comp. Legal'!$D$38</definedName>
    <definedName name="o" localSheetId="13">'[1]Verificables Comp. Legal'!$D$38</definedName>
    <definedName name="o" localSheetId="14">'[2]Verificables Comp. Legal'!$D$38</definedName>
    <definedName name="o" localSheetId="15">'[3]Verificables Comp. Legal'!$D$38</definedName>
    <definedName name="o">'[1]Verificables Comp. Legal'!$D$38</definedName>
    <definedName name="obj" localSheetId="2">#REF!</definedName>
    <definedName name="obj" localSheetId="20">'[1]Verificables Comp. Legal'!$D$14</definedName>
    <definedName name="obj" localSheetId="11">'[1]Verificables Comp. Legal'!$D$14</definedName>
    <definedName name="obj" localSheetId="13">'[1]Verificables Comp. Legal'!$D$14</definedName>
    <definedName name="obj" localSheetId="14">'[2]Verificables Comp. Legal'!$D$14</definedName>
    <definedName name="obj" localSheetId="15">'[3]Verificables Comp. Legal'!$D$14</definedName>
    <definedName name="obj">'[1]Verificables Comp. Legal'!$D$14</definedName>
    <definedName name="piyc" localSheetId="2">#REF!</definedName>
    <definedName name="piyc" localSheetId="20">'[1]Verificables Comp. Legal'!$I$35</definedName>
    <definedName name="piyc" localSheetId="11">'[1]Verificables Comp. Legal'!$I$35</definedName>
    <definedName name="piyc" localSheetId="13">'[1]Verificables Comp. Legal'!$I$35</definedName>
    <definedName name="piyc" localSheetId="14">'[2]Verificables Comp. Legal'!$I$35</definedName>
    <definedName name="piyc" localSheetId="15">'[3]Verificables Comp. Legal'!$I$35</definedName>
    <definedName name="piyc">'[1]Verificables Comp. Legal'!$I$35</definedName>
    <definedName name="pj" localSheetId="2">#REF!</definedName>
    <definedName name="pj" localSheetId="20">'[1]Verificables Comp. Legal'!$D$26</definedName>
    <definedName name="pj" localSheetId="11">'[1]Verificables Comp. Legal'!$D$26</definedName>
    <definedName name="pj" localSheetId="13">'[1]Verificables Comp. Legal'!$D$26</definedName>
    <definedName name="pj" localSheetId="14">'[2]Verificables Comp. Legal'!$D$26</definedName>
    <definedName name="pj" localSheetId="15">'[3]Verificables Comp. Legal'!$D$26</definedName>
    <definedName name="pj">'[1]Verificables Comp. Legal'!$D$26</definedName>
    <definedName name="porfe" localSheetId="2">#REF!</definedName>
    <definedName name="porfe" localSheetId="20">'[1]Verificables Comp. Legal'!$D$19</definedName>
    <definedName name="porfe" localSheetId="11">'[1]Verificables Comp. Legal'!$D$19</definedName>
    <definedName name="porfe" localSheetId="13">'[1]Verificables Comp. Legal'!$D$19</definedName>
    <definedName name="porfe" localSheetId="14">'[2]Verificables Comp. Legal'!$D$19</definedName>
    <definedName name="porfe" localSheetId="15">'[3]Verificables Comp. Legal'!$D$19</definedName>
    <definedName name="porfe">'[1]Verificables Comp. Legal'!$D$19</definedName>
    <definedName name="pro" localSheetId="2">#REF!</definedName>
    <definedName name="pro" localSheetId="20">'[1]Verificables Comp. Legal'!$D$17</definedName>
    <definedName name="pro" localSheetId="11">'[1]Verificables Comp. Legal'!$D$17</definedName>
    <definedName name="pro" localSheetId="13">'[1]Verificables Comp. Legal'!$D$17</definedName>
    <definedName name="pro" localSheetId="14">'[2]Verificables Comp. Legal'!$D$17</definedName>
    <definedName name="pro" localSheetId="15">'[3]Verificables Comp. Legal'!$D$17</definedName>
    <definedName name="pro">'[1]Verificables Comp. Legal'!$D$17</definedName>
    <definedName name="prof" localSheetId="2">#REF!</definedName>
    <definedName name="prof" localSheetId="20">'[1]Verificables Comp. Legal'!$D$18</definedName>
    <definedName name="prof" localSheetId="11">'[1]Verificables Comp. Legal'!$D$18</definedName>
    <definedName name="prof" localSheetId="13">'[1]Verificables Comp. Legal'!$D$18</definedName>
    <definedName name="prof" localSheetId="14">'[2]Verificables Comp. Legal'!$D$18</definedName>
    <definedName name="prof" localSheetId="15">'[3]Verificables Comp. Legal'!$D$18</definedName>
    <definedName name="prof">'[1]Verificables Comp. Legal'!$D$18</definedName>
    <definedName name="reg" localSheetId="2">#REF!</definedName>
    <definedName name="reg" localSheetId="20">'[1]Verificables Comp. Legal'!$D$22</definedName>
    <definedName name="reg" localSheetId="11">'[1]Verificables Comp. Legal'!$D$22</definedName>
    <definedName name="reg" localSheetId="13">'[1]Verificables Comp. Legal'!$D$22</definedName>
    <definedName name="reg" localSheetId="14">'[2]Verificables Comp. Legal'!$D$22</definedName>
    <definedName name="reg" localSheetId="15">'[3]Verificables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20">'[1]Verificables Comp. Legal'!$D$16</definedName>
    <definedName name="respli" localSheetId="11">'[1]Verificables Comp. Legal'!$D$16</definedName>
    <definedName name="respli" localSheetId="13">'[1]Verificables Comp. Legal'!$D$16</definedName>
    <definedName name="respli" localSheetId="14">'[2]Verificables Comp. Legal'!$D$16</definedName>
    <definedName name="respli" localSheetId="15">'[3]Verificables Comp. Legal'!$D$16</definedName>
    <definedName name="respli">'[1]Verificables Comp. Legal'!$D$16</definedName>
    <definedName name="si" localSheetId="2">#REF!</definedName>
    <definedName name="si" localSheetId="20">'[1]Verificables Comp. Legal'!$D$31</definedName>
    <definedName name="si" localSheetId="11">'[1]Verificables Comp. Legal'!$D$31</definedName>
    <definedName name="si" localSheetId="13">'[1]Verificables Comp. Legal'!$D$31</definedName>
    <definedName name="si" localSheetId="14">'[2]Verificables Comp. Legal'!$D$31</definedName>
    <definedName name="si" localSheetId="15">'[3]Verificables Comp. Legal'!$D$31</definedName>
    <definedName name="si">'[1]Verificables Comp. Legal'!$D$31</definedName>
    <definedName name="te" localSheetId="2">#REF!</definedName>
    <definedName name="te" localSheetId="20">'[1]Verificables Comp. Legal'!$K$29</definedName>
    <definedName name="te" localSheetId="11">'[1]Verificables Comp. Legal'!$K$29</definedName>
    <definedName name="te" localSheetId="13">'[1]Verificables Comp. Legal'!$K$29</definedName>
    <definedName name="te" localSheetId="14">'[2]Verificables Comp. Legal'!$K$29</definedName>
    <definedName name="te" localSheetId="15">'[3]Verificables Comp. Legal'!$K$29</definedName>
    <definedName name="te">'[1]Verificables Comp. Legal'!$K$29</definedName>
    <definedName name="tel" localSheetId="2">#REF!</definedName>
    <definedName name="tel" localSheetId="20">'[1]Verificables Comp. Legal'!$W$24</definedName>
    <definedName name="tel" localSheetId="11">'[1]Verificables Comp. Legal'!$W$24</definedName>
    <definedName name="tel" localSheetId="13">'[1]Verificables Comp. Legal'!$W$24</definedName>
    <definedName name="tel" localSheetId="14">'[2]Verificables Comp. Legal'!$W$24</definedName>
    <definedName name="tel" localSheetId="15">'[3]Verificables Comp. Legal'!$W$24</definedName>
    <definedName name="tel">'[1]Verificables Comp. Legal'!$W$24</definedName>
    <definedName name="telad" localSheetId="2">#REF!</definedName>
    <definedName name="telad" localSheetId="20">'[1]Verificables Comp. Legal'!$O$25</definedName>
    <definedName name="telad" localSheetId="11">'[1]Verificables Comp. Legal'!$O$25</definedName>
    <definedName name="telad" localSheetId="13">'[1]Verificables Comp. Legal'!$O$25</definedName>
    <definedName name="telad" localSheetId="14">'[2]Verificables Comp. Legal'!$O$25</definedName>
    <definedName name="telad" localSheetId="15">'[3]Verificables Comp. Legal'!$O$25</definedName>
    <definedName name="telad">'[1]Verificables Comp. Legal'!$O$25</definedName>
    <definedName name="telun" localSheetId="2">#REF!</definedName>
    <definedName name="telun" localSheetId="20">'[1]Verificables Comp. Legal'!$W$28</definedName>
    <definedName name="telun" localSheetId="11">'[1]Verificables Comp. Legal'!$W$28</definedName>
    <definedName name="telun" localSheetId="13">'[1]Verificables Comp. Legal'!$W$28</definedName>
    <definedName name="telun" localSheetId="14">'[2]Verificables Comp. Legal'!$W$28</definedName>
    <definedName name="telun" localSheetId="15">'[3]Verificables Comp. Legal'!$W$28</definedName>
    <definedName name="telun">'[1]Verificables Comp. Legal'!$W$28</definedName>
    <definedName name="tipo" localSheetId="2">#REF!</definedName>
    <definedName name="tipo" localSheetId="20">'[1]Lista Información'!$J$5:$K$5</definedName>
    <definedName name="tipo" localSheetId="11">'[1]Lista Información'!$J$5:$K$5</definedName>
    <definedName name="tipo" localSheetId="13">'[1]Lista Información'!$J$5:$K$5</definedName>
    <definedName name="tipo" localSheetId="14">'[2]Lista Información'!$J$5:$K$5</definedName>
    <definedName name="tipo" localSheetId="15">'[3]Lista Información'!$J$5:$K$5</definedName>
    <definedName name="tipo">'[1]Lista Información'!$J$5:$K$5</definedName>
    <definedName name="tipoa" localSheetId="2">#REF!</definedName>
    <definedName name="tipoa" localSheetId="20">'[1]Verificables Comp. Legal'!$D$10</definedName>
    <definedName name="tipoa" localSheetId="11">'[1]Verificables Comp. Legal'!$D$10</definedName>
    <definedName name="tipoa" localSheetId="13">'[1]Verificables Comp. Legal'!$D$10</definedName>
    <definedName name="tipoa" localSheetId="14">'[2]Verificables Comp. Legal'!$D$10</definedName>
    <definedName name="tipoa" localSheetId="15">'[3]Verificables Comp. Legal'!$D$10</definedName>
    <definedName name="tipoa">'[1]Verificables Comp. Legal'!$D$10</definedName>
    <definedName name="tipoa2" localSheetId="2">#REF!</definedName>
    <definedName name="tipoa2" localSheetId="20">'[1]Verificables Comp. Legal'!$P$10</definedName>
    <definedName name="tipoa2" localSheetId="11">'[1]Verificables Comp. Legal'!$P$10</definedName>
    <definedName name="tipoa2" localSheetId="13">'[1]Verificables Comp. Legal'!$P$10</definedName>
    <definedName name="tipoa2" localSheetId="14">'[2]Verificables Comp. Legal'!$P$10</definedName>
    <definedName name="tipoa2" localSheetId="15">'[3]Verificables Comp. Legal'!$P$10</definedName>
    <definedName name="tipoa2">'[1]Verificables Comp. Legal'!$P$10</definedName>
    <definedName name="_xlnm.Print_Titles" localSheetId="18">'Condiciones NO cumplimiento '!$1:$2</definedName>
    <definedName name="_xlnm.Print_Titles" localSheetId="21">'Plan de Mejoramiento'!$2:$3</definedName>
    <definedName name="verificacion" localSheetId="2">#REF!</definedName>
    <definedName name="verificacion" localSheetId="20">'[1]Verificables Comp. Legal'!$V$12</definedName>
    <definedName name="verificacion" localSheetId="11">'[1]Verificables Comp. Legal'!$V$12</definedName>
    <definedName name="verificacion" localSheetId="13">'[1]Verificables Comp. Legal'!$V$12</definedName>
    <definedName name="verificacion" localSheetId="14">'[2]Verificables Comp. Legal'!$V$12</definedName>
    <definedName name="verificacion" localSheetId="15">'[3]Verificables Comp. Legal'!$V$12</definedName>
    <definedName name="verificacion">'[1]Verificables Comp. Legal'!$V$12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O4" i="93" l="1"/>
  <c r="LN4" i="93"/>
  <c r="LM4" i="93"/>
  <c r="LL4" i="93"/>
  <c r="LK4" i="93"/>
  <c r="LJ4" i="93"/>
  <c r="LI4" i="93"/>
  <c r="LH4" i="93"/>
  <c r="LG4" i="93"/>
  <c r="LF4" i="93"/>
  <c r="LE4" i="93"/>
  <c r="LD4" i="93"/>
  <c r="LC4" i="93"/>
  <c r="LB4" i="93"/>
  <c r="LA4" i="93"/>
  <c r="KZ4" i="93"/>
  <c r="KY4" i="93"/>
  <c r="KX4" i="93"/>
  <c r="KW4" i="93"/>
  <c r="KV4" i="93"/>
  <c r="KU4" i="93"/>
  <c r="KT4" i="93"/>
  <c r="KS4" i="93"/>
  <c r="KR4" i="93"/>
  <c r="KQ4" i="93"/>
  <c r="KP4" i="93"/>
  <c r="KO4" i="93"/>
  <c r="KN4" i="93"/>
  <c r="KM4" i="93"/>
  <c r="KL4" i="93"/>
  <c r="KK4" i="93"/>
  <c r="KJ4" i="93"/>
  <c r="KI4" i="93"/>
  <c r="KH4" i="93"/>
  <c r="KG4" i="93"/>
  <c r="KF4" i="93"/>
  <c r="KE4" i="93"/>
  <c r="KD4" i="93"/>
  <c r="KC4" i="93"/>
  <c r="KB4" i="93"/>
  <c r="KA4" i="93"/>
  <c r="JZ4" i="93"/>
  <c r="JY4" i="93"/>
  <c r="JX4" i="93"/>
  <c r="JW4" i="93"/>
  <c r="JV4" i="93"/>
  <c r="JU4" i="93"/>
  <c r="JT4" i="93"/>
  <c r="JS4" i="93"/>
  <c r="JQ4" i="93"/>
  <c r="JO4" i="93"/>
  <c r="JM4" i="93"/>
  <c r="JL4" i="93"/>
  <c r="JK4" i="93"/>
  <c r="JJ4" i="93"/>
  <c r="JI4" i="93"/>
  <c r="JG4" i="93"/>
  <c r="JF4" i="93"/>
  <c r="JE4" i="93"/>
  <c r="JD4" i="93"/>
  <c r="JC4" i="93"/>
  <c r="JB4" i="93"/>
  <c r="JA4" i="93"/>
  <c r="IZ4" i="93"/>
  <c r="IY4" i="93"/>
  <c r="IX4" i="93"/>
  <c r="IW4" i="93"/>
  <c r="IV4" i="93"/>
  <c r="IU4" i="93"/>
  <c r="IT4" i="93"/>
  <c r="IS4" i="93"/>
  <c r="IR4" i="93"/>
  <c r="IQ4" i="93"/>
  <c r="IP4" i="93"/>
  <c r="IO4" i="93"/>
  <c r="IN4" i="93"/>
  <c r="IM4" i="93"/>
  <c r="IL4" i="93"/>
  <c r="IK4" i="93"/>
  <c r="IJ4" i="93"/>
  <c r="II4" i="93"/>
  <c r="IH4" i="93"/>
  <c r="IG4" i="93"/>
  <c r="IF4" i="93"/>
  <c r="IE4" i="93"/>
  <c r="ID4" i="93"/>
  <c r="IC4" i="93"/>
  <c r="IB4" i="93"/>
  <c r="IA4" i="93"/>
  <c r="HZ4" i="93"/>
  <c r="HY4" i="93"/>
  <c r="HX4" i="93"/>
  <c r="HW4" i="93"/>
  <c r="HV4" i="93"/>
  <c r="HU4" i="93"/>
  <c r="HT4" i="93"/>
  <c r="HS4" i="93"/>
  <c r="HR4" i="93"/>
  <c r="HQ4" i="93"/>
  <c r="HP4" i="93"/>
  <c r="HO4" i="93"/>
  <c r="HN4" i="93"/>
  <c r="HM4" i="93"/>
  <c r="HL4" i="93"/>
  <c r="HK4" i="93"/>
  <c r="HJ4" i="93"/>
  <c r="HI4" i="93"/>
  <c r="HH4" i="93"/>
  <c r="HG4" i="93"/>
  <c r="HF4" i="93"/>
  <c r="HE4" i="93"/>
  <c r="HD4" i="93"/>
  <c r="HC4" i="93"/>
  <c r="HB4" i="93"/>
  <c r="HA4" i="93"/>
  <c r="GZ4" i="93"/>
  <c r="GY4" i="93"/>
  <c r="GX4" i="93"/>
  <c r="GW4" i="93"/>
  <c r="GV4" i="93"/>
  <c r="GU4" i="93"/>
  <c r="GT4" i="93"/>
  <c r="GS4" i="93"/>
  <c r="GR4" i="93"/>
  <c r="GQ4" i="93"/>
  <c r="GP4" i="93"/>
  <c r="GO4" i="93"/>
  <c r="GN4" i="93"/>
  <c r="GM4" i="93"/>
  <c r="GL4" i="93"/>
  <c r="GK4" i="93"/>
  <c r="GJ4" i="93"/>
  <c r="GI4" i="93"/>
  <c r="GH4" i="93"/>
  <c r="GG4" i="93"/>
  <c r="GF4" i="93"/>
  <c r="GE4" i="93"/>
  <c r="GD4" i="93"/>
  <c r="GC4" i="93"/>
  <c r="GB4" i="93"/>
  <c r="GA4" i="93"/>
  <c r="FZ4" i="93"/>
  <c r="FY4" i="93"/>
  <c r="FX4" i="93"/>
  <c r="FW4" i="93"/>
  <c r="FV4" i="93"/>
  <c r="FU4" i="93"/>
  <c r="FT4" i="93"/>
  <c r="FS4" i="93"/>
  <c r="FR4" i="93"/>
  <c r="FQ4" i="93"/>
  <c r="FP4" i="93"/>
  <c r="FO4" i="93"/>
  <c r="FN4" i="93"/>
  <c r="FM4" i="93"/>
  <c r="FL4" i="93"/>
  <c r="FK4" i="93"/>
  <c r="FJ4" i="93"/>
  <c r="FI4" i="93"/>
  <c r="FH4" i="93"/>
  <c r="FG4" i="93"/>
  <c r="FF4" i="93"/>
  <c r="FE4" i="93"/>
  <c r="FD4" i="93"/>
  <c r="FC4" i="93"/>
  <c r="FB4" i="93"/>
  <c r="FA4" i="93"/>
  <c r="EZ4" i="93"/>
  <c r="EY4" i="93"/>
  <c r="EX4" i="93"/>
  <c r="EW4" i="93"/>
  <c r="EV4" i="93"/>
  <c r="EU4" i="93"/>
  <c r="ET4" i="93"/>
  <c r="ES4" i="93"/>
  <c r="ER4" i="93"/>
  <c r="EQ4" i="93"/>
  <c r="EP4" i="93"/>
  <c r="EO4" i="93"/>
  <c r="EN4" i="93"/>
  <c r="EM4" i="93"/>
  <c r="EL4" i="93"/>
  <c r="EK4" i="93"/>
  <c r="EJ4" i="93"/>
  <c r="EI4" i="93"/>
  <c r="EH4" i="93"/>
  <c r="EG4" i="93"/>
  <c r="EF4" i="93"/>
  <c r="EE4" i="93"/>
  <c r="ED4" i="93"/>
  <c r="EC4" i="93"/>
  <c r="EB4" i="93"/>
  <c r="EA4" i="93"/>
  <c r="DZ4" i="93"/>
  <c r="DY4" i="93"/>
  <c r="DX4" i="93"/>
  <c r="DW4" i="93"/>
  <c r="DV4" i="93"/>
  <c r="DU4" i="93"/>
  <c r="DT4" i="93"/>
  <c r="DS4" i="93"/>
  <c r="DR4" i="93"/>
  <c r="DQ4" i="93"/>
  <c r="DP4" i="93"/>
  <c r="DO4" i="93"/>
  <c r="DN4" i="93"/>
  <c r="DM4" i="93"/>
  <c r="DL4" i="93"/>
  <c r="DK4" i="93"/>
  <c r="DJ4" i="93"/>
  <c r="DI4" i="93"/>
  <c r="DH4" i="93"/>
  <c r="DG4" i="93"/>
  <c r="DF4" i="93"/>
  <c r="DE4" i="93"/>
  <c r="DD4" i="93"/>
  <c r="DC4" i="93"/>
  <c r="DB4" i="93"/>
  <c r="DA4" i="93"/>
  <c r="CZ4" i="93"/>
  <c r="CY4" i="93"/>
  <c r="CX4" i="93"/>
  <c r="CW4" i="93"/>
  <c r="CV4" i="93"/>
  <c r="CU4" i="93"/>
  <c r="CT4" i="93"/>
  <c r="CS4" i="93"/>
  <c r="CR4" i="93"/>
  <c r="CQ4" i="93"/>
  <c r="CP4" i="93"/>
  <c r="CO4" i="93"/>
  <c r="CN4" i="93"/>
  <c r="CM4" i="93"/>
  <c r="CL4" i="93"/>
  <c r="CK4" i="93"/>
  <c r="CJ4" i="93"/>
  <c r="CI4" i="93"/>
  <c r="CH4" i="93"/>
  <c r="CG4" i="93"/>
  <c r="CF4" i="93"/>
  <c r="CE4" i="93"/>
  <c r="CD4" i="93"/>
  <c r="CC4" i="93"/>
  <c r="CB4" i="93"/>
  <c r="CA4" i="93"/>
  <c r="BZ4" i="93"/>
  <c r="BY4" i="93"/>
  <c r="BX4" i="93"/>
  <c r="BW4" i="93"/>
  <c r="BV4" i="93"/>
  <c r="BU4" i="93"/>
  <c r="BT4" i="93"/>
  <c r="BS4" i="93"/>
  <c r="BR4" i="93"/>
  <c r="BQ4" i="93"/>
  <c r="BP4" i="93"/>
  <c r="BO4" i="93"/>
  <c r="BN4" i="93"/>
  <c r="BM4" i="93"/>
  <c r="BL4" i="93"/>
  <c r="BK4" i="93"/>
  <c r="BJ4" i="93"/>
  <c r="BI4" i="93"/>
  <c r="BH4" i="93"/>
  <c r="BG4" i="93"/>
  <c r="BF4" i="93"/>
  <c r="BE4" i="93"/>
  <c r="BD4" i="93"/>
  <c r="BC4" i="93"/>
  <c r="BB4" i="93"/>
  <c r="BA4" i="93"/>
  <c r="AZ4" i="93"/>
  <c r="AY4" i="93"/>
  <c r="AX4" i="93"/>
  <c r="AW4" i="93"/>
  <c r="AV4" i="93"/>
  <c r="AU4" i="93"/>
  <c r="AT4" i="93"/>
  <c r="AS4" i="93"/>
  <c r="AR4" i="93"/>
  <c r="AQ4" i="93"/>
  <c r="AP4" i="93"/>
  <c r="AO4" i="93"/>
  <c r="AN4" i="93"/>
  <c r="AM4" i="93"/>
  <c r="AL4" i="93"/>
  <c r="AK4" i="93"/>
  <c r="AJ4" i="93"/>
  <c r="AI4" i="93"/>
  <c r="AH4" i="93"/>
  <c r="AG4" i="93"/>
  <c r="AF4" i="93"/>
  <c r="AE4" i="93"/>
  <c r="AD4" i="93"/>
  <c r="AC4" i="93"/>
  <c r="AB4" i="93"/>
  <c r="AA4" i="93"/>
  <c r="Z4" i="93"/>
  <c r="Y4" i="93"/>
  <c r="X4" i="93"/>
  <c r="W4" i="93"/>
  <c r="V4" i="93"/>
  <c r="U4" i="93"/>
  <c r="T4" i="93"/>
  <c r="S4" i="93"/>
  <c r="R4" i="93"/>
  <c r="Q4" i="93"/>
  <c r="P4" i="93"/>
  <c r="O4" i="93"/>
  <c r="N4" i="93"/>
  <c r="M4" i="93"/>
  <c r="L4" i="93"/>
  <c r="K4" i="93"/>
  <c r="J4" i="93"/>
  <c r="I4" i="93"/>
  <c r="H4" i="93"/>
  <c r="G4" i="93"/>
  <c r="F4" i="93"/>
  <c r="E4" i="93"/>
  <c r="D4" i="93"/>
  <c r="C4" i="93"/>
  <c r="B4" i="93"/>
  <c r="A4" i="93"/>
  <c r="BN3" i="93"/>
  <c r="BM3" i="93"/>
  <c r="BL3" i="93"/>
  <c r="BK3" i="93"/>
  <c r="BJ3" i="93"/>
  <c r="BI3" i="93"/>
  <c r="BH3" i="93"/>
  <c r="BG3" i="93"/>
  <c r="BF3" i="93"/>
  <c r="BE3" i="93"/>
  <c r="BD3" i="93"/>
  <c r="BC3" i="93"/>
  <c r="BB3" i="93"/>
  <c r="BA3" i="93"/>
  <c r="AZ3" i="93"/>
  <c r="AY3" i="93"/>
  <c r="AX3" i="93"/>
  <c r="AW3" i="93"/>
  <c r="AV3" i="93"/>
  <c r="AU3" i="93"/>
  <c r="AT3" i="93"/>
  <c r="AS3" i="93"/>
  <c r="AR3" i="93"/>
  <c r="AQ3" i="93"/>
  <c r="AP3" i="93"/>
  <c r="AO3" i="93"/>
  <c r="AN3" i="93"/>
  <c r="AM3" i="93"/>
  <c r="AL3" i="93"/>
  <c r="AK3" i="93"/>
  <c r="AJ3" i="93"/>
  <c r="AI3" i="93"/>
  <c r="AH3" i="93"/>
  <c r="AG3" i="93"/>
  <c r="AF3" i="93"/>
  <c r="AE3" i="93"/>
  <c r="AD3" i="93"/>
  <c r="AC3" i="93"/>
  <c r="AB3" i="93"/>
  <c r="AA3" i="93"/>
  <c r="Z3" i="93"/>
  <c r="Y3" i="93"/>
  <c r="X3" i="93"/>
  <c r="W3" i="93"/>
  <c r="V3" i="93"/>
  <c r="U3" i="93"/>
  <c r="T3" i="93"/>
  <c r="S3" i="93"/>
  <c r="R3" i="93"/>
  <c r="Q3" i="93"/>
  <c r="P3" i="93"/>
  <c r="O3" i="93"/>
  <c r="N3" i="93"/>
  <c r="M3" i="93"/>
  <c r="L3" i="93"/>
  <c r="K3" i="93"/>
  <c r="J3" i="93"/>
  <c r="I3" i="93"/>
  <c r="H3" i="93"/>
  <c r="G3" i="93"/>
  <c r="F3" i="93"/>
  <c r="E3" i="93"/>
  <c r="D3" i="93"/>
  <c r="C3" i="93"/>
  <c r="B3" i="93"/>
  <c r="A3" i="93"/>
  <c r="E10" i="66" l="1"/>
  <c r="D10" i="66"/>
  <c r="C10" i="66"/>
  <c r="E7" i="66"/>
  <c r="E8" i="66"/>
  <c r="D8" i="66"/>
  <c r="C8" i="66"/>
  <c r="D7" i="66"/>
  <c r="C7" i="66"/>
  <c r="E6" i="66"/>
  <c r="D6" i="66"/>
  <c r="C6" i="66"/>
  <c r="E5" i="66"/>
  <c r="D5" i="66"/>
  <c r="C5" i="66"/>
  <c r="G12" i="91"/>
  <c r="G3" i="91"/>
  <c r="G28" i="88"/>
  <c r="G21" i="88"/>
  <c r="G17" i="88"/>
  <c r="G7" i="88"/>
  <c r="G27" i="87"/>
  <c r="G23" i="87"/>
  <c r="G19" i="87"/>
  <c r="G13" i="87"/>
  <c r="G5" i="87"/>
  <c r="G11" i="86"/>
  <c r="G13" i="86"/>
  <c r="G17" i="86"/>
  <c r="G30" i="86"/>
  <c r="G34" i="86"/>
  <c r="G52" i="86"/>
  <c r="B5" i="92" l="1"/>
  <c r="B4" i="92"/>
  <c r="B3" i="92"/>
  <c r="E24" i="76" l="1"/>
  <c r="D24" i="76"/>
  <c r="E17" i="76"/>
  <c r="D17" i="76"/>
  <c r="E14" i="76"/>
  <c r="D14" i="76"/>
  <c r="E12" i="76"/>
  <c r="D12" i="76"/>
  <c r="E6" i="76"/>
  <c r="D6" i="76"/>
  <c r="E3" i="76"/>
  <c r="D3" i="76"/>
  <c r="E12" i="91"/>
  <c r="D12" i="91"/>
  <c r="E7" i="91"/>
  <c r="E3" i="91"/>
  <c r="D3" i="91"/>
  <c r="E5" i="87"/>
  <c r="D5" i="87"/>
  <c r="E3" i="87"/>
  <c r="D3" i="87"/>
  <c r="E13" i="89"/>
  <c r="D13" i="89"/>
  <c r="JR4" i="93" s="1"/>
  <c r="E3" i="89"/>
  <c r="D3" i="89"/>
  <c r="JH4" i="93" s="1"/>
  <c r="E28" i="88"/>
  <c r="D28" i="88"/>
  <c r="E17" i="88"/>
  <c r="D17" i="88"/>
  <c r="E3" i="88"/>
  <c r="D3" i="88"/>
  <c r="E11" i="89"/>
  <c r="D11" i="89"/>
  <c r="JP4" i="93" s="1"/>
  <c r="E9" i="89"/>
  <c r="D9" i="89"/>
  <c r="JN4" i="93" s="1"/>
  <c r="E33" i="88"/>
  <c r="D33" i="88"/>
  <c r="E21" i="88"/>
  <c r="D21" i="88"/>
  <c r="E7" i="88"/>
  <c r="D7" i="88"/>
  <c r="E32" i="87"/>
  <c r="D32" i="87"/>
  <c r="C28" i="38" s="1" a="1"/>
  <c r="E27" i="87"/>
  <c r="D27" i="87"/>
  <c r="E23" i="87"/>
  <c r="D23" i="87"/>
  <c r="E19" i="87"/>
  <c r="D19" i="87"/>
  <c r="E13" i="87"/>
  <c r="D13" i="87"/>
  <c r="E68" i="86"/>
  <c r="D68" i="86"/>
  <c r="E65" i="86"/>
  <c r="D65" i="86"/>
  <c r="E58" i="86"/>
  <c r="D58" i="86"/>
  <c r="E52" i="86"/>
  <c r="D52" i="86"/>
  <c r="E50" i="86"/>
  <c r="D50" i="86"/>
  <c r="E44" i="86"/>
  <c r="D44" i="86"/>
  <c r="E34" i="86"/>
  <c r="D34" i="86"/>
  <c r="E30" i="86"/>
  <c r="D30" i="86"/>
  <c r="E17" i="86"/>
  <c r="D17" i="86"/>
  <c r="E13" i="86"/>
  <c r="D13" i="86"/>
  <c r="E11" i="86"/>
  <c r="D11" i="86"/>
  <c r="E6" i="86"/>
  <c r="D6" i="86"/>
  <c r="G6" i="86" s="1"/>
  <c r="E3" i="86"/>
  <c r="D3" i="86"/>
  <c r="E67" i="85"/>
  <c r="E61" i="85"/>
  <c r="E56" i="85"/>
  <c r="E50" i="85"/>
  <c r="E26" i="85"/>
  <c r="E25" i="85"/>
  <c r="E22" i="85"/>
  <c r="E18" i="85"/>
  <c r="E15" i="85"/>
  <c r="E13" i="85"/>
  <c r="E5" i="85"/>
  <c r="E3" i="85"/>
  <c r="D67" i="85"/>
  <c r="D61" i="85"/>
  <c r="C3" i="38" s="1" a="1"/>
  <c r="D56" i="85"/>
  <c r="D50" i="85"/>
  <c r="D26" i="85"/>
  <c r="G26" i="85" s="1"/>
  <c r="D25" i="85"/>
  <c r="D22" i="85"/>
  <c r="D18" i="85"/>
  <c r="D15" i="85"/>
  <c r="D13" i="85"/>
  <c r="D5" i="85"/>
  <c r="D3" i="85"/>
  <c r="G13" i="89" l="1"/>
  <c r="G11" i="89"/>
  <c r="C35" i="38" a="1"/>
  <c r="G33" i="88"/>
  <c r="C15" i="38" a="1"/>
  <c r="G9" i="89"/>
  <c r="C41" i="38" a="1"/>
  <c r="C48" i="38" a="1"/>
  <c r="D7" i="91"/>
  <c r="G7" i="91" l="1"/>
  <c r="C45" i="38" a="1"/>
  <c r="D41" i="88"/>
  <c r="D40" i="88"/>
  <c r="D39" i="88"/>
  <c r="G3" i="89"/>
  <c r="G3" i="88"/>
  <c r="G32" i="87"/>
  <c r="G3" i="87"/>
  <c r="D19" i="89" l="1"/>
  <c r="C9" i="66" s="1"/>
  <c r="D21" i="89"/>
  <c r="E9" i="66" s="1"/>
  <c r="D20" i="89"/>
  <c r="D9" i="66" s="1"/>
  <c r="D25" i="91"/>
  <c r="D26" i="91"/>
  <c r="D27" i="91"/>
  <c r="D40" i="87"/>
  <c r="D39" i="87"/>
  <c r="D38" i="87"/>
  <c r="G68" i="86" l="1"/>
  <c r="G65" i="86"/>
  <c r="G58" i="86"/>
  <c r="G50" i="86"/>
  <c r="G44" i="86"/>
  <c r="G3" i="86"/>
  <c r="D74" i="86" l="1"/>
  <c r="D72" i="86"/>
  <c r="D73" i="86"/>
  <c r="G67" i="85"/>
  <c r="G61" i="85"/>
  <c r="G56" i="85"/>
  <c r="G50" i="85"/>
  <c r="G18" i="85"/>
  <c r="G15" i="85"/>
  <c r="G13" i="85"/>
  <c r="G5" i="85"/>
  <c r="G3" i="85"/>
  <c r="D72" i="85" l="1"/>
  <c r="D71" i="85"/>
  <c r="D70" i="85"/>
  <c r="G25" i="85"/>
  <c r="G22" i="85" l="1"/>
  <c r="E53" i="77" l="1"/>
  <c r="H53" i="77" s="1"/>
  <c r="E48" i="77"/>
  <c r="H48" i="77" s="1"/>
  <c r="E43" i="77"/>
  <c r="G43" i="77" s="1"/>
  <c r="F33" i="77"/>
  <c r="H33" i="77" s="1"/>
  <c r="F32" i="77"/>
  <c r="H32" i="77" s="1"/>
  <c r="F31" i="77"/>
  <c r="H31" i="77" s="1"/>
  <c r="F30" i="77"/>
  <c r="H30" i="77" s="1"/>
  <c r="F29" i="77"/>
  <c r="H29" i="77" s="1"/>
  <c r="F28" i="77"/>
  <c r="H28" i="77" s="1"/>
  <c r="F27" i="77"/>
  <c r="H27" i="77" s="1"/>
  <c r="F26" i="77"/>
  <c r="H26" i="77" s="1"/>
  <c r="F25" i="77"/>
  <c r="H25" i="77" s="1"/>
  <c r="F24" i="77"/>
  <c r="H24" i="77" s="1"/>
  <c r="F23" i="77"/>
  <c r="H23" i="77" s="1"/>
  <c r="F22" i="77"/>
  <c r="H22" i="77" s="1"/>
  <c r="F21" i="77"/>
  <c r="H21" i="77" s="1"/>
  <c r="F20" i="77"/>
  <c r="H20" i="77" s="1"/>
  <c r="F19" i="77"/>
  <c r="H19" i="77" s="1"/>
  <c r="F18" i="77"/>
  <c r="H18" i="77" s="1"/>
  <c r="F17" i="77"/>
  <c r="H17" i="77" s="1"/>
  <c r="F16" i="77"/>
  <c r="H16" i="77" s="1"/>
  <c r="F15" i="77"/>
  <c r="H15" i="77" s="1"/>
  <c r="F14" i="77"/>
  <c r="H14" i="77" s="1"/>
  <c r="F13" i="77"/>
  <c r="H13" i="77" s="1"/>
  <c r="F12" i="77"/>
  <c r="H12" i="77" s="1"/>
  <c r="F11" i="77"/>
  <c r="H11" i="77" s="1"/>
  <c r="F10" i="77"/>
  <c r="H10" i="77" s="1"/>
  <c r="F9" i="77"/>
  <c r="H9" i="77" s="1"/>
  <c r="F8" i="77"/>
  <c r="H8" i="77" s="1"/>
  <c r="F7" i="77"/>
  <c r="H7" i="77" s="1"/>
  <c r="F6" i="77"/>
  <c r="H6" i="77" s="1"/>
  <c r="F5" i="77"/>
  <c r="H5" i="77" s="1"/>
  <c r="H4" i="77"/>
  <c r="G24" i="76"/>
  <c r="G17" i="76"/>
  <c r="G14" i="76"/>
  <c r="G12" i="76"/>
  <c r="G6" i="76"/>
  <c r="G3" i="76"/>
  <c r="F17" i="69"/>
  <c r="D17" i="69"/>
  <c r="E3" i="68"/>
  <c r="D31" i="76" l="1"/>
  <c r="E11" i="66" s="1"/>
  <c r="H43" i="77"/>
  <c r="G48" i="77"/>
  <c r="G53" i="77"/>
  <c r="D29" i="76"/>
  <c r="C11" i="66" s="1"/>
  <c r="D30" i="76"/>
  <c r="D11" i="66" s="1"/>
  <c r="E12" i="66" l="1"/>
  <c r="C12" i="66"/>
  <c r="D12" i="66"/>
  <c r="F11" i="66"/>
  <c r="F8" i="66"/>
  <c r="F10" i="66"/>
  <c r="F6" i="66"/>
  <c r="F7" i="66"/>
  <c r="F9" i="66"/>
  <c r="F5" i="66"/>
  <c r="F12" i="66" l="1"/>
  <c r="B24" i="40"/>
  <c r="C24" i="40"/>
  <c r="D24" i="40"/>
  <c r="B25" i="40"/>
  <c r="C25" i="40"/>
  <c r="D25" i="40"/>
  <c r="B26" i="40"/>
  <c r="C26" i="40"/>
  <c r="D26" i="40"/>
  <c r="B27" i="40"/>
  <c r="C27" i="40"/>
  <c r="D27" i="40"/>
  <c r="B28" i="40"/>
  <c r="C28" i="40"/>
  <c r="D28" i="40"/>
  <c r="B29" i="40"/>
  <c r="C29" i="40"/>
  <c r="D29" i="40"/>
  <c r="B30" i="40"/>
  <c r="C30" i="40"/>
  <c r="D30" i="40"/>
  <c r="B31" i="40"/>
  <c r="C31" i="40"/>
  <c r="D31" i="40"/>
  <c r="B32" i="40"/>
  <c r="C32" i="40"/>
  <c r="D32" i="40"/>
  <c r="B33" i="40"/>
  <c r="C33" i="40"/>
  <c r="D33" i="40"/>
  <c r="D13" i="40"/>
  <c r="D14" i="40"/>
  <c r="D15" i="40"/>
  <c r="D16" i="40"/>
  <c r="D17" i="40"/>
  <c r="D18" i="40"/>
  <c r="D19" i="40"/>
  <c r="D20" i="40"/>
  <c r="D21" i="40"/>
  <c r="D22" i="40"/>
  <c r="D23" i="40"/>
  <c r="D11" i="40"/>
  <c r="D12" i="40"/>
  <c r="C11" i="40"/>
  <c r="C12" i="40"/>
  <c r="C13" i="40"/>
  <c r="C14" i="40"/>
  <c r="C15" i="40"/>
  <c r="C16" i="40"/>
  <c r="C17" i="40"/>
  <c r="C18" i="40"/>
  <c r="C19" i="40"/>
  <c r="C20" i="40"/>
  <c r="C21" i="40"/>
  <c r="C22" i="40"/>
  <c r="C23" i="40"/>
  <c r="B11" i="40"/>
  <c r="B12" i="40"/>
  <c r="B13" i="40"/>
  <c r="B14" i="40"/>
  <c r="B15" i="40"/>
  <c r="B16" i="40"/>
  <c r="B17" i="40"/>
  <c r="B18" i="40"/>
  <c r="B19" i="40"/>
  <c r="B20" i="40"/>
  <c r="B21" i="40"/>
  <c r="B22" i="40"/>
  <c r="B23" i="40"/>
  <c r="H44" i="38" l="1"/>
  <c r="H45" i="38"/>
  <c r="H46" i="38"/>
  <c r="H48" i="38"/>
  <c r="H49" i="38"/>
  <c r="H50" i="38"/>
  <c r="H41" i="38"/>
  <c r="H40" i="38"/>
  <c r="H39" i="38"/>
  <c r="H10" i="38"/>
  <c r="H9" i="38" l="1"/>
  <c r="H7" i="38"/>
  <c r="H8" i="38"/>
  <c r="H42" i="38" l="1"/>
  <c r="H52" i="38" l="1"/>
  <c r="H53" i="38"/>
  <c r="H51" i="38"/>
  <c r="H47" i="38"/>
  <c r="H43" i="38"/>
  <c r="H35" i="38"/>
  <c r="H36" i="38"/>
  <c r="H22" i="38"/>
  <c r="H23" i="38"/>
  <c r="H20" i="38"/>
  <c r="H21" i="38"/>
  <c r="H18" i="38"/>
  <c r="H19" i="38"/>
  <c r="H16" i="38"/>
  <c r="H17" i="38"/>
  <c r="H14" i="38"/>
  <c r="H15" i="38"/>
  <c r="H12" i="38"/>
  <c r="H13" i="38"/>
  <c r="H11" i="38"/>
  <c r="H33" i="38"/>
  <c r="H32" i="38"/>
  <c r="H28" i="38"/>
  <c r="H29" i="38"/>
  <c r="H30" i="38"/>
  <c r="H31" i="38"/>
  <c r="H34" i="38"/>
  <c r="H27" i="38"/>
  <c r="H25" i="38" l="1"/>
  <c r="H26" i="38"/>
  <c r="H24" i="38"/>
  <c r="H6" i="38" l="1"/>
  <c r="D167" i="2" a="1"/>
  <c r="D167" i="2" s="1"/>
  <c r="H3" i="38" l="1"/>
  <c r="A3" i="65" s="1" a="1"/>
  <c r="H5" i="38"/>
  <c r="H4" i="38"/>
  <c r="E167" i="2"/>
  <c r="H37" i="38" l="1"/>
  <c r="H38" i="38"/>
  <c r="D10" i="40" l="1"/>
  <c r="B10" i="40"/>
  <c r="C10" i="40"/>
  <c r="D9" i="40"/>
  <c r="B9" i="40"/>
  <c r="C9" i="40"/>
  <c r="B8" i="40"/>
  <c r="C8" i="40"/>
  <c r="D8" i="40"/>
  <c r="B7" i="40"/>
  <c r="D7" i="40"/>
  <c r="C7" i="40"/>
  <c r="D5" i="40"/>
  <c r="D6" i="40"/>
  <c r="C5" i="40"/>
  <c r="C6" i="40"/>
  <c r="C4" i="40"/>
  <c r="B6" i="40"/>
  <c r="D4" i="40"/>
  <c r="B5" i="40"/>
  <c r="B4" i="4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<sst xmlns="http://schemas.openxmlformats.org/spreadsheetml/2006/main" count="4177" uniqueCount="2552">
  <si>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</si>
  <si>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</si>
  <si>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</si>
  <si>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</si>
  <si>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</si>
  <si>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</si>
  <si>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</si>
  <si>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</si>
  <si>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</si>
  <si>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</si>
  <si>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</si>
  <si>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</si>
  <si>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</si>
  <si>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</si>
  <si>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</si>
  <si>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</si>
  <si>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</si>
  <si>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</si>
  <si>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</si>
  <si>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</si>
  <si>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</si>
  <si>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</si>
  <si>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</si>
  <si>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</si>
  <si>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</si>
  <si>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</si>
  <si>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</si>
  <si>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</si>
  <si>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</si>
  <si>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</si>
  <si>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</si>
  <si>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</si>
  <si>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</si>
  <si>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</si>
  <si>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</si>
  <si>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</si>
  <si>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</si>
  <si>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</si>
  <si>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</si>
  <si>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</si>
  <si>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</si>
  <si>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</si>
  <si>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</si>
  <si>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</si>
  <si>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</si>
  <si>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</si>
  <si>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</si>
  <si>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</si>
  <si>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</si>
  <si>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</si>
  <si>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</si>
  <si>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</si>
  <si>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</si>
  <si>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</si>
  <si>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</si>
  <si>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</si>
  <si>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</si>
  <si>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</si>
  <si>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</si>
  <si>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</si>
  <si>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</si>
  <si>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</si>
  <si>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</si>
  <si>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</si>
  <si>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</si>
  <si>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</si>
  <si>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</si>
  <si>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</si>
  <si>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</si>
  <si>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</si>
  <si>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</si>
  <si>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</si>
  <si>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</si>
  <si>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</si>
  <si>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</si>
  <si>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</si>
  <si>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</si>
  <si>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</si>
  <si>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</si>
  <si>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</si>
  <si>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</si>
  <si>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</si>
  <si>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</si>
  <si>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</si>
  <si>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</si>
  <si>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</si>
  <si>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</si>
  <si>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</si>
  <si>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</si>
  <si>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</si>
  <si>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</si>
  <si>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</si>
  <si>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</si>
  <si>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</si>
  <si>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</si>
  <si>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</si>
  <si>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</si>
  <si>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</si>
  <si>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</si>
  <si>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</si>
  <si>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</si>
  <si>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</si>
  <si>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</si>
  <si>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</si>
  <si>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</si>
  <si>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</si>
  <si>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</si>
  <si>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</si>
  <si>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</si>
  <si>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</si>
  <si>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</si>
  <si>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</si>
  <si>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</si>
  <si>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</si>
  <si>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</si>
  <si>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</si>
  <si>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</si>
  <si>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</si>
  <si>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</si>
  <si>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</si>
  <si>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</si>
  <si>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</si>
  <si>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</si>
  <si>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</si>
  <si>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</si>
  <si>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</si>
  <si>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</si>
  <si>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</si>
  <si>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</si>
  <si>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</si>
  <si>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</si>
  <si>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</si>
  <si>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</si>
  <si>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</si>
  <si>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</si>
  <si>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</si>
  <si>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</si>
  <si>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</si>
  <si>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</si>
  <si>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</si>
  <si>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</si>
  <si>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</si>
  <si>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</si>
  <si>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</si>
  <si>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</si>
  <si>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</si>
  <si>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</si>
  <si>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</si>
  <si>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</si>
  <si>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</si>
  <si>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</si>
  <si>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</si>
  <si>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</si>
  <si>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</si>
  <si>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</si>
  <si>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</si>
  <si>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</si>
  <si>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</si>
  <si>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</si>
  <si>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</si>
  <si>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</si>
  <si>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</si>
  <si>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</si>
  <si>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</si>
  <si>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</si>
  <si>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</si>
  <si>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</si>
  <si>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</si>
  <si>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</si>
  <si>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</si>
  <si>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</si>
  <si>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</si>
  <si>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</si>
  <si>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</si>
  <si>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</si>
  <si>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</si>
  <si>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</si>
  <si>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</si>
  <si>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</si>
  <si>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</si>
  <si>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</si>
  <si>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</si>
  <si>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</si>
  <si>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</si>
  <si>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</si>
  <si>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</si>
  <si>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</si>
  <si>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</si>
  <si>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</si>
  <si>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</si>
  <si>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</si>
  <si>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</si>
  <si>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</si>
  <si>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</si>
  <si>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</si>
  <si>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</si>
  <si>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</si>
  <si>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</si>
  <si>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</si>
  <si>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</si>
  <si>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</si>
  <si>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</si>
  <si>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</si>
  <si>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</si>
  <si>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</si>
  <si>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</si>
  <si>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</si>
  <si>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</si>
  <si>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</si>
  <si>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</si>
  <si>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</si>
  <si>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</si>
  <si>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</si>
  <si>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</si>
  <si>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</si>
  <si>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</si>
  <si>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</si>
  <si>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</si>
  <si>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</si>
  <si>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</si>
  <si>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</si>
  <si>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</si>
  <si>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</si>
  <si>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</si>
  <si>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</si>
  <si>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</si>
  <si>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</si>
  <si>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</si>
  <si>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</si>
  <si>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</si>
  <si>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</si>
  <si>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</si>
  <si>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</si>
  <si>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</si>
  <si>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</si>
  <si>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</si>
  <si>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</si>
  <si>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</si>
  <si>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</si>
  <si>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</si>
  <si>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</si>
  <si>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</si>
  <si>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</si>
  <si>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</si>
  <si>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</si>
  <si>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</si>
  <si>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</si>
  <si>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</si>
  <si>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</si>
  <si>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</si>
  <si>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</si>
  <si>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</si>
  <si>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</si>
  <si>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</si>
  <si>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</si>
  <si>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</si>
  <si>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</si>
  <si>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</si>
  <si>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</si>
  <si>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</si>
  <si>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</si>
  <si>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</si>
  <si>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</si>
  <si>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</si>
  <si>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</si>
  <si>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</si>
  <si>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</si>
  <si>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</si>
  <si>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</si>
  <si>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</si>
  <si>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</si>
  <si>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</si>
  <si>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</si>
  <si>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</si>
  <si>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</si>
  <si>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</si>
  <si>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</si>
  <si>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</si>
  <si>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</si>
  <si>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</si>
  <si>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</si>
  <si>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</si>
  <si>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</si>
  <si>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</si>
  <si>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</si>
  <si>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</si>
  <si>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</si>
  <si>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</si>
  <si>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</si>
  <si>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</si>
  <si>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</si>
  <si>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</si>
  <si>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</si>
  <si>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</si>
  <si>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</si>
  <si>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</si>
  <si>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</si>
  <si>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</si>
  <si>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</si>
  <si>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</si>
  <si>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</si>
  <si>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</si>
  <si>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</si>
  <si>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</si>
  <si>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</si>
  <si>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</si>
  <si>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</si>
  <si>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</si>
  <si>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</si>
  <si>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</si>
  <si>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</si>
  <si>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</si>
  <si>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</si>
  <si>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</si>
  <si>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</si>
  <si>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</si>
  <si>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</si>
  <si>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</si>
  <si>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</si>
  <si>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</si>
  <si>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</si>
  <si>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</si>
  <si>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</si>
  <si>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</si>
  <si>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</si>
  <si>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</si>
  <si>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</si>
  <si>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</si>
  <si>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</si>
  <si>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</si>
  <si>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</si>
  <si>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</si>
  <si>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</si>
  <si>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</si>
  <si>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</si>
  <si>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</si>
  <si>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</si>
  <si>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</si>
  <si>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</si>
  <si>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</si>
  <si>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</si>
  <si>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</si>
  <si>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</si>
  <si>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</si>
  <si>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</si>
  <si>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</si>
  <si>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</si>
  <si>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</si>
  <si>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</si>
  <si>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</si>
  <si>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</si>
  <si>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</si>
  <si>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</si>
  <si>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</si>
  <si>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</si>
  <si>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</si>
  <si>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</si>
  <si>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</si>
  <si>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</si>
  <si>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</si>
  <si>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</si>
  <si>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</si>
  <si>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</si>
  <si>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</si>
  <si>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</si>
  <si>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</si>
  <si>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</si>
  <si>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</si>
  <si>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</si>
  <si>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</si>
  <si>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</si>
  <si>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</si>
  <si>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</si>
  <si>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</si>
  <si>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</si>
  <si>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</si>
  <si>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</si>
  <si>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</si>
  <si>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</si>
  <si>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</si>
  <si>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</si>
  <si>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</si>
  <si>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</si>
  <si>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</si>
  <si>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</si>
  <si>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</si>
  <si>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</si>
  <si>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</si>
  <si>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</si>
  <si>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</si>
  <si>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</si>
  <si>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</si>
  <si>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</si>
  <si>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</si>
  <si>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</si>
  <si>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</si>
  <si>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</si>
  <si>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</si>
  <si>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</si>
  <si>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</si>
  <si>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</si>
  <si>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</si>
  <si>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</si>
  <si>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</si>
  <si>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</si>
  <si>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</si>
  <si>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</si>
  <si>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</si>
  <si>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</si>
  <si>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</si>
  <si>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</si>
  <si>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</si>
  <si>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</si>
  <si>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</si>
  <si>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</si>
  <si>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</si>
  <si>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</si>
  <si>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</si>
  <si>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</si>
  <si>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</si>
  <si>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</si>
  <si>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</si>
  <si>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</si>
  <si>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</si>
  <si>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</si>
  <si>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</si>
  <si>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</si>
  <si>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</si>
  <si>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</si>
  <si>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</si>
  <si>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</si>
  <si>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</si>
  <si>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</si>
  <si>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</si>
  <si>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</si>
  <si>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</si>
  <si>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</si>
  <si>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</si>
  <si>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</si>
  <si>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</si>
  <si>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</si>
  <si>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</si>
  <si>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</si>
  <si>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</si>
  <si>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</si>
  <si>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</si>
  <si>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</si>
  <si>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</si>
  <si>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</si>
  <si>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</si>
  <si>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</si>
  <si>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</si>
  <si>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</si>
  <si>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</si>
  <si>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</si>
  <si>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</si>
  <si>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</si>
  <si>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</si>
  <si>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</si>
  <si>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</si>
  <si>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</si>
  <si>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</si>
  <si>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</si>
  <si>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</si>
  <si>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</si>
  <si>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</si>
  <si>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</si>
  <si>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</si>
  <si>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</si>
  <si>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</si>
  <si>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</si>
  <si>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</si>
  <si>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</si>
  <si>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</si>
  <si>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</si>
  <si>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</si>
  <si>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</si>
  <si>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</si>
  <si>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</si>
  <si>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</si>
  <si>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</si>
  <si>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</si>
  <si>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</si>
  <si>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</si>
  <si>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</si>
  <si>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</si>
  <si>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</si>
  <si>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</si>
  <si>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</si>
  <si>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</si>
  <si>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</si>
  <si>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</si>
  <si>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</si>
  <si>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</si>
  <si>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</si>
  <si>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</si>
  <si>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</si>
  <si>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</si>
  <si>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</si>
  <si>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</si>
  <si>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</si>
  <si>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</si>
  <si>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</si>
  <si>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</si>
  <si>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</si>
  <si>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</si>
  <si>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</si>
  <si>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</si>
  <si>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</si>
  <si>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</si>
  <si>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</si>
  <si>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</si>
  <si>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</si>
  <si>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</si>
  <si>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</si>
  <si>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</si>
  <si>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</si>
  <si>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</si>
  <si>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</si>
  <si>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</si>
  <si>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</si>
  <si>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</si>
  <si>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</si>
  <si>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</si>
  <si>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</si>
  <si>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</si>
  <si>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</si>
  <si>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</si>
  <si>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</si>
  <si>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</si>
  <si>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</si>
  <si>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</si>
  <si>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</si>
  <si>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</si>
  <si>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</si>
  <si>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</si>
  <si>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</si>
  <si>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</si>
  <si>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</si>
  <si>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</si>
  <si>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</si>
  <si>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</si>
  <si>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</si>
  <si>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</si>
  <si>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</si>
  <si>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</si>
  <si>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</si>
  <si>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</si>
  <si>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</si>
  <si>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</si>
  <si>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</si>
  <si>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</si>
  <si>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</si>
  <si>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</si>
  <si>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</si>
  <si>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</si>
  <si>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</si>
  <si>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</si>
  <si>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</si>
  <si>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</si>
  <si>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</si>
  <si>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</si>
  <si>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</si>
  <si>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</si>
  <si>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</si>
  <si>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</si>
  <si>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</si>
  <si>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</si>
  <si>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</si>
  <si>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</si>
  <si>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</si>
  <si>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</si>
  <si>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</si>
  <si>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</si>
  <si>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</si>
  <si>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</si>
  <si>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</si>
  <si>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</si>
  <si>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</si>
  <si>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</si>
  <si>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</si>
  <si>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</si>
  <si>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</si>
  <si>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</si>
  <si>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</si>
  <si>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</si>
  <si>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</si>
  <si>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</si>
  <si>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</si>
  <si>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</si>
  <si>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</si>
  <si>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</si>
  <si>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</si>
  <si>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</si>
  <si>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</si>
  <si>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</si>
  <si>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</si>
  <si>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</si>
  <si>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</si>
  <si>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</si>
  <si>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</si>
  <si>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</si>
  <si>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</si>
  <si>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</si>
  <si>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</si>
  <si>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</si>
  <si>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</si>
  <si>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</si>
  <si>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</si>
  <si>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</si>
  <si>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</si>
  <si>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</si>
  <si>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</si>
  <si>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</si>
  <si>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</si>
  <si>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</si>
  <si>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</si>
  <si>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</si>
  <si>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</si>
  <si>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</si>
  <si>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</si>
  <si>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</si>
  <si>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</si>
  <si>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</si>
  <si>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</si>
  <si>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</si>
  <si>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</si>
  <si>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</si>
  <si>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</si>
  <si>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</si>
  <si>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</si>
  <si>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</si>
  <si>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</si>
  <si>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</si>
  <si>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</si>
  <si>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</si>
  <si>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</si>
  <si>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</si>
  <si>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</si>
  <si>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</si>
  <si>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</si>
  <si>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</si>
  <si>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</si>
  <si>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</si>
  <si>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</si>
  <si>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</si>
  <si>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</si>
  <si>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</si>
  <si>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</si>
  <si>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</si>
  <si>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</si>
  <si>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</si>
  <si>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</si>
  <si>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</si>
  <si>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</si>
  <si>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</si>
  <si>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</si>
  <si>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</si>
  <si>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</si>
  <si>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</si>
  <si>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</si>
  <si>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</si>
  <si>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</si>
  <si>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</si>
  <si>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</si>
  <si>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</si>
  <si>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</si>
  <si>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</si>
  <si>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</si>
  <si>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</si>
  <si>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</si>
  <si>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</si>
  <si>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</si>
  <si>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</si>
  <si>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</si>
  <si>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</si>
  <si>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</si>
  <si>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</si>
  <si>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</si>
  <si>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</si>
  <si>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</si>
  <si>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</si>
  <si>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</si>
  <si>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</si>
  <si>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</si>
  <si>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</si>
  <si>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</si>
  <si>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</si>
  <si>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</si>
  <si>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</si>
  <si>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</si>
  <si>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</si>
  <si>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</si>
  <si>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</si>
  <si>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</si>
  <si>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</si>
  <si>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</si>
  <si>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</si>
  <si>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</si>
  <si>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</si>
  <si>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</si>
  <si>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</si>
  <si>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</si>
  <si>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</si>
  <si>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</si>
  <si>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</si>
  <si>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</si>
  <si>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</si>
  <si>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</si>
  <si>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</si>
  <si>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</si>
  <si>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</si>
  <si>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</si>
  <si>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</si>
  <si>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</si>
  <si>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</si>
  <si>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</si>
  <si>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</si>
  <si>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</si>
  <si>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</si>
  <si>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</si>
  <si>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</si>
  <si>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</si>
  <si>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</si>
  <si>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</si>
  <si>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</si>
  <si>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</si>
  <si>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</si>
  <si>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</si>
  <si>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</si>
  <si>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</si>
  <si>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</si>
  <si>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</si>
  <si>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</si>
  <si>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</si>
  <si>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</si>
  <si>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</si>
  <si>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</si>
  <si>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</si>
  <si>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</si>
  <si>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</si>
  <si>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</si>
  <si>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</si>
  <si>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</si>
  <si>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</si>
  <si>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</si>
  <si>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</si>
  <si>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</si>
  <si>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</si>
  <si>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</si>
  <si>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</si>
  <si>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</si>
  <si>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</si>
  <si>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</si>
  <si>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</si>
  <si>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</si>
  <si>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</si>
  <si>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</si>
  <si>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</si>
  <si>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</si>
  <si>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</si>
  <si>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</si>
  <si>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</si>
  <si>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</si>
  <si>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</si>
  <si>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</si>
  <si>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</si>
  <si>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</si>
  <si>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</si>
  <si>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</si>
  <si>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</si>
  <si>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</si>
  <si>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</si>
  <si>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</si>
  <si>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</si>
  <si>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</si>
  <si>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</si>
  <si>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</si>
  <si>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</si>
  <si>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</si>
  <si>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</si>
  <si>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</si>
  <si>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</si>
  <si>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</si>
  <si>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</si>
  <si>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</si>
  <si>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</si>
  <si>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</si>
  <si>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</si>
  <si>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</si>
  <si>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</si>
  <si>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</si>
  <si>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</si>
  <si>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</si>
  <si>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</si>
  <si>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</si>
  <si>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</si>
  <si>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</si>
  <si>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</si>
  <si>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</si>
  <si>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</si>
  <si>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</si>
  <si>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</si>
  <si>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</si>
  <si>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</si>
  <si>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</si>
  <si>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</si>
  <si>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</si>
  <si>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</si>
  <si>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</si>
  <si>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</si>
  <si>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</si>
  <si>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</si>
  <si>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</si>
  <si>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</si>
  <si>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</si>
  <si>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</si>
  <si>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</si>
  <si>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</si>
  <si>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</si>
  <si>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</si>
  <si>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</si>
  <si>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</si>
  <si>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</si>
  <si>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</si>
  <si>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</si>
  <si>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</si>
  <si>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</si>
  <si>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</si>
  <si>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</si>
  <si>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</si>
  <si>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</si>
  <si>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</si>
  <si>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</si>
  <si>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</si>
  <si>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</si>
  <si>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</si>
  <si>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</si>
  <si>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</si>
  <si>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</si>
  <si>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</si>
  <si>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</si>
  <si>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</si>
  <si>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</si>
  <si>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</si>
  <si>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</si>
  <si>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</si>
  <si>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</si>
  <si>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</si>
  <si>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</si>
  <si>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</si>
  <si>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</si>
  <si>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</si>
  <si>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</si>
  <si>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</si>
  <si>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</si>
  <si>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</si>
  <si>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</si>
  <si>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</si>
  <si>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</si>
  <si>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</si>
  <si>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</si>
  <si>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</si>
  <si>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</si>
  <si>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</si>
  <si>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</si>
  <si>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</si>
  <si>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</si>
  <si>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</si>
  <si>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</si>
  <si>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</si>
  <si>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</si>
  <si>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</si>
  <si>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</si>
  <si>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</si>
  <si>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</si>
  <si>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</si>
  <si>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</si>
  <si>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</si>
  <si>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</si>
  <si>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</si>
  <si>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</si>
  <si>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</si>
  <si>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</si>
  <si>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</si>
  <si>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</si>
  <si>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</si>
  <si>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</si>
  <si>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</si>
  <si>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</si>
  <si>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</si>
  <si>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</si>
  <si>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</si>
  <si>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</si>
  <si>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</si>
  <si>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</si>
  <si>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</si>
  <si>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</si>
  <si>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</si>
  <si>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</si>
  <si>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</si>
  <si>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</si>
  <si>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</si>
  <si>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</si>
  <si>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</si>
  <si>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</si>
  <si>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</si>
  <si>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</si>
  <si>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</si>
  <si>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</si>
  <si>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</si>
  <si>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</si>
  <si>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</si>
  <si>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</si>
  <si>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</si>
  <si>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</si>
  <si>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</si>
  <si>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</si>
  <si>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</si>
  <si>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</si>
  <si>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</si>
  <si>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</si>
  <si>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</si>
  <si>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</si>
  <si>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</si>
  <si>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</si>
  <si>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</si>
  <si>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</si>
  <si>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</si>
  <si>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</si>
  <si>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</si>
  <si>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</si>
  <si>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</si>
  <si>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</si>
  <si>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</si>
  <si>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</si>
  <si>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</si>
  <si>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</si>
  <si>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</si>
  <si>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</si>
  <si>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</si>
  <si>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</si>
  <si>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</si>
  <si>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</si>
  <si>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</si>
  <si>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</si>
  <si>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</si>
  <si>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</si>
  <si>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</si>
  <si>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</si>
  <si>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</si>
  <si>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</si>
  <si>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</si>
  <si>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</si>
  <si>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</si>
  <si>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</si>
  <si>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</si>
  <si>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</si>
  <si>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</si>
  <si>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</si>
  <si>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</si>
  <si>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</si>
  <si>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</si>
  <si>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</si>
  <si>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</si>
  <si>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</si>
  <si>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</si>
  <si>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</si>
  <si>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</si>
  <si>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</si>
  <si>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</si>
  <si>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</si>
  <si>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</si>
  <si>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</si>
  <si>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</si>
  <si>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</si>
  <si>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</si>
  <si>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</si>
  <si>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</si>
  <si>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</si>
  <si>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</si>
  <si>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</si>
  <si>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</si>
  <si>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</si>
  <si>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</si>
  <si>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</si>
  <si>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</si>
  <si>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</si>
  <si>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</si>
  <si>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</si>
  <si>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</si>
  <si>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</si>
  <si>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</si>
  <si>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</si>
  <si>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</si>
  <si>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</si>
  <si>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</si>
  <si>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</si>
  <si>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</si>
  <si>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</si>
  <si>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</si>
  <si>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</si>
  <si>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</si>
  <si>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</si>
  <si>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</si>
  <si>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</si>
  <si>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</si>
  <si>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</si>
  <si>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</si>
  <si>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</si>
  <si>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</si>
  <si>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</si>
  <si>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</si>
  <si>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</si>
  <si>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</si>
  <si>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</si>
  <si>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</si>
  <si>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</si>
  <si>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</si>
  <si>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</si>
  <si>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</si>
  <si>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</si>
  <si>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</si>
  <si>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</si>
  <si>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</si>
  <si>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</si>
  <si>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</si>
  <si>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</si>
  <si>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</si>
  <si>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</si>
  <si>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</si>
  <si>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</si>
  <si>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</si>
  <si>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</si>
  <si>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</si>
  <si>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</si>
  <si>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</si>
  <si>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</si>
  <si>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</si>
  <si>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</si>
  <si>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</si>
  <si>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</si>
  <si>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</si>
  <si>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</si>
  <si>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</si>
  <si>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</si>
  <si>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</si>
  <si>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</si>
  <si>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</si>
  <si>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</si>
  <si>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</si>
  <si>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</si>
  <si>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</si>
  <si>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</si>
  <si>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</si>
  <si>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</si>
  <si>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</si>
  <si>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</si>
  <si>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</si>
  <si>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</si>
  <si>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</si>
  <si>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</si>
  <si>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</si>
  <si>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</si>
  <si>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</si>
  <si>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</si>
  <si>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</si>
  <si>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</si>
  <si>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</si>
  <si>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</si>
  <si>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</si>
  <si>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</si>
  <si>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</si>
  <si>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</si>
  <si>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</si>
  <si>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</si>
  <si>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</si>
  <si>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</si>
  <si>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</si>
  <si>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</si>
  <si>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</si>
  <si>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</si>
  <si>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</si>
  <si>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</si>
  <si>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</si>
  <si>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</si>
  <si>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</si>
  <si>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</si>
  <si>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</si>
  <si>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</si>
  <si>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</si>
  <si>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</si>
  <si>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</si>
  <si>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</si>
  <si>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</si>
  <si>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</si>
  <si>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</si>
  <si>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</si>
  <si>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</si>
  <si>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</si>
  <si>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</si>
  <si>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</si>
  <si>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</si>
  <si>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</si>
  <si>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</si>
  <si>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</si>
  <si>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</si>
  <si>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</si>
  <si>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</si>
  <si>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</si>
  <si>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</si>
  <si>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</si>
  <si>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</si>
  <si>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</si>
  <si>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</si>
  <si>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</si>
  <si>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</si>
  <si>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</si>
  <si>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</si>
  <si>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</si>
  <si>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</si>
  <si>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</si>
  <si>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</si>
  <si>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</si>
  <si>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</si>
  <si>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</si>
  <si>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</si>
  <si>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</si>
  <si>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</si>
  <si>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</si>
  <si>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</si>
  <si>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</si>
  <si>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</si>
  <si>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</si>
  <si>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</si>
  <si>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</si>
  <si>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</si>
  <si>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</si>
  <si>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</si>
  <si>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</si>
  <si>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</si>
  <si>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</si>
  <si>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</si>
  <si>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</si>
  <si>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</si>
  <si>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</si>
  <si>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</si>
  <si>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</si>
  <si>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</si>
  <si>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</si>
  <si>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</si>
  <si>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</si>
  <si>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</si>
  <si>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</si>
  <si>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</si>
  <si>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</si>
  <si>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</si>
  <si>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</si>
  <si>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</si>
  <si>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</si>
  <si>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</si>
  <si>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</si>
  <si>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</si>
  <si>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</si>
  <si>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</si>
  <si>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</si>
  <si>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</si>
  <si>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</si>
  <si>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</si>
  <si>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</si>
  <si>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</si>
  <si>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</si>
  <si>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</si>
  <si>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</si>
  <si>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</si>
  <si>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</si>
  <si>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</si>
  <si>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</si>
  <si>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</si>
  <si>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</si>
  <si>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</si>
  <si>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</si>
  <si>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</si>
  <si>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</si>
  <si>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</si>
  <si>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</si>
  <si>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</si>
  <si>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</si>
  <si>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</si>
  <si>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</si>
  <si>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</si>
  <si>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</si>
  <si>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</si>
  <si>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</si>
  <si>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</si>
  <si>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</si>
  <si>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</si>
  <si>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</si>
  <si>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</si>
  <si>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</si>
  <si>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</si>
  <si>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</si>
  <si>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</si>
  <si>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</si>
  <si>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</si>
  <si>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</si>
  <si>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</si>
  <si>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</si>
  <si>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</si>
  <si>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</si>
  <si>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</si>
  <si>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</si>
  <si>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</si>
  <si>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</si>
  <si>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</si>
  <si>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</si>
  <si>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</si>
  <si>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</si>
  <si>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</si>
  <si>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</si>
  <si>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</si>
  <si>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</si>
  <si>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</si>
  <si>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</si>
  <si>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</si>
  <si>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</si>
  <si>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</si>
  <si>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</si>
  <si>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</si>
  <si>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</si>
  <si>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</si>
  <si>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</si>
  <si>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</si>
  <si>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</si>
  <si>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</si>
  <si>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</si>
  <si>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</si>
  <si>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</si>
  <si>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</si>
  <si>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</si>
  <si>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</si>
  <si>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</si>
  <si>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</si>
  <si>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</si>
  <si>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</si>
  <si>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</si>
  <si>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</si>
  <si>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</si>
  <si>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</si>
  <si>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</si>
  <si>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</si>
  <si>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</si>
  <si>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</si>
  <si>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</si>
  <si>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</si>
  <si>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</si>
  <si>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</si>
  <si>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</si>
  <si>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</si>
  <si>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</si>
  <si>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</si>
  <si>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</si>
  <si>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</si>
  <si>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</si>
  <si>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</si>
  <si>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</si>
  <si>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</si>
  <si>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</si>
  <si>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</si>
  <si>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</si>
  <si>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</si>
  <si>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</si>
  <si>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</si>
  <si>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</si>
  <si>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</si>
  <si>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</si>
  <si>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</si>
  <si>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</si>
  <si>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</si>
  <si>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</si>
  <si>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</si>
  <si>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</si>
  <si>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</si>
  <si>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</si>
  <si>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</si>
  <si>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</si>
  <si>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</si>
  <si>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</si>
  <si>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</si>
  <si>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</si>
  <si>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</si>
  <si>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</si>
  <si>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</si>
  <si>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</si>
  <si>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</si>
  <si>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</si>
  <si>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</si>
  <si>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</si>
  <si>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</si>
  <si>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</si>
  <si>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</si>
  <si>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</si>
  <si>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</si>
  <si>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</si>
  <si>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</si>
  <si>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</si>
  <si>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</si>
  <si>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</si>
  <si>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</si>
  <si>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</si>
  <si>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</si>
  <si>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</si>
  <si>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</si>
  <si>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</si>
  <si>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</si>
  <si>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</si>
  <si>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</si>
  <si>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</si>
  <si>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</si>
  <si>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</si>
  <si>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</si>
  <si>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</si>
  <si>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</si>
  <si>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</si>
  <si>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</si>
  <si>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</si>
  <si>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</si>
  <si>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</si>
  <si>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</si>
  <si>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</si>
  <si>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</si>
  <si>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</si>
  <si>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</si>
  <si>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</si>
  <si>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</si>
  <si>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</si>
  <si>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</si>
  <si>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</si>
  <si>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</si>
  <si>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</si>
  <si>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</si>
  <si>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</si>
  <si>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</si>
  <si>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</si>
  <si>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</si>
  <si>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</si>
  <si>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</si>
  <si>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</si>
  <si>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</si>
  <si>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</si>
  <si>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</si>
  <si>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</si>
  <si>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</si>
  <si>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</si>
  <si>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</si>
  <si>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</si>
  <si>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</si>
  <si>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</si>
  <si>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</si>
  <si>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</si>
  <si>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</si>
  <si>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</si>
  <si>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</si>
  <si>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</si>
  <si>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</si>
  <si>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</si>
  <si>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</si>
  <si>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</si>
  <si>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</si>
  <si>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</si>
  <si>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</si>
  <si>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</si>
  <si>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</si>
  <si>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</si>
  <si>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</si>
  <si>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</si>
  <si>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</si>
  <si>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</si>
  <si>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</si>
  <si>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</si>
  <si>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</si>
  <si>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</si>
  <si>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</si>
  <si>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</si>
  <si>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</si>
  <si>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</si>
  <si>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</si>
  <si>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</si>
  <si>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</si>
  <si>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</si>
  <si>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</si>
  <si>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</si>
  <si>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</si>
  <si>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</si>
  <si>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</si>
  <si>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</si>
  <si>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</si>
  <si>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</si>
  <si>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</si>
  <si>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</si>
  <si>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</si>
  <si>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</si>
  <si>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</si>
  <si>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</si>
  <si>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</si>
  <si>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</si>
  <si>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</si>
  <si>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</si>
  <si>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</si>
  <si>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</si>
  <si>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</si>
  <si>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</si>
  <si>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</si>
  <si>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</si>
  <si>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</si>
  <si>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</si>
  <si>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</si>
  <si>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</si>
  <si>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</si>
  <si>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</si>
  <si>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</si>
  <si>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</si>
  <si>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</si>
  <si>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</si>
  <si>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</si>
  <si>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</si>
  <si>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</si>
  <si>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</si>
  <si>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</si>
  <si>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</si>
  <si>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</si>
  <si>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</si>
  <si>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</si>
  <si>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</si>
  <si>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</si>
  <si>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</si>
  <si>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</si>
  <si>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</si>
  <si>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</si>
  <si>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</si>
  <si>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</si>
  <si>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</si>
  <si>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</si>
  <si>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</si>
  <si>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</si>
  <si>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</si>
  <si>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</si>
  <si>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</si>
  <si>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</si>
  <si>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</si>
  <si>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</si>
  <si>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</si>
  <si>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</si>
  <si>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</si>
  <si>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</si>
  <si>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</si>
  <si>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</si>
  <si>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</si>
  <si>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</si>
  <si>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</si>
  <si>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</si>
  <si>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</si>
  <si>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</si>
  <si>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</si>
  <si>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</si>
  <si>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</si>
  <si>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</si>
  <si>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</si>
  <si>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RESPONSABLE DEL REGISTRO</t>
  </si>
  <si>
    <t xml:space="preserve">No. </t>
  </si>
  <si>
    <t xml:space="preserve">CONDICIONES DE CALIDAD Y VERIFICABLES </t>
  </si>
  <si>
    <t>SELECCIONE LA OPCIÓN (CUMPLE, NO CUMPLE, NO APLICA)</t>
  </si>
  <si>
    <t>SITUACIÓN ENCONTRADA</t>
  </si>
  <si>
    <t xml:space="preserve">NORMATIVIDAD </t>
  </si>
  <si>
    <t>2.1</t>
  </si>
  <si>
    <t>ING / ARQ</t>
  </si>
  <si>
    <t>2.1.1</t>
  </si>
  <si>
    <t>2.2</t>
  </si>
  <si>
    <t>2.2.1</t>
  </si>
  <si>
    <t>2.3</t>
  </si>
  <si>
    <t>2.3.1</t>
  </si>
  <si>
    <t>2.4</t>
  </si>
  <si>
    <t>2.4.1</t>
  </si>
  <si>
    <t>2.5</t>
  </si>
  <si>
    <t>2.5.1</t>
  </si>
  <si>
    <t>2.5.2</t>
  </si>
  <si>
    <t>2.5.3</t>
  </si>
  <si>
    <t>2.6</t>
  </si>
  <si>
    <t>2.6.1</t>
  </si>
  <si>
    <t>2.6.2</t>
  </si>
  <si>
    <t>2.7</t>
  </si>
  <si>
    <t>2.7.1</t>
  </si>
  <si>
    <t>2.7.2</t>
  </si>
  <si>
    <t>2.8</t>
  </si>
  <si>
    <t>2.8.1</t>
  </si>
  <si>
    <t>2.8.2</t>
  </si>
  <si>
    <t>2.8.3</t>
  </si>
  <si>
    <t>2.8.4</t>
  </si>
  <si>
    <t>2.8.5</t>
  </si>
  <si>
    <t>Cantidad de Condiciones que CUMPLE</t>
  </si>
  <si>
    <t>Cantidad de Condiciones que NO CUMPLE CONDICIÓN</t>
  </si>
  <si>
    <t>Cantidad de Condiciones que NO APLICA</t>
  </si>
  <si>
    <t>3.1.</t>
  </si>
  <si>
    <t>ND / ING AL</t>
  </si>
  <si>
    <t>3.2.1</t>
  </si>
  <si>
    <t>3.2.2</t>
  </si>
  <si>
    <t>3.2.3</t>
  </si>
  <si>
    <t>3.3.1</t>
  </si>
  <si>
    <t>3.4.1</t>
  </si>
  <si>
    <t>3.4.2</t>
  </si>
  <si>
    <t>3.4.3</t>
  </si>
  <si>
    <t xml:space="preserve">Soporte de aplicación de dos (2) encuestas de satisfacción de los ciclos de menús dirigidas a mínimo el 20% de los usuarios directos y al total de usuarios indirectos del servicio. </t>
  </si>
  <si>
    <t>3.5.1</t>
  </si>
  <si>
    <t>3.5.2</t>
  </si>
  <si>
    <t>3.5.3</t>
  </si>
  <si>
    <t>3.5.4</t>
  </si>
  <si>
    <t>3.5.5</t>
  </si>
  <si>
    <t>3.6.1</t>
  </si>
  <si>
    <t>3.6.2</t>
  </si>
  <si>
    <t>3.6.3</t>
  </si>
  <si>
    <t>3.7.1</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</si>
  <si>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</si>
  <si>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</si>
  <si>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3.8.2</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</si>
  <si>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</si>
  <si>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</si>
  <si>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</si>
  <si>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</si>
  <si>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</si>
  <si>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diálogo con el talento humano se evidencia el conocimiento sobre temas específicos del Plan de Saneamiento Básico.</t>
  </si>
  <si>
    <t>3.9.1</t>
  </si>
  <si>
    <t>Cumple con los criterios de metrología para los equipos de prestación del servicio.</t>
  </si>
  <si>
    <t>3.10.1</t>
  </si>
  <si>
    <t>3.10.2</t>
  </si>
  <si>
    <t>3.10.3</t>
  </si>
  <si>
    <t>3.10.4</t>
  </si>
  <si>
    <t>Cuenta con la documentación para la báscula pesa personas: 
-Hoja de vida.
-Certificado de calibración.
-Verificaciones intermedias.</t>
  </si>
  <si>
    <t>3.10.5</t>
  </si>
  <si>
    <t>Cuenta con la documentación del tallímetro: 
-Hoja de vida (con la totalidad de criterios establecidos en la norma)
-Certificado de calibración.</t>
  </si>
  <si>
    <t>En observación de la atención se evidencia que los equipos de metrología se encuentran en buen estado.</t>
  </si>
  <si>
    <t>Cuenta e implementa el Programa de Selección y Evaluación de Proveedores.</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</si>
  <si>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</si>
  <si>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</si>
  <si>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3.11.2</t>
  </si>
  <si>
    <t xml:space="preserve">En observación de la atención se evidencia el cumplimiento del programa de selección y evaluación de proveedores, asegurando los criterios de aceptabilidad y calificación de proveedores para la compra de alimentos. </t>
  </si>
  <si>
    <t xml:space="preserve">Implementa acciones de educación para la salud alimentaría. </t>
  </si>
  <si>
    <t>3.12.1</t>
  </si>
  <si>
    <t>3.13.1</t>
  </si>
  <si>
    <t>3.13.2</t>
  </si>
  <si>
    <t>DILIGENCIAMIENTO DE LOS COMPONENTES</t>
  </si>
  <si>
    <t>Responsable del Registro</t>
  </si>
  <si>
    <t>Rol responsable del diligenciamiento del verificable:</t>
  </si>
  <si>
    <t>ING / ARQ: Ingeniero (a) o Arquitecto (a)</t>
  </si>
  <si>
    <t>ND / ING AL: Nutricionista Dietista o Ingeniero (a) de Alimentos</t>
  </si>
  <si>
    <t>CONT / ADM / ECON: Contador (a) o Administrador (a) o Economista</t>
  </si>
  <si>
    <t>Evidenciar si en las carpetas cuentan con los siguientes documentos para la población Migrante:
a. Actas de nacimiento o Pasaporte expedido por el país de origen vigente o vencido, para situación migratoria de otro país. 
b. Soporte de activación de ruta con la autoridad competente para adelantar la gestión correspondiente, para situación migratoria de otro país y que no cuenten con la totalidad de los documentos.
c. Soporte de orientación a las familias para la adquisión del Registro Único de Migrantes Venezolanos establecido por el Estatuto Temporal de Protección para Migrantes Venezolanos bajo Régimen de Protección Temporal, de acuerdo con las disposiciones del Decreto 216 de 2021 y la Resolución 0971 de 2021 de Migración Colombia o hagan sus veces para procedentes de Venezuela, sin documentación. 
d Soporte de orientación a las familias y cuidadores para la articulación con las autoridades competentes para que se lleve a cabo el registro del niño o niña, de acuerdo con lo reglamentado en las Resoluciones 8470 de 2019 y 8617 de 2021 de la Registraría Nacional del Estado Civil o hagan sus veces para Hijos de padres venezolanos nacidos en Colombia a partir del 19 de agosto de 2015, sin documento de identidad. 
e. Permiso por Protección Temporal - PPT, para acreditar la nacionalidad venezolana y actuar como declarantes del nacimiento de su hija o hijo.
f. Permisos Especiales de Permanencia - PEP, en atención al Decreto 1288 de 2018, especialmente con relación al artículo 11, o hagan sus veces, para procedentes de Venezuela, la EAS o PDS, lo tendrán en cuenta como documento de identidad.</t>
  </si>
  <si>
    <t>INSTRUCTIVO PARA DILIGENCIAR EL INSTRUMENTO DE VERIFICACION DE LAS CONDICIONES DE PRESTACION DEL SERVICIO - EDUCACION INICIAL CAMPESINA</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</si>
  <si>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</si>
  <si>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</si>
  <si>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</si>
  <si>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</si>
  <si>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</si>
  <si>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</si>
  <si>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</si>
  <si>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</si>
  <si>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</si>
  <si>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 xml:space="preserve">Registre la dirección de la sede administrativa de la institución </t>
  </si>
  <si>
    <t>Teléfono o Celular</t>
  </si>
  <si>
    <t>Registre el número de célular que el representante legal indica como número de contacto de la institución.</t>
  </si>
  <si>
    <t>Departamento de la sede administrativa</t>
  </si>
  <si>
    <t xml:space="preserve">Seleccione de lista desplegable el departamento de la sede administrativa de la institución </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</si>
  <si>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</si>
  <si>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</si>
  <si>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</si>
  <si>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</si>
  <si>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</si>
  <si>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</si>
  <si>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</si>
  <si>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 xml:space="preserve">Registre nombres y apellidos completos del representante legal </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</si>
  <si>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</si>
  <si>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</si>
  <si>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</si>
  <si>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</si>
  <si>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</si>
  <si>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</si>
  <si>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</si>
  <si>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</si>
  <si>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</si>
  <si>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Nombre de la Sede de la Unidad de Servicio</t>
  </si>
  <si>
    <t>Registre el nombre de la institución</t>
  </si>
  <si>
    <t>Zona urbana o rural</t>
  </si>
  <si>
    <t xml:space="preserve">Registre la zona </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</si>
  <si>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</si>
  <si>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</si>
  <si>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</si>
  <si>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</si>
  <si>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</si>
  <si>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 xml:space="preserve">Registre la dirección de la Unidad de Servicio de la institución </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</si>
  <si>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</si>
  <si>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</si>
  <si>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</si>
  <si>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</si>
  <si>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</si>
  <si>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</si>
  <si>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</si>
  <si>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</si>
  <si>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</si>
  <si>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</si>
  <si>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</si>
  <si>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</si>
  <si>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</si>
  <si>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</si>
  <si>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</si>
  <si>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</si>
  <si>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</si>
  <si>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</si>
  <si>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</si>
  <si>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</si>
  <si>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</si>
  <si>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</si>
  <si>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</si>
  <si>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</si>
  <si>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</si>
  <si>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</si>
  <si>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</si>
  <si>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</si>
  <si>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</si>
  <si>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</si>
  <si>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</si>
  <si>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</si>
  <si>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</si>
  <si>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</si>
  <si>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</si>
  <si>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</si>
  <si>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</si>
  <si>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</si>
  <si>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</si>
  <si>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</si>
  <si>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</si>
  <si>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</si>
  <si>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</si>
  <si>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</si>
  <si>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</si>
  <si>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</si>
  <si>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</si>
  <si>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</si>
  <si>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</si>
  <si>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</si>
  <si>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</si>
  <si>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</si>
  <si>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</si>
  <si>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</si>
  <si>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</si>
  <si>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</si>
  <si>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</si>
  <si>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</si>
  <si>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</si>
  <si>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 xml:space="preserve">Registre el número de cupos atendidos en el momento de la visita.
Un Centro de Desarrollo Infantil  se agrupa y organiza de doscientos (200) niñas y niños.
Los cupos atendidos para un Centro de Desarrollo Infantil  - SATELITE se encuentran entre siete (7) a sesenta (60) niñas y niños. </t>
  </si>
  <si>
    <t xml:space="preserve">PSIC / TS / PEDAG / LIC /ADMIN: Psicologo (a) o Trabajador (a) Social o Pedagogo (a) o Licenciado en Educación Especial (a) </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</si>
  <si>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</si>
  <si>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</si>
  <si>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</si>
  <si>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</si>
  <si>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</si>
  <si>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</si>
  <si>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</si>
  <si>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Para la verificación de la este ítem debe ser revisado el Plan de Saneamiento Básico, sobre qué método de purificación del agua se describe y es utilizado efectivamente en la Unidad de Servicio.</t>
  </si>
  <si>
    <t>Diligencimiento Componente Alimentación y Nutrición</t>
  </si>
  <si>
    <t>El resultado de este verificable debe estar en coherencia con el resultado de los verificables 4.3.2 y 4.3.3.</t>
  </si>
  <si>
    <t>Diligencimiento Componente Familia, Comunidades y Redes</t>
  </si>
  <si>
    <t xml:space="preserve">4.3.1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4.3.5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</si>
  <si>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</si>
  <si>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Proceso Pedagógico</t>
  </si>
  <si>
    <t>5.1.1 Cuenta con Proyecto Pedagógico</t>
  </si>
  <si>
    <t>Revise que se tuvieron en cuenta las orientaciones indicadas en el Anexo para la Elaboración o Ajuste del Proyecto Pedagógico en los Servicios de Educación Inicial o documento que lo modifique o sustituya</t>
  </si>
  <si>
    <t>Diligencimiento Componente Administrativo y de Gestión</t>
  </si>
  <si>
    <t>6.2.1 Cuentan los niños y niñas con la totalidad de los documentos requeridos según la muestra seleccionada y están disponibles para consulta.</t>
  </si>
  <si>
    <t>Para la verificación de este item tenga en cuenta el "Anexo 1. Documentos Inscripción"</t>
  </si>
  <si>
    <t xml:space="preserve">6.2.2 Cuentan con la documentación requerida para los niñas y niños en proceso migratorio.  </t>
  </si>
  <si>
    <t>Para la verificación de este item tenga en cuenta la "Anexo 1. Documentos Inscripción", lo relacionado con lo indicado para "Niños y Niñas en proceso Migratorio"</t>
  </si>
  <si>
    <t>Diligencimiento Componente Talento Humano</t>
  </si>
  <si>
    <t>8.2.1 El personal cumple con los requisitos de formación académica y experiencia profesional establecidos para ejercer los cargos definidos en el Tabla 5. Perfiles del Talento Humano.</t>
  </si>
  <si>
    <t xml:space="preserve">8.4.1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tematicac minimas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</si>
  <si>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4.3.1 y 4.3.5.</t>
  </si>
  <si>
    <t>Diligencimiento Tabla 1 Areas y Baños</t>
  </si>
  <si>
    <t>Espacios Pedagógicos y cantidad de baños</t>
  </si>
  <si>
    <t>Registrar la medida de los espacios pedagógicos y cantidad de niños por cada espacio y unidades sanitarias encontradas de acuerdo a los niños atendidos y las observaciones a que haya lugar.</t>
  </si>
  <si>
    <t>Diligencimiento Tabla 3 de Talento Humano</t>
  </si>
  <si>
    <t>Cantidad de usuarios del servicio</t>
  </si>
  <si>
    <t>Registre la cantidad de usuarios que encuentra en el servicio. La tabla calculará automáticamente el personal requerido de acuerdo con la modalidad y servicio.</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</si>
  <si>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</si>
  <si>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</si>
  <si>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</si>
  <si>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</si>
  <si>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</si>
  <si>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</si>
  <si>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</si>
  <si>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</si>
  <si>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</si>
  <si>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2. SEDE / UNIDAD DE SERVICIO</t>
  </si>
  <si>
    <t>zona urbana o rural</t>
  </si>
  <si>
    <t>Seleccione el estado de tenencia del inmueble:</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</si>
  <si>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</si>
  <si>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</si>
  <si>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</si>
  <si>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</si>
  <si>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</si>
  <si>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</si>
  <si>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</si>
  <si>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</si>
  <si>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</si>
  <si>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</si>
  <si>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</si>
  <si>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</si>
  <si>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</si>
  <si>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</si>
  <si>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</si>
  <si>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</si>
  <si>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</si>
  <si>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</si>
  <si>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PROPIA E INTERCULTURAL</t>
  </si>
  <si>
    <t>EDUCACION INICIAL CAMPESINA</t>
  </si>
  <si>
    <t>4. INFORMACIÓN DEL CONTRATO</t>
  </si>
  <si>
    <t>Regional 1</t>
  </si>
  <si>
    <t>Regional 2</t>
  </si>
  <si>
    <t>Portada</t>
  </si>
  <si>
    <t>2. COMPONENTE AMBIENTES EDUCATIVOS Y PROTECTORES</t>
  </si>
  <si>
    <t>GUIA OPERATIVA DEL SERVICIO EDUCACIÓN INICIAL CAMPESINA [GO4.MT3.PP] Versión 2. del 26/12/2025.
3.1.5. Componente Ambientes Educativos y Protectores.
Estándar 34 pág. (101 - 117)</t>
  </si>
  <si>
    <t>GUIA OPERATIVA DEL SERVICIO EDUCACIÓN INICIA L CAMPESINA [GO4.MT3.PP] Versión 2. del 26/12/2025.
3.1.5. Componente Ambientes Educativos y Protectores.
Estándar 34 pág. (101 - 117)</t>
  </si>
  <si>
    <t>GUIA OPERATIVA DEL SERVICIO EDUCACIÓN INICIAL CAMPESINA [GO4.MT3.PP] Versión 2. del 26/12/2025.
3.1.5. Componente Ambientes Educativos y Protectores.
Estándar 41 pág. (108 - 110)
Guía Orientadora para la Gestión del Riesgo en la Primera Infancia - [G16.P] v1 del 28-feb.-2019 o documento que lo modifique o sustituya.</t>
  </si>
  <si>
    <t>2.2.2</t>
  </si>
  <si>
    <t>PSIC / TS</t>
  </si>
  <si>
    <t>GUIA OPERATIVA DEL SERVICIO EDUCACIÓN INICIAL CAMPESINA [GO4.MT3.PP] Versión 2. del 26/12/2025.
3.1.5. Componente Ambientes Educativos y Protectores.
Estándar 44 pág. (112)</t>
  </si>
  <si>
    <r>
      <rPr>
        <sz val="11"/>
        <color rgb="FF000000"/>
        <rFont val="Arial"/>
        <family val="2"/>
      </rPr>
      <t xml:space="preserve">Todos los niños, niñas y mujeres gestantes vinculados al servicio de atención cuentan con una póliza de seguro contra accidentes la cual cubre como mínimo:
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color rgb="FF000000"/>
        <rFont val="Arial"/>
        <family val="2"/>
      </rPr>
      <t>Nota:</t>
    </r>
    <r>
      <rPr>
        <sz val="11"/>
        <color rgb="FF000000"/>
        <rFont val="Arial"/>
        <family val="2"/>
      </rPr>
      <t xml:space="preserve"> su cobertura deberá ser 24 horas los 7 días de la semana.</t>
    </r>
  </si>
  <si>
    <t>GUIA OPERATIVA DEL SERVICIO EDUCACIÓN INICIAL CAMPESINA [GO4.MT3.PP] Versión 2. del 26/12/2025.
3.1.5. Componente Ambientes Educativos y Protectores.
Estándar 45 pág. (112-114)</t>
  </si>
  <si>
    <t xml:space="preserve"> </t>
  </si>
  <si>
    <t>GUIA OPERATIVA DEL SERVICIO EDUCACIÓN INICIAL CAMPESINA [GO4.MT3.PP] Versión 2. del 26/12/2025.
3.1.5. Componente Ambientes Educativos y Protectores.
Estándar 45 pág. (112-114)
Guía Orientadora para la Gestión del Riesgo en la Primera Infancia - [G16.P] v1 del 28-feb.-2019 o documento que lo modifique o sustituya.</t>
  </si>
  <si>
    <t>GUIA OPERATIVA DEL SERVICIO EDUCACIÓN INICIAL CAMPESINA [GO4.MT3.PP] Versión 2. del 26/12/2025.
3.1.5. Componente Ambientes Educativos y Protectores.
Estándar 37 pág. (103 -104)</t>
  </si>
  <si>
    <t>GUIA OPERATIVA DEL SERVICIO EDUCACIÓN INICIAL CAMPESINA [GO4.MT3.PP] Versión 2. del 26/12/2025.
3.1.5. Componente Ambientes Educativos y Protectores.
Estándar 38 pág. (104-105)</t>
  </si>
  <si>
    <r>
      <t xml:space="preserve">En caso de contar con ventanas los marcos se encuentran completos y en buen estado, de tal forma, que no se genere un riesgo para los participantes.
</t>
    </r>
    <r>
      <rPr>
        <b/>
        <sz val="11"/>
        <color theme="1"/>
        <rFont val="Arial"/>
        <family val="2"/>
      </rPr>
      <t>Nota:</t>
    </r>
    <r>
      <rPr>
        <sz val="11"/>
        <color theme="1"/>
        <rFont val="Arial"/>
        <family val="2"/>
      </rPr>
      <t xml:space="preserve"> Se entenderá que los marcos se encuentran en buen estado, porque no presentan fisuras, corrosión/pudrición, son firmes, sellos completos, apertura/cierre y seguro operativos, sin filtraciones visibles.</t>
    </r>
  </si>
  <si>
    <t>GUIA OPERATIVA DEL SERVICIO EDUCACIÓN INICIAL CAMPESINA [GO4.MT3.PP] Versión 2. del 26/12/2025.
3.1.5. Componente Ambientes Educativos y Protectores.
Estándar 38 pág. (104-105))</t>
  </si>
  <si>
    <t xml:space="preserve"> Se utilizan topes de seguridad para que las ventanas no abran en su totalidad para reducir el riesgo de caídas en altura.</t>
  </si>
  <si>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
</t>
    </r>
  </si>
  <si>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</si>
  <si>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En caso de contar con puertas, medias puertas o rejas, están fijas a los marcos, sin oxido o astillas que puedan exponer a las niñas y los niños a accidentes como cortes y heridas.</t>
  </si>
  <si>
    <t>Las puertas cuentan con algún sistema o protección que prevenga los machucones.</t>
  </si>
  <si>
    <t>Las ventanas. ubicadas en pisos diferentes al primero, cuentan con rejas u otros elementos que protejan a los participantes de caídas.</t>
  </si>
  <si>
    <t>Todos los balcones y terrazas tienen protección anticaída como rejas, vidrios templados, mallas y baranda que impiden ser escaladas por las niñas y niños.</t>
  </si>
  <si>
    <t>Las rejas, mallas u otros elementos no son escalables.</t>
  </si>
  <si>
    <t>El piso del espacio físico donde se desarrollen los encuentros comunitarios es regular, libre de agrietamientos y hendiduras que no represente ningún tipo de riesgos para las niñas, los niños sus familias o cuidadores, y el talento humano, independiente de su material.</t>
  </si>
  <si>
    <t>En caso de contar con escaleras y rampas, deben estar provistas de barandas no escalables, con pasamanos, no deben ser resbalosas, en caso de serlo deberán contar con cinta antideslizante.</t>
  </si>
  <si>
    <r>
      <t xml:space="preserve">Las luminarias (bombillos) tienen una protección que impida algún tipo de accidente por rompimiento. 
</t>
    </r>
    <r>
      <rPr>
        <b/>
        <sz val="11"/>
        <color theme="1"/>
        <rFont val="Arial"/>
        <family val="2"/>
      </rPr>
      <t>Nota:</t>
    </r>
    <r>
      <rPr>
        <sz val="11"/>
        <color theme="1"/>
        <rFont val="Arial"/>
        <family val="2"/>
      </rPr>
      <t xml:space="preserve"> se puede colocar protección en acrílico, en caso de ser un bombillo se puede adecuar un anjeo metálico a su alrededor, o usar bombillos ahorradores con protección.</t>
    </r>
  </si>
  <si>
    <t>Los tomacorrientes de los espacios donde tienen acceso las niñas y los niños cuentan con protección contra contacto o se coloca algún elemento que impida que la niña o el niño tenga un accidente por electrocución.</t>
  </si>
  <si>
    <r>
      <t xml:space="preserve">Todos los cables de la red eléctrica están recubiertos y fuera del alcance de las niñas y los niños.
</t>
    </r>
    <r>
      <rPr>
        <b/>
        <sz val="11"/>
        <color theme="1"/>
        <rFont val="Arial"/>
        <family val="2"/>
      </rPr>
      <t>Nota:</t>
    </r>
    <r>
      <rPr>
        <sz val="11"/>
        <color theme="1"/>
        <rFont val="Arial"/>
        <family val="2"/>
      </rPr>
      <t xml:space="preserve"> Se pueden cubrir con cinta gruesa en el momento del encuentro.</t>
    </r>
  </si>
  <si>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</si>
  <si>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Las herramientas o elementos peligrosos cortopunzantes y contundentes como cuchillos, punzones entre otros, están fuera del alcance de las niñas y los niños.</t>
  </si>
  <si>
    <t>Todos los almacenamientos de agua tales como aljibes, albercas, estanques, tanques, canecas, baldes, entre otros, cuentan con medidas de protección tales como tapas, rejas o aislamientos para evitar accidentes.</t>
  </si>
  <si>
    <t>En caso de usar tapetes, éstos están  fijos al piso para evitar que los participantes se enreden o se deslicen y se caigan por causa de éstos.</t>
  </si>
  <si>
    <t xml:space="preserve">Cuando se lleva a cabo la implementación del momento de la olla comunitaria  cuentan con las medidas de prevención de accidentes causados por quemaduras y mantienen a las niñas y a los niños alejados de las fuentes de calor, no dejan mangos de ollas y sartenes de fácil acceso, no permiten que las niñas y los niños jueguen con fósforos, velas, encendedores y no dejan recipientes como ollas y/o poncheras con líquidos al alcance de las niñas y los niños. </t>
  </si>
  <si>
    <t>GUIA OPERATIVA DEL SERVICIO EDUCACIÓN INICIAL CAMPESINA [GO4.MT3.PP] Versión 2. del 26/12/2025.
3.1.5. Componente Ambientes Educativos y Protectores.
Estándar 39 pág. (106)</t>
  </si>
  <si>
    <r>
      <t xml:space="preserve">El inmueble dispone de sistema de comunicación (internet, telefonía fija y móvil), teniendo en cuenta la disponibilidad y oferta del servicio en el territorio.
</t>
    </r>
    <r>
      <rPr>
        <b/>
        <u/>
        <sz val="11"/>
        <color rgb="FF000000"/>
        <rFont val="Arial"/>
        <family val="2"/>
      </rPr>
      <t>Nota:</t>
    </r>
    <r>
      <rPr>
        <sz val="11"/>
        <color rgb="FF000000"/>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</si>
  <si>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2.9</t>
  </si>
  <si>
    <t>GUIA OPERATIVA DEL SERVICIO EDUCACIÓN INICIAL CAMPESINA [GO4.MT3.PP] Versión 2. del 26/12/2025.
3.1.5. Componente Ambientes Educativos y Protectores.
Estándar 40 pág. (107-108)</t>
  </si>
  <si>
    <t>2.9.1</t>
  </si>
  <si>
    <r>
      <t xml:space="preserve">El inmueble garantiza espacios con suficiente ventilación natural y/o artificial en donde no se tengan temperaturas excesivas de calor o frío, no se cuente con acumulación de olores y cuente con circulación de aire, pero sin que exista ingreso excesivo de aire que pueda causar enfermedades respiratorias a las niñas, niños y talento humano.
</t>
    </r>
    <r>
      <rPr>
        <b/>
        <u/>
        <sz val="11"/>
        <color rgb="FF000000"/>
        <rFont val="Arial"/>
        <family val="2"/>
      </rPr>
      <t>Nota:</t>
    </r>
    <r>
      <rPr>
        <sz val="11"/>
        <color rgb="FF000000"/>
        <rFont val="Arial"/>
        <family val="2"/>
      </rPr>
      <t xml:space="preserve"> En caso de no contar con ventilación natural se debe garantizar de forma artificial por medio de extractores o ventiladores.</t>
    </r>
  </si>
  <si>
    <t>2.9.2</t>
  </si>
  <si>
    <t>El inmueble garantiza las condiciones suficientes de iluminación natural (ventanas o claraboyas) y/o artificial (luminarias).</t>
  </si>
  <si>
    <r>
      <t xml:space="preserve">El espacio físico cuenta con la disponibilidad de servicio de batería sanitaria (lavamanos y sanitario) y se encuentran en óptimas condiciones (libres de cualquier tipo de daño) y son funcionales para todos los participantes y sus familias o cuidadores. 
</t>
    </r>
    <r>
      <rPr>
        <b/>
        <sz val="11"/>
        <rFont val="Arial"/>
        <family val="2"/>
      </rPr>
      <t>Nota:</t>
    </r>
    <r>
      <rPr>
        <sz val="11"/>
        <rFont val="Arial"/>
        <family val="2"/>
      </rPr>
      <t xml:space="preserve"> En los espacios en los cuales no exista la posibilidad de contar sanitarios, la EAS o PDS debe gestionar y garantizar sistemas alternativos como: sanitario rural, letrina de hoyo ventilado para zonas secas, letrina elevada u otros sistemas y métodos disponibles en el territorio que garanticen el saneamiento e higiene en el espacio. </t>
    </r>
  </si>
  <si>
    <t>En el espacio para el servido de alimentos se asegura un puesto para cada niña y niño en el momento de su uso.</t>
  </si>
  <si>
    <t>2.10</t>
  </si>
  <si>
    <t>GUIA OPERATIVA DEL SERVICIO EDUCACIÓN INICIAL CAMPESINA [GO4.MT3.PP] Versión 2. del 26/12/2025.
3.1.5. Componente Ambientes Educativos y Protectores.
Estándar 40 pág. (114-116)</t>
  </si>
  <si>
    <t>2.10.1</t>
  </si>
  <si>
    <t>Cuenta con la totalidad de la dotación, en buen estado y que garantice seguridad, de acuerdo con el listado de elementos avalados y evaluados por el Comité Técnico Operativo.</t>
  </si>
  <si>
    <t>GUIA OPERATIVA DEL SERVICIO EDUCACIÓN INICIAL CAMPESINA [GO4.MT3.PP] Versión 2. del 26/12/2025.
3.1.5. Componente Ambientes Educativos y Protectores.
Estándar 40 pág. (114-116)
Los elementos definidos en la Guía orientadora para la compra de la dotación para las modalidades de educación inicial en el marco de una atención integral o documento que lo modifique o sustituya, son un referente para su adquisición.</t>
  </si>
  <si>
    <t>2.10.2</t>
  </si>
  <si>
    <r>
      <rPr>
        <b/>
        <sz val="11"/>
        <color theme="1"/>
        <rFont val="Arial"/>
        <family val="2"/>
      </rPr>
      <t>Aviso de Atención</t>
    </r>
    <r>
      <rPr>
        <sz val="11"/>
        <color theme="1"/>
        <rFont val="Arial"/>
        <family val="2"/>
      </rPr>
      <t xml:space="preserve">. Verifique por medio de la observación que la UA, cuenta con el aviso de atención en un lugar visible que indique la información establecida en el </t>
    </r>
    <r>
      <rPr>
        <u/>
        <sz val="11"/>
        <color theme="1"/>
        <rFont val="Arial"/>
        <family val="2"/>
      </rPr>
      <t>Manual de Imagen corporativa para operadores, contratistas o convenios del ICBF</t>
    </r>
    <r>
      <rPr>
        <sz val="11"/>
        <color theme="1"/>
        <rFont val="Arial"/>
        <family val="2"/>
      </rPr>
      <t xml:space="preserve"> o en el documento que lo modifique o sustituya. </t>
    </r>
  </si>
  <si>
    <t>2.10.3</t>
  </si>
  <si>
    <r>
      <t>Cuenta con los soportes como actas, listado de asistencia, registro fotográfico de la presentación en comité técnico operativo, la propuesta de los paquetes didácticos familiares a entregar especificando los elementos.</t>
    </r>
    <r>
      <rPr>
        <b/>
        <sz val="11"/>
        <rFont val="Arial"/>
        <family val="2"/>
      </rPr>
      <t xml:space="preserve">
Nota:</t>
    </r>
    <r>
      <rPr>
        <sz val="11"/>
        <rFont val="Arial"/>
        <family val="2"/>
      </rPr>
      <t xml:space="preserve"> La selección de estos elementos debe responder a lo identificado durante la caracterización.</t>
    </r>
  </si>
  <si>
    <t> </t>
  </si>
  <si>
    <t>2.10.4</t>
  </si>
  <si>
    <t>Guía operativa del servicio Educación Inicial Campesina - EIC.  GO4.MT3.PP.  Versión 2 del 26/12/2025.  
Estándar 46. Pág.  114, 115.</t>
  </si>
  <si>
    <t>2.11</t>
  </si>
  <si>
    <t>GUIA OPERATIVA DEL SERVICIO EDUCACIÓN INICIAL CAMPESINA [GO4.MT3.PP] Versión 2. del 26/12/2025..
3.1.5. Componente Ambientes Educativos y Protectores.
Estándar 46 pág. (114-116)
Estándar 48 pág. (116)
Guía orientadora para la compra de la dotación para las modalidades de educación inicial en el marco de una atención integral o documento que lo modifique o sustituya.</t>
  </si>
  <si>
    <t>2.11.1</t>
  </si>
  <si>
    <t>Cuenta con la cantidad de botiquines requeridos de acuerdo a la cantidad usuarios atendidos en el servicio y estos se encuentran con los elementos completos de acuerdo a normatividad y lineamientos aplicables.</t>
  </si>
  <si>
    <t>3. COMPONENTE SALUD Y NUTRICIÓN</t>
  </si>
  <si>
    <t>Verifica la existencia del soporte de afiliación de las niñas, los niños y mujeres en gestación al Sistema General de Seguridad Social en Salud (SGSSS).  (Estándar 8).</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</si>
  <si>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</si>
  <si>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Nota 2:</t>
    </r>
    <r>
      <rPr>
        <sz val="11"/>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Rural y Rural Dispersa: 2 meses, ó reporte al supervisor del contrato por parte de la EAS, en caso de no cumplir tiempos establecidos.</t>
    </r>
  </si>
  <si>
    <t>3.1.2</t>
  </si>
  <si>
    <t>En diálogo con los padres de familia y/o cuidadores, se evidencia la orientación sobre afiliación al Sistema General de Seguridad Social en Salud (SGSSS).</t>
  </si>
  <si>
    <t>3.2</t>
  </si>
  <si>
    <t>Guía operativa del servicio Educación Inicial Campesina - EIC.  GO4.MT3.PP.  Versión 2 del 26/12/2025.  
Estándar 8. Pág. 44 y 45.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a 109.</t>
  </si>
  <si>
    <r>
      <t xml:space="preserve">Cuenta con soporte de asistencia a la consulta de valoración integral en salud para niñas y niños y de la consulta de atención para el cuidado prenatal (cuidados prenatales) en el caso de las mujeres y personas en estado de gestación.
</t>
    </r>
    <r>
      <rPr>
        <b/>
        <sz val="11"/>
        <rFont val="Arial"/>
        <family val="2"/>
      </rPr>
      <t xml:space="preserve">Nota 1: </t>
    </r>
    <r>
      <rPr>
        <sz val="1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
</t>
    </r>
    <r>
      <rPr>
        <b/>
        <sz val="11"/>
        <rFont val="Arial"/>
        <family val="2"/>
      </rPr>
      <t xml:space="preserve">Nota 2: </t>
    </r>
    <r>
      <rPr>
        <sz val="11"/>
        <rFont val="Arial"/>
        <family val="2"/>
      </rPr>
      <t xml:space="preserve">En caso de que el talento humano de la UCA identifique imposibilidad de la familia y/o cuidador verificar soporte de reporte a la EAS o PDS para realizar articulación con las entidades del sector salud y autoridades tradicionales, con el fin de promocionar acciones para el acceso efectivo a las mismas.
</t>
    </r>
    <r>
      <rPr>
        <b/>
        <sz val="11"/>
        <rFont val="Arial"/>
        <family val="2"/>
      </rPr>
      <t xml:space="preserve">Nota 3: </t>
    </r>
    <r>
      <rPr>
        <sz val="11"/>
        <rFont val="Arial"/>
        <family val="2"/>
      </rPr>
      <t>En caso de presentarse barreras de acceso a salud verificar soporte de activación de ruta.</t>
    </r>
  </si>
  <si>
    <r>
      <t xml:space="preserve">Cuenta con soporte de atención en salud bucal realizado por profesional en odontología. 
</t>
    </r>
    <r>
      <rPr>
        <b/>
        <sz val="11"/>
        <rFont val="Arial"/>
        <family val="2"/>
      </rPr>
      <t xml:space="preserve">Nota 1: </t>
    </r>
    <r>
      <rPr>
        <sz val="11"/>
        <rFont val="Arial"/>
        <family val="2"/>
      </rPr>
      <t>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t>
    </r>
    <r>
      <rPr>
        <b/>
        <sz val="11"/>
        <rFont val="Arial"/>
        <family val="2"/>
      </rPr>
      <t xml:space="preserve">
Nota 2:</t>
    </r>
    <r>
      <rPr>
        <sz val="11"/>
        <rFont val="Arial"/>
        <family val="2"/>
      </rPr>
      <t xml:space="preserve"> En caso de que el talento humano de la UCA identifique imposibilidad de la familia y/o cuidador verificar soporte de reporte a la EAS o PDS para realizar articulación con las entidades del sector salud y autoridades tradicionales, con el fin de promocionar acciones para el acceso efectivo a las mismas.</t>
    </r>
    <r>
      <rPr>
        <b/>
        <sz val="11"/>
        <rFont val="Arial"/>
        <family val="2"/>
      </rPr>
      <t xml:space="preserve">
Nota 3: </t>
    </r>
    <r>
      <rPr>
        <sz val="11"/>
        <rFont val="Arial"/>
        <family val="2"/>
      </rPr>
      <t>En caso de presentarse barreras de acceso a salud verificar soporte de activación de ruta.</t>
    </r>
  </si>
  <si>
    <t xml:space="preserve">Cuenta con soportes de socialización de la Ruta para acceder a la valoración integral en salud y atención en salud bucal al atender grupos étnicos con autoridades tradicionales. </t>
  </si>
  <si>
    <t>3.2.4</t>
  </si>
  <si>
    <t>En diálogo con los padres de familia y/o cuidadores, se evidencia la orientación sobre la Ruta para acceder a la valoración integral en salud y atención en salud bucal al atender grupos étnicos con autoridades tradicionales.</t>
  </si>
  <si>
    <t>3.3</t>
  </si>
  <si>
    <t>Guía operativa del servicio Educación Inicial Campesina - EIC.  GO4.MT3.PP.  Versión 2 del 26/12/2025.  
Estándar 8. Pág. 45  y 46.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a 109.</t>
  </si>
  <si>
    <t>3.4</t>
  </si>
  <si>
    <t xml:space="preserve">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Educación Inicial Campesina - EIC.  GO4.MT3.PP.  Versión 2 del 26/12/2025.  
Estándar 9. Pág. 40  y 44.
Guía para el impulso a la soberanía alimentaria por el derecho humano a la alimentación adecuada en las modalidades y servicios del ICBF. G36.PP. Versión 2 del 30/12/2025.                                                                                                                                                                                                                                                                                                                                                                         4.4. Ruta Metodológica De La Educación Para La Salud Alimentaria. pag 35.
4.4.2. Acciones De Movilización Social Para La Educación En Salud Alimentaria. pag 41.
Ilustración 4. Estrategias De Movilización Social Para La Educación En Salud Alimentaria. pag 42.
4.4.3. Acciones De Promoción, Protección Y Apoyo A La Lactancia Humana Como Primer Acto De Soberanía Alimentaria.
Ilustración 5. Acciones Que Se Deben Movilizar En El ICBF Para La Promoción, Protección Y Apoyo A La Lactancia Humana. 
Págs. 42 - 45.   </t>
  </si>
  <si>
    <t>En observación de la atención y diálogo con la persona o mujer gestante y/o lactante, familia y/o red vincular y talento humano, se evidencia la implementación de las acciones en torno a la promoción, protección y apoyo de la práctica en forma exclusiva y en forma complementaria.</t>
  </si>
  <si>
    <t>En diálogo con el talento humano se evidencia el conocimiento sobre la promoción, protección y apoyo de la práctica de lactancia humana.</t>
  </si>
  <si>
    <t>3.5</t>
  </si>
  <si>
    <t>Cumple con la toma periódica de medidas antropométricas a cada niña, niño y mujer gestante y hace seguimiento a los resultados.  (Estándar 15).</t>
  </si>
  <si>
    <t xml:space="preserve">Guía operativa del servicio Educación Inicial Campesina - EIC.  GO4.MT3.PP.  Versión 2 del 26/12/2025.  
Estándar 15. Pág. 50 - 58.
Guía para el impulso a la soberanía alimentaria por el derecho humano a la alimentación adecuada en las modalidades y servicios del ICBF. G36.PP. Versión 2 del 30/12/2025. 4.6.  Valoración y seguimiento del estado nutricional y de salud.
Pág. 91 - 106.                                                      </t>
  </si>
  <si>
    <t xml:space="preserve">Se sugiere esta redacción Cuenta con los soportes de cualificación, por parte de la EAS o PDS, sobre la toma de datos, de peso, longitud/talla y perímetro braquial, identificación de signos físicos asociados a la desnutrición aguda, adicionalmente soportes  de cualificación al talento humano sobre suministro de la FTLC, en caso de que se presenten niños con suministro de la fórmula (FTLC).
(actas con los contenidos abordados, listados de asistencia, registro fotográfico o fílmico) </t>
  </si>
  <si>
    <t xml:space="preserve">En observación de la atención verifica que se cumplen con las siguientes condiciones:
1.Los profesionales del componente de salud y nutrición realizan correctamente la toma de peso, longitud/talla y perímetro braquial, según muestra y se contrasta su correspondencia con los datos registrados en el formato.
2.Los profesionales del componente de salud y nutrición identifica los signos físicos asociados a la desnutrición aguda. </t>
  </si>
  <si>
    <r>
      <t xml:space="preserve">Cuenta con el Formato Captura de Datos Antropométricos de las Niñas y los Niños o documentos que los modifiquen o sustituyan diligenciado de forma completa. 
</t>
    </r>
    <r>
      <rPr>
        <b/>
        <sz val="11"/>
        <rFont val="Arial"/>
        <family val="2"/>
      </rPr>
      <t xml:space="preserve">
Nota 1: </t>
    </r>
    <r>
      <rPr>
        <sz val="11"/>
        <rFont val="Arial"/>
        <family val="2"/>
      </rPr>
      <t xml:space="preserve">Realiza la toma de los datos antropométricos (peso, talla/longitud y perímetro braquial) de la totalidad de los participantes vinculados al servicio. 
</t>
    </r>
    <r>
      <rPr>
        <b/>
        <sz val="11"/>
        <rFont val="Arial"/>
        <family val="2"/>
      </rPr>
      <t>Nota 2:</t>
    </r>
    <r>
      <rPr>
        <sz val="11"/>
        <rFont val="Arial"/>
        <family val="2"/>
      </rPr>
      <t xml:space="preserve"> La primera toma se realiza durante los siguientes cinco (5) días calendario a partir del inicio en la prestación del servicio. Las mujeres y personas en periodo de gestación, niñas y niños que ingresan al servicio en meses posteriores al inicio de la atención se les realiza la toma de manera inmediata.
</t>
    </r>
    <r>
      <rPr>
        <b/>
        <sz val="11"/>
        <rFont val="Arial"/>
        <family val="2"/>
      </rPr>
      <t>Nota 3:</t>
    </r>
    <r>
      <rPr>
        <sz val="11"/>
        <rFont val="Arial"/>
        <family val="2"/>
      </rPr>
      <t xml:space="preserve"> En un plazo máximo de 8 días calendario se registran en el Sistema de Información o herramienta que el ICBF determine.  
</t>
    </r>
    <r>
      <rPr>
        <b/>
        <sz val="11"/>
        <rFont val="Arial"/>
        <family val="2"/>
      </rPr>
      <t>Nota 4:</t>
    </r>
    <r>
      <rPr>
        <sz val="11"/>
        <rFont val="Arial"/>
        <family val="2"/>
      </rPr>
      <t xml:space="preserve"> La clasificación nutricional se realiza, de ser posible, en el momento de la toma de medidas antropométricas.  
</t>
    </r>
    <r>
      <rPr>
        <b/>
        <sz val="11"/>
        <rFont val="Arial"/>
        <family val="2"/>
      </rPr>
      <t>Nota 5:</t>
    </r>
    <r>
      <rPr>
        <sz val="11"/>
        <rFont val="Arial"/>
        <family val="2"/>
      </rPr>
      <t xml:space="preserve"> Realiza los seguimientos para los participantes que no presenten malnutrición por déficit de forma trimestral, garantizando que las valoraciones subsiguientes a la primera se realicen cinco (5) días antes o después del día de la valoración. 
</t>
    </r>
    <r>
      <rPr>
        <b/>
        <sz val="11"/>
        <rFont val="Arial"/>
        <family val="2"/>
      </rPr>
      <t>Nota 6:</t>
    </r>
    <r>
      <rPr>
        <sz val="11"/>
        <rFont val="Arial"/>
        <family val="2"/>
      </rPr>
      <t xml:space="preserve"> Realiza el seguimiento antropométrico de las mujeres y personas en estado de gestación de forma mensual.</t>
    </r>
    <r>
      <rPr>
        <b/>
        <sz val="11"/>
        <rFont val="Arial"/>
        <family val="2"/>
      </rPr>
      <t/>
    </r>
  </si>
  <si>
    <r>
      <t xml:space="preserve">Cuenta con Formato para la identificación de signos físicos asociados a la desnutrición aguda y signos de alarma en niñas y niños menores de cinco (5) años de los servicios de primera infancia del ICBF o documento que lo modifique o sustituya debidamente diligenciado por parte del perfil de salud y nutrición realizó la evaluación y validado por la nutricionista de la UCA.
</t>
    </r>
    <r>
      <rPr>
        <b/>
        <sz val="11"/>
        <rFont val="Arial"/>
        <family val="2"/>
      </rPr>
      <t xml:space="preserve">Nota 1: </t>
    </r>
    <r>
      <rPr>
        <sz val="11"/>
        <rFont val="Arial"/>
        <family val="2"/>
      </rPr>
      <t xml:space="preserve">Diligenciado máximo a los 5 días calendario siguientes a la evaluación realizada.
</t>
    </r>
    <r>
      <rPr>
        <b/>
        <sz val="11"/>
        <rFont val="Arial"/>
        <family val="2"/>
      </rPr>
      <t xml:space="preserve">Nota 2: </t>
    </r>
    <r>
      <rPr>
        <sz val="11"/>
        <rFont val="Arial"/>
        <family val="2"/>
      </rPr>
      <t xml:space="preserve">Verificar la información de los últimos tres meses (actividad a cargo del profesional de la Oficina de Aseguramiento a la Calidad designado). </t>
    </r>
  </si>
  <si>
    <t>Cuenta con los procesos de seguimiento  de los signos físicos asociados a la desnutrición aguda, signos de alarma y, toma de peso, talla y perímetro braquial, así como su canalización  a salud, para las niñas y niños menores de cinco (5) años con diagnóstico de desnutrición aguda primaria.</t>
  </si>
  <si>
    <t>3.5.6</t>
  </si>
  <si>
    <r>
      <t xml:space="preserve">Cuenta con registro de novedades para los usuarios, entre los 6 y 59 meses, con perímetro del brazo menor o igual a 11.5 centímetros,  y la orientación a la familia y/o cuidador, de asistir al servicio de salud.  
</t>
    </r>
    <r>
      <rPr>
        <b/>
        <sz val="11"/>
        <rFont val="Arial"/>
        <family val="2"/>
      </rPr>
      <t>Nota1.</t>
    </r>
    <r>
      <rPr>
        <sz val="11"/>
        <rFont val="Arial"/>
        <family val="2"/>
      </rPr>
      <t xml:space="preserve"> El registro de novedades y las orientaciones a  la familia deben tener  firma y/o huella del adulto que recibe esta alerta. </t>
    </r>
  </si>
  <si>
    <t>3.5.7</t>
  </si>
  <si>
    <r>
      <rPr>
        <b/>
        <sz val="11"/>
        <rFont val="Arial"/>
        <family val="2"/>
      </rPr>
      <t xml:space="preserve">Seguimiento Antropométrico.  </t>
    </r>
    <r>
      <rPr>
        <sz val="11"/>
        <rFont val="Arial"/>
        <family val="2"/>
      </rPr>
      <t xml:space="preserve">Verifica que cumple con:
1.Soporte de seguimiento antropométrico quincenal a usuarios con desnutrición aguda moderada o severa y en los casos de riesgo de desnutrición aguda seguimiento antropométrico mensual .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</si>
  <si>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3.5.8</t>
  </si>
  <si>
    <r>
      <rPr>
        <b/>
        <sz val="11"/>
        <rFont val="Arial"/>
        <family val="2"/>
      </rPr>
      <t xml:space="preserve">Soportes de articulación y canalización para atención en salud de los casos de desnutrición aguda moderada o severa.  </t>
    </r>
    <r>
      <rPr>
        <sz val="11"/>
        <rFont val="Arial"/>
        <family val="2"/>
      </rPr>
      <t>Mediante revisión documental verifica que cumple con los siguientes pasos:
1. Identificación de usuarios en desnutrición aguda moderada o severa y aquellos con perímetro del brazo menor o igual a 11.5 cm. 
2. El nutricionista diligencia el registro de novedades con la información sobre la orientación a las familias y cuidadores para asistir de manera inmediata a los servicios de salud en los casos de desnutrición aguda moderada o severa.
3. El nutricionista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t>
    </r>
  </si>
  <si>
    <t>3.5.9</t>
  </si>
  <si>
    <t>En diálogo con la nutricionista de la EAS o PDS se evidencia la orientación para la articulación y canalización para atención en salud de los casos de desnutrición aguda moderada o severa.</t>
  </si>
  <si>
    <t>3.5.10</t>
  </si>
  <si>
    <r>
      <rPr>
        <b/>
        <sz val="11"/>
        <rFont val="Arial"/>
        <family val="2"/>
      </rPr>
      <t xml:space="preserve">Soportes del análisis de las situaciones socio familiares para determinar si la niña o el niño se encuentra expuesto a una posible negligencia que vulnere sus derechos, en caso de identificar y confirmar que la familia no asiste a la IPS con el participante.  </t>
    </r>
    <r>
      <rPr>
        <sz val="11"/>
        <rFont val="Arial"/>
        <family val="2"/>
      </rPr>
      <t>Verifica que cumple con:
1.Soporte de comunicación al supervisor o interventor del contrato o convenio para activar la Ruta Integral de Atenciones. 
2.Soporte: Activación de la Ruta Integral de Atenciones enviada al supervisor.</t>
    </r>
  </si>
  <si>
    <t>3.5.11</t>
  </si>
  <si>
    <t>Cuenta con registro de novedades diligenciado y fórmula médica actualizada para el suministro y seguimiento del consumo de la Fórmula Terapéutica Lista para el Consumo - FTLC de los usuarios con tratamiento ambulatorio.</t>
  </si>
  <si>
    <t>3.5.12</t>
  </si>
  <si>
    <t>En observación de la atención, verifica que se cumplen con las siguientes condiciones:
1.En el caso que se presenten niños con suministro de la fórmula (FTLC), el talento humano realiza el suministro de forma adecuada.
2.La FTLC se suministra antes de los tiempos de comida definidos en el ciclo de menús de la UCA.</t>
  </si>
  <si>
    <t>3.6</t>
  </si>
  <si>
    <t>Identifica y reporta de forma oportuna los casos de brotes de enfermedades inmunoprevenibles, prevalentes y transmitidas por alimentos (ETA).  (Estándar 12).</t>
  </si>
  <si>
    <t>Guía operativa del servicio Educación Inicial Campesina - EIC.  GO4.MT3.PP.  Versión 2 del 26/12/2025.  
Estándar 12. Pág. 42 - 47.</t>
  </si>
  <si>
    <r>
      <t xml:space="preserve">Cuenta con soportes (fotografías, videos, actas firmadas y listados de asistencia) del plan de cualificación del talento humano sobre la socialización del procedimiento para la prevención, identificación, reporte y actuación frente a posibles casos de brotes relacionados con enfermedades inmunoprevenibles, enfermedades prevalentes de la primera infancia (Infección Respiratoria Aguda (IRA), Enfermedad Diarreica Aguda (EDA), Malaria y Dengue) enfermedades transmitidas por alimentos ETA y enfermedades de origen cultural (si aplica).   
</t>
    </r>
    <r>
      <rPr>
        <b/>
        <sz val="11"/>
        <rFont val="Arial"/>
        <family val="2"/>
      </rPr>
      <t xml:space="preserve">Nota 1: </t>
    </r>
    <r>
      <rPr>
        <sz val="11"/>
        <rFont val="Arial"/>
        <family val="2"/>
      </rPr>
      <t xml:space="preserve">Verifica que cuenta con soportes (fotografías, videos, actas firmadas, listados de asistencia y experiencias documentadas en los cuadernos de acompañamiento familiar y comunitario) de implementación de acciones de promoción, prevención y atención oportuna, en el marco de los planes de formación y acompañamiento a familias.
</t>
    </r>
    <r>
      <rPr>
        <b/>
        <sz val="11"/>
        <rFont val="Arial"/>
        <family val="2"/>
      </rPr>
      <t xml:space="preserve">Nota 2: </t>
    </r>
    <r>
      <rPr>
        <sz val="11"/>
        <rFont val="Arial"/>
        <family val="2"/>
      </rPr>
      <t>En caso de que se presenten grupos étnicos, verifica que cuenta con soportes de articulación con curanderos o médicos tradicionales reconocidos, y de  acciones preventivas con enfoque intercultural.</t>
    </r>
  </si>
  <si>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rFont val="Arial"/>
        <family val="2"/>
      </rPr>
      <t xml:space="preserve">Nota 1: </t>
    </r>
    <r>
      <rPr>
        <sz val="11"/>
        <rFont val="Arial"/>
        <family val="2"/>
      </rPr>
      <t xml:space="preserve">En observación de la atención, verifica que en la UCA se implementen acciones de promoción, prevención y atención oportuna dirigido a familias. </t>
    </r>
  </si>
  <si>
    <r>
      <t>En caso de presentarse:
1.</t>
    </r>
    <r>
      <rPr>
        <b/>
        <sz val="11"/>
        <rFont val="Arial"/>
        <family val="2"/>
      </rPr>
      <t>Enfermedades Inmunoprevenibles, prevalentes en la primera infancia, transmitidas por alimentos y de origen cultural,</t>
    </r>
    <r>
      <rPr>
        <sz val="11"/>
        <rFont val="Arial"/>
        <family val="2"/>
      </rPr>
      <t xml:space="preserve"> cuenta con registro de novedades elaborado por la nutricionista con las orientaciones suministradas a las familias para su cuidado y atención oportuna por parte del sector salud (si aplica).
2.</t>
    </r>
    <r>
      <rPr>
        <b/>
        <sz val="11"/>
        <rFont val="Arial"/>
        <family val="2"/>
      </rPr>
      <t xml:space="preserve">Enfermedades Transmitidas por Alimentos, </t>
    </r>
    <r>
      <rPr>
        <sz val="11"/>
        <rFont val="Arial"/>
        <family val="2"/>
      </rPr>
      <t xml:space="preserve"> adicional cuenta con soporte de notificación a la autoridad de salud competente en el territorio, con copia al supervisor del contrato. </t>
    </r>
  </si>
  <si>
    <t>3.7</t>
  </si>
  <si>
    <t>En caso de brindar alimentación directamente o a través de un tercero, garantiza la aplicación de una minuta patrón, así como elabora y cumple con el ciclo de menús y análisis nutricional de acuerdo con la minuta patrón, teniendo en cuenta las prácticas culturales de alimentación y de consumo.  (Estándares 13 y 14).</t>
  </si>
  <si>
    <t>Guía operativa del servicio Educación Inicial Campesina - EIC.  GO4.MT3.PP.  Versión 2 del 26/12/2025.  
Estándar 13. Pág. 47-49.
Estándar 14. Pág. 49-50.
Guía para el impulso a la soberanía alimentaria por el derecho humano a la alimentación adecuada en las modalidades y servicios del ICBF. G36.PP. Versión 2 del 30/12/2025.
4.5. COMPLEMENTACIÓN ALIMENTARIA CON CALIDAD
4.5.1.3. Olla Comunitaria.  Pág. 59-61.</t>
  </si>
  <si>
    <r>
      <t>En caso de que aplique</t>
    </r>
    <r>
      <rPr>
        <b/>
        <sz val="11"/>
        <rFont val="Arial"/>
        <family val="2"/>
      </rPr>
      <t xml:space="preserve"> Olla comunitaria</t>
    </r>
    <r>
      <rPr>
        <sz val="11"/>
        <rFont val="Arial"/>
        <family val="2"/>
      </rPr>
      <t>, cumple con:
1.Acuerdos iniciales para la construcción de preparaciones registrados en el cuaderno de acompañamiento comunitario y cuenta con las firmas de las familias participantes.
2.Espacios de preparación de alimentos, menaje, responsables.
3.BPM mínimas de acuerdo con el contexto, por ejemplo: lavado de manos, cabello recogido, lavado de alimentos, uso de agua potable, alimentos sobre superficies elevadas, lugar de la preparación alejado de focos de insalubridad y contaminación, entre otros.  
4.Formato entrega de alimentos en la estrategia de olla comunitaria o el documento que lo modifique o sustituya.
5.En caso de existir participantes de comunidades étnicas cuenta con soporte de concertación de preparaciones y alimentos con las comunidades y/o autoridades tradicionales.</t>
    </r>
  </si>
  <si>
    <t>3.7.2</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</si>
  <si>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65-66.</t>
  </si>
  <si>
    <t>3.7.3</t>
  </si>
  <si>
    <t>En observación se evidencia que el consumo de los alimentos preparados se realiza durante la prestación del servicio, asegurando el consumo efectivo y las condiciones de inocuidad.</t>
  </si>
  <si>
    <t>Guía operativa del servicio Educación Inicial Campesina - EIC.  GO4.MT3.PP.  Versión 2 del 26/12/2025.  
Estándar 14. Pág. 49-50.</t>
  </si>
  <si>
    <t>3.7.4</t>
  </si>
  <si>
    <t xml:space="preserve">En observación y muestreo se evidencia la implementación de las modificaciones o ajustes razonables a los que haya lugar de acuerdo con:
a. El Modelo de Enfoque Diferencial de Derechos - MEDD para la Ración Para Preparar-RPP cuando aplique. Los intercambios no exceden dos (2) en la minuta diaria. </t>
  </si>
  <si>
    <t>Guía operativa del servicio Educación Inicial Campesina - EIC.  GO4.MT3.PP.  Versión 2 del 26/12/2025.  
Estándar 14. Pág. 49-50.
Guía para el impulso a la soberanía alimentaria por el derecho humano a la alimentación adecuada en las modalidades y servicios del ICBF. G36.PP. Versión 2 del 30/12/2025.
4.5. COMPLEMENTACIÓN ALIMENTARIA CON CALIDAD
4.5.1.2.  Tipos de ración. Pág.  52.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62- 64.</t>
  </si>
  <si>
    <t>3.7.5</t>
  </si>
  <si>
    <r>
      <t xml:space="preserve">Cuenta con Formato Entrega Alimentos de Alto Valor Nutricional a Beneficiarios o documento que lo modifique o sustituya y, es congruente con lo que refieren las familias y/o cuidadores durante la acción de inspección. 
</t>
    </r>
    <r>
      <rPr>
        <b/>
        <sz val="11"/>
        <rFont val="Arial"/>
        <family val="2"/>
      </rPr>
      <t xml:space="preserve">Nota 1: </t>
    </r>
    <r>
      <rPr>
        <sz val="11"/>
        <rFont val="Arial"/>
        <family val="2"/>
      </rPr>
      <t xml:space="preserve">En diálogo con los padres de familia y/o cuidadores se evidencia que la entrega es congruente con lo que refieren las familias y/o cuidadores durante la acción de inspección. </t>
    </r>
  </si>
  <si>
    <t>3.7.6</t>
  </si>
  <si>
    <r>
      <t xml:space="preserve">Cuenta con registros de entrega (acta) de los alimentos por parte de la EAS o PDS a la UCA con fecha y firma de recibido a satisfacción de estos.  (Aplica para olla comunitaria).
</t>
    </r>
    <r>
      <rPr>
        <b/>
        <sz val="11"/>
        <rFont val="Arial"/>
        <family val="2"/>
      </rPr>
      <t xml:space="preserve">Nota 1: </t>
    </r>
    <r>
      <rPr>
        <sz val="11"/>
        <rFont val="Arial"/>
        <family val="2"/>
      </rPr>
      <t xml:space="preserve">Verifica mediante observación que los alimentos entregados por la EAS o PDS se encuentran en adecuadas condiciones de calidad y coincide en cantidad y presentación con el registro. </t>
    </r>
  </si>
  <si>
    <t>3.7.7</t>
  </si>
  <si>
    <r>
      <t xml:space="preserve">Para el caso de la </t>
    </r>
    <r>
      <rPr>
        <b/>
        <sz val="11"/>
        <rFont val="Arial"/>
        <family val="2"/>
      </rPr>
      <t>Ración para Preparar - RPP</t>
    </r>
    <r>
      <rPr>
        <sz val="11"/>
        <rFont val="Arial"/>
        <family val="2"/>
      </rPr>
      <t xml:space="preserve"> (si aplica), verifica que cumple con la siguiente documentación: 
1.Soporte de concertación con las comunidades étnicas de la región.
2.Soporte de entrega de las raciones. 
3.Soporte que establezca las condiciones para la entrega.
</t>
    </r>
    <r>
      <rPr>
        <b/>
        <sz val="11"/>
        <rFont val="Arial"/>
        <family val="2"/>
      </rPr>
      <t xml:space="preserve">Nota 1: </t>
    </r>
    <r>
      <rPr>
        <sz val="11"/>
        <rFont val="Arial"/>
        <family val="2"/>
      </rPr>
      <t xml:space="preserve">En caso de que pueda observarse la entrega en sitio, verifica que cumple con las siguientes condiciones:
1.Implementan las minutas patrón y las fichas técnicas.
2.Frecuencia concertada. 
3.Las condiciones del empaque primario de los alimentos y el empaque secundario de la ración. </t>
    </r>
  </si>
  <si>
    <t xml:space="preserve">Guía operativa del servicio Educación Inicial Campesina - EIC.  GO4.MT3.PP.  Versión 2 del 26/12/2025.  
Estándar 13. Pág. 47-49.
Estándar 14. Pág. 49-50.
Guía para el impulso a la soberanía alimentaria por el derecho humano a la alimentación adecuada en las modalidades y servicios del ICBF. G36.PP. Versión 2 del 30/12/2025.
4.5.Complementación alimentaria con calidad 
4.5.1.1.  Minuta patrón.  Pág. 51 y 52.
Numeral 4.5.3.2.  Ración para preparar y Ración Familiar Para Preparar. Pág. 68 y 69.
</t>
  </si>
  <si>
    <t>3.7.8</t>
  </si>
  <si>
    <t>Mediante diálogo con el talento humano se indaga sobre la minuta patrón a implementar.</t>
  </si>
  <si>
    <t>Guía operativa del servicio Educación Inicial Campesina - EIC.  GO4.MT3.PP.  Versión 2 del 26/12/2025.  
Estándar 13. Pág. 47-49.</t>
  </si>
  <si>
    <t>3.7.9</t>
  </si>
  <si>
    <t xml:space="preserve">Soporte de socialización de la minuta patrón con todo el talento humano. </t>
  </si>
  <si>
    <t>3.8</t>
  </si>
  <si>
    <t>La UCA cuenta con Plan de Saneamiento Básico en coherencia con la particularidad del contexto.  (Estándar 17).</t>
  </si>
  <si>
    <t>Guía operativa del servicio Educación Inicial Campesina - EIC.  GO4.MT3.PP.  Versión 2 del 26/12/2025.  
Estándar 17. Pág. 59 - 60.
Guía para el impulso a la soberanía alimentaria por el derecho humano a la alimentación adecuada en las modalidades y servicios del ICBF. G36.PP. Versión 2 del 30/12/2025.. Pág. 87 - 89.</t>
  </si>
  <si>
    <t>Guía operativa del servicio Educación Inicial Campesina - EIC.  GO4.MT3.PP.  Versión 2 del 26/12/2025.  
Estándar 17. Pág. 59 - 60.
Guía para el impulso a la soberanía alimentaria por el derecho humano a la alimentación adecuada en las modalidades y servicios del ICBF. G36.PP. Versión 2 del 30/12/2025.
4.5.4.5.  Requisitos del servicio de alimentos
Plan de saneamiento básico.
Pág. 87 - 89.</t>
  </si>
  <si>
    <r>
      <t xml:space="preserve">Cuenta con actas, listados de asistencia, registros fotográficos o videos, etc., que evidencien la capacitación de talento humano en los programas del plan de saneamiento básico.
</t>
    </r>
    <r>
      <rPr>
        <b/>
        <sz val="11"/>
        <rFont val="Arial"/>
        <family val="2"/>
      </rPr>
      <t xml:space="preserve">Nota: </t>
    </r>
    <r>
      <rPr>
        <sz val="11"/>
        <rFont val="Arial"/>
        <family val="2"/>
      </rPr>
      <t>Evidencias fotográficas, videos, actas firmadas, listados de asistencia (cuando aplique) y en el cuaderno de acompañamiento comunitario que soporten las actividades realizadas con talento humano y las personas de la comunidad que participen en la manipulación de los alimentos relacionadas con las condiciones higiénicas de los espacios donde se desarrollan los encuentros comunitarios.</t>
    </r>
  </si>
  <si>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74.</t>
  </si>
  <si>
    <t>3.9</t>
  </si>
  <si>
    <t>Documenta las Buenas Prácticas de Manufactura - BPM.  (Estándar 18).</t>
  </si>
  <si>
    <t xml:space="preserve">Guía operativa del servicio Educación Inicial Campesina - EIC.  GO4.MT3.PP.  Versión 2 del 26/12/2025.  
Estándar 18. Pág. 60-62.
Guía para el impulso a la soberanía alimentaria por el derecho humano a la alimentación adecuada en las modalidades y servicios del ICBF. G36.PP. Versión 2 del 30/12/2025..  Págs. 78 - 83.
Guía orientadora para la estrategia del abastecimiento alimentario. G38.PP.  Versión 1 del 16/01/2025. Págs. 19 - 24. </t>
  </si>
  <si>
    <r>
      <t xml:space="preserve">Cuenta con el documento de BPM donde se incluyan medidas para el control de riesgos que afecten la inocuidad de los alimentos durante los procesos de compra, transporte, recibo, almacenamiento, preparación, servido y distribución según el servicio y sus particularidades. 
</t>
    </r>
    <r>
      <rPr>
        <b/>
        <sz val="11"/>
        <rFont val="Arial"/>
        <family val="2"/>
      </rPr>
      <t>Nota:</t>
    </r>
    <r>
      <rPr>
        <sz val="11"/>
        <rFont val="Arial"/>
        <family val="2"/>
      </rPr>
      <t xml:space="preserve"> Cuenta con soportes de capacitación (evidencias fotográficas, videos, actas firmadas, listados de asistencia), dirigida al talento humano, sobre el documento, condiciones adecuadas para la manipulación de alimentos y aspectos relevantes para asegurar la inocuidad de los alimentos entregados durante la prestación del servicio.  </t>
    </r>
  </si>
  <si>
    <t>3.10</t>
  </si>
  <si>
    <t>Aplica Buenas Prácticas de Manufactura en el almacenamiento, preparación, servido y distribución, así como el personal manipulador de alimentos las aplica.  (Estándares 19, 20, 21 y 22).</t>
  </si>
  <si>
    <t xml:space="preserve">Guía operativa del servicio Educación Inicial Campesina - EIC.  GO4.MT3.PP.  Versión 2 del 26/12/2025.  
Estándar 19. Pág. 62.
Estándar 20.  Pág. 62.
Estándar 21.  Pág. 62.
Estándar 22.  Pág. 63.
Guía para el impulso a la soberanía alimentaria por el derecho humano a la alimentación adecuada en las modalidades y servicios del ICBF. G36.PP. Versión 2 del 30/12/2025.  Págs. 78 - 83.
Guía orientadora para la estrategia del abastecimiento alimentario. G38.PP.  Versión 1 del 16/01/2025. Págs. 19 - 24. </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</si>
  <si>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(aplica para Olla Comunitaria):
1. Asegurar que los alimentos están separados de las paredes, pisos y techos.
2. Asegurar que los plaguicidas, detergentes, desinfectantes y otras sustancias peligrosas se encuentran alejados de los alimentos y adecuadamente rotulados.
3. Asegurar los criterios mínimos para la conservación de los alimentos:
a. Almacenamiento seco
b. Almacenamiento en frio 
c. Almacenamiento de verduras y frutas.
d. Almacenamiento de leche y productos lácteos.
e. Cárnicos, pollo y pescado.</t>
    </r>
  </si>
  <si>
    <t>Guía operativa del servicio Educación Inicial Campesina - EIC.  GO4.MT3.PP.  Versión 2 del 26/12/2025.  
Estándar 19. Pág. 62.
Guía orientadora para la estrategia del abastecimiento alimentario. G38.PP.  Versión 1 del 16/01/2025.
4.3.4. Almacenamiento.  Pág. 21-24.</t>
  </si>
  <si>
    <r>
      <t xml:space="preserve">Cuenta con un área de </t>
    </r>
    <r>
      <rPr>
        <b/>
        <sz val="11"/>
        <rFont val="Arial"/>
        <family val="2"/>
      </rPr>
      <t>preparación de alimentos</t>
    </r>
    <r>
      <rPr>
        <sz val="11"/>
        <rFont val="Arial"/>
        <family val="2"/>
      </rPr>
      <t xml:space="preserve"> que cumple con (aplica para Olla Comunitaria):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Evitar la contaminación cruzada, aislando los alimentos crudos de los cocidos.
4. No utilizar aditivos de conservación (sorbatos, benzoatos, nitritos o productos que los contengan como los ablandadores de carnes), ni colorantes, ni saborizantes artificiales.</t>
    </r>
  </si>
  <si>
    <t xml:space="preserve">Guía operativa del servicio Educación Inicial Campesina - EIC.  GO4.MT3.PP.  Versión 2 del 26/12/2025.  
Estándar 20.  Pág. 62.
Guía para el impulso a la soberanía alimentaria por el derecho humano a la alimentación adecuada en las modalidades y servicios del ICBF. G36.PP. Versión 2 del 30/12/2025.
4.5.1.2. Tipos de Ración.  Pág.  52.
Procesos con alimentos, en los servicios de alimentación
Aspectos a tener en cuenta en la Preparación Pág. 81 y  82.
</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</si>
  <si>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 (aplica para Olla Comunitaria):</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</si>
  <si>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operativa del servicio Educación Inicial Campesina - EIC.  GO4.MT3.PP.  Versión 2 del 26/12/2025.  
Estándar 21.  Pág. 62.
Guía para el impulso a la soberanía alimentaria por el derecho humano a la alimentación adecuada en las modalidades y servicios del ICBF. G36.PP. Versión 2 del 30/12/2025.
4.5.1.2. Tipos de Ración.  Pág.  52.
Procesos con alimentos, en los servicios de alimentación
Aspectos a tener en cuenta en la Preparación Pág. 81 y  82.</t>
  </si>
  <si>
    <t>Cuenta con evidencias fotográficas, videos, actas firmadas, listados de asistencia (cuando aplique), de las actividades relacionadas con las condiciones higiénicas en la manipulación de alimentos realizadas con el talento humano intercultural y las personas de la comunidad que participan en la preparación de los alimentos de la olla comunitaria.</t>
  </si>
  <si>
    <t>Guía operativa del servicio Educación Inicial Campesina - EIC.  GO4.MT3.PP.  Versión 2 del 26/12/2025.  
Estándar 18. Pág. 60-62.
Guía para el impulso a la soberanía alimentaria por el derecho humano a la alimentación adecuada en las modalidades y servicios del ICBF. G36.PP. Versión 2 del 30/12/2025.
Prácticas higiénicas y medidas de protección.  Pág.  80.</t>
  </si>
  <si>
    <t>El talento humano (cuando aplique) cumple con las prácticas higiénicas y medidas de protección mientras trabaja en la manipulación de alimentos de la olla comunitaria.</t>
  </si>
  <si>
    <t>Guía para el impulso a la soberanía alimentaria por el derecho humano a la alimentación adecuada en las modalidades y servicios del ICBF. G36.PP. Versión 2 del 30/12/2025.
Prácticas higiénicas y medidas de protección.  Pág.  80.</t>
  </si>
  <si>
    <t>3.11</t>
  </si>
  <si>
    <t>Guía operativa del servicio Educación Inicial Campesina - EIC.  GO4.MT3.PP.  Versión 2 del 26/12/2025.  
Estándar 15.  Pág.  50.
Estándar 46. Pág.  114, 115.
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</si>
  <si>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Guía operativa del servicio Educación Inicial Campesina - EIC.  GO4.MT3.PP.  Versión 2 del 26/12/2025.  
Estándar 15.  Pág.  50.
Estándar 46. Pág.  114, 115.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</si>
  <si>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Cuenta con la documentación para la báscula pesa bebés: 
-Hoja de vida.
-Certificado de calibración.
-Verificaciones intermedias.</t>
  </si>
  <si>
    <t>Guía operativa del servicio Educación Inicial Campesina - EIC.  GO4.MT3.PP.  Versión 2 del 26/12/2025.  
Estándar 15.  Pág.  50.
Estándar 46. Pág.  114, 115.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</si>
  <si>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3.11.3</t>
  </si>
  <si>
    <t>Guía operativa del servicio Educación Inicial Campesina - EIC.  GO4.MT3.PP.  Versión 2 del 26/12/2025.  
Estándar 15.  Pág.  50.
Estándar 46. Pág.  114, 115.
Guía técnica para la metrología aplicable a los programas de los procesos misionales del icbf.  g8.pp.  versión 8 del 05/03/2025. 
4. documentación. pág. 13 y 14.
7.inspección de operación de los equipos.  pág.  21.
2.MEDICIÓN DE LA TALLA/LONGITUD DE LOS USUARIOS.  Pág.  49</t>
  </si>
  <si>
    <t>3.11.4</t>
  </si>
  <si>
    <t>Cuenta con la documentación del infantómetro: 
-Hoja de vida (con la totalidad de criterios establecidos en la norma)
-Certificado de calibración.</t>
  </si>
  <si>
    <t>Guía operativa del servicio Educación Inicial Campesina - EIC.  GO4.MT3.PP.  Versión 2 del 26/12/2025.  
Estándar 15.  Pág.  50.
Estándar 46. Pág.  114, 115.
Guía técnica para la metrología aplicable a los programas de los procesos misionales del icbf.  g8.pp.  versión 8 del 05/03/2025. 
4. documentación. pág. 13 y 14.
7.inspección de operación de los equipos.  pág.  21.
2.MEDICIÓN DE LA TALLA/LONGITUD DE LOS USUARIOS.  Pág.  49.</t>
  </si>
  <si>
    <t>3.11.5</t>
  </si>
  <si>
    <t>Documentación para la cinta métrica antropométrica, en los casos en los que aplique (discapacidad): 
-Hoja de vida (con la totalidad de criterios establecidos en la norma)
-Certificado de calibración.</t>
  </si>
  <si>
    <t>Guía operativa del servicio Educación Inicial Campesina - EIC.  GO4.MT3.PP.  Versión 2 del 26/12/2025.  
Estándar 15.  Pág.  50.
Estándar 46. Pág.  114, 115.
Guía técnica para la metrología aplicable a los programas de los procesos misionales del icbf.  g8.pp.  versión 8 del 05/03/2025. 
4. documentación. pág. 13 y 14.
7.inspección de operación de los equipos.  pág.  22.
2.MEDICIÓN DE LA TALLA/LONGITUD DE LOS USUARIOS.  Pág.  50</t>
  </si>
  <si>
    <t>3.11.6</t>
  </si>
  <si>
    <t>Guía técnica para la metrología aplicable a los programas de los procesos misionales del icbf.  g8.pp.  versión 8 del 05/03/2025. 
7.inspección de operación de los equipos.  pág.  21 - 22.</t>
  </si>
  <si>
    <t>3.12</t>
  </si>
  <si>
    <t>Manual Técnico Modalidad Propia e Intercultural para la atención a la primera infancia.  MT3.PP.  Versión 2  del 26/12/2025.
2.6.  Proceso de atención.
2.6.1.1.7. Proceso de selección de proveedores de alimentos.
Pág. 78 y 79. 
Guía orientadora para la estrategia del abastecimiento alimentario. G38.PP.  Versión 1 del 16/01/2025. Págs. 16 y 17.</t>
  </si>
  <si>
    <t xml:space="preserve">Manual Técnico Modalidad Propia e Intercultural para la atención a la primera infancia.  MT3.PP.  Versión 2  del 26/12/2025.
2.6.  Proceso de atención.
2.6.1.1.7. Proceso de selección de proveedores de alimentos.
Pág. 78 y 79. 
Guía orientadora para la estrategia del abastecimiento alimentario. G38.PP.  Versión 1 del 16/01/2025.
4.3.2 Evaluación y Selección de Proveedores - Compra de  Alimentos.
4.3.2.1 Programa de Selección y Evaluación de Proveedores.  Pág. 16, 17.
</t>
  </si>
  <si>
    <t>3.12.2</t>
  </si>
  <si>
    <t>Manual Técnico Modalidad Propia e Intercultural para la atención a la primera infancia.  MT3.PP.  Versión 2  del 26/12/2025.
2.6.  Proceso de atención.
2.6.1.1.7. Proceso de selección de proveedores de alimentos.
Pág. 78 y 79. 
Guía orientadora para la estrategia del abastecimiento alimentario. G38.PP.  Versión 1 del 16/01/2025.
4.3.2 Evaluación y Selección de Proveedores - Compra de  Alimentos.
4.3.2.1 Programa de Selección y Evaluación de Proveedores.  Pág. 16, 17.</t>
  </si>
  <si>
    <t>3.13</t>
  </si>
  <si>
    <t>Guía operativa del servicio Educación Inicial Campesina - EIC.  GO4.MT3.PP.  Versión 2 del 26/12/2025.  
Estándar 15.  Pág.  53.
Guía para el impulso a la soberanía alimentaria por el derecho humano a la alimentación adecuada en las modalidades y servicios del ICBF. G36.PP. Versión 2 del 30/12/2025.
4.4. Ruta Metodológica de la Educación para la salud Alimentaria.
Página 35 - 42.</t>
  </si>
  <si>
    <t>Cuenta con evidencias de implementación de la planeación de acciones de educación para la salud alimentaria.
Nota: estas evidencias pueden ser fotografías, videos, actas firmadas, listados de asistencia,etc.</t>
  </si>
  <si>
    <t xml:space="preserve">En diálogo con los padres de familia y/o cuidadores se evidencia orientación sobre educación para la salud alimentaria. </t>
  </si>
  <si>
    <t>4. COMPONENTE FAMILIA, COMUNIDAD Y REDES  SOCIALES</t>
  </si>
  <si>
    <t xml:space="preserve">Cuenta con copia física o digital del registro civil de las niñas y los niños (y del documento de identidad de las mujeres gestantes). (Estándar 1) </t>
  </si>
  <si>
    <t xml:space="preserve">Guía Operativa del Servicio  Educación Inicial Campesina. GO4.MT3.PP,  Versión 2, del 26/12/2025, Estándar 1, Páginas  25 a la 27. </t>
  </si>
  <si>
    <t>PSIC / TS / PEDAG / LIC</t>
  </si>
  <si>
    <t>4.1.1</t>
  </si>
  <si>
    <t>Guía Operativa del Servicio  Educación Inicial Campesina. GO4.MT4.PP,  Versión 2, del 26/12/2025, Estándar 1, Páginas  25 a la  27</t>
  </si>
  <si>
    <t>Cuenta con copia física o digital del registro civil de las niñas y los niños (y del documento de identidad de las mujeres gestantes, cuando aplican).
En los casos en que no se cuente con el documento de identidad:
*Existe evidencia de sensibilización y orientación a la familia o cuidador para su adquisición ante la autoridad competente o tradicional (cuando aplique).
*Se genera compromiso por escrito para obtener el documento, con plazo máximo de un (1) mes en zonas urbanas y dos (2) meses en zonas rurales y rurales dispersas.
*Se cuenta con soporte de seguimiento en el registro de novedades cada quince (15) días.
Para niñas y niños procedentes de otros países:
*Se cuenta con acta de nacimiento o pasaporte vigente expedido por el país de origen.
*En caso de situación migratoria irregular, existe evidencia de la activación de la ruta con la autoridad competente.
Nota: El documento de identificación debe ser legible, sin enmendaduras ni tachones que impidan visibilizar la información del participante.</t>
  </si>
  <si>
    <t>4.2</t>
  </si>
  <si>
    <t xml:space="preserve">Cuenta con caracterización del grupo de familias o cuidadores y de las niñas, los niños y mujeres gestantes, en la que se tienen en cuenta las redes familiares y sociales, aspectos culturales, del contexto y étnicos. (Estándar 2.) </t>
  </si>
  <si>
    <t xml:space="preserve">Guía Operativa del Servicio  Educación Inicial Campesina. GO4.MT3.PP,  Versión 2, del 26/12/2025, Estándar 2, Páginas  27 a la 31. </t>
  </si>
  <si>
    <t>4.2.1</t>
  </si>
  <si>
    <t xml:space="preserve">Guía Operativa del Servicio  Educación Inicial Campesina. GO4.MT3.PP,  Versión 2, del 26/12/2025, Estándar 2, Páginas  27 a la 28. </t>
  </si>
  <si>
    <t xml:space="preserve">Guía Operativa del Servicio  Educación Inicial Campesina. GO4.MT3.PP,  Versión 2, del 26/12/2025, Estándar 2, Páginas  28 a la 29. </t>
  </si>
  <si>
    <t>4.2.3</t>
  </si>
  <si>
    <t>4.2.4</t>
  </si>
  <si>
    <t>Guía Operativa del Servicio  Educación Inicial Campesina. GO4.MT4.PP,  Versión 1, del 25/11/2024, Estándar 2, Páginas 29 a la 31.</t>
  </si>
  <si>
    <t xml:space="preserve">En observación de la atención y diálogo con el talento humano y los padres de familia o cuidadores y en contraste con la caracterización, se evidencia que: </t>
  </si>
  <si>
    <t>4.2.5</t>
  </si>
  <si>
    <t>Cumple con el horario flexible para usuarios con discapacidad y es acordado con las familias y cuidadores. (cuando aplique).</t>
  </si>
  <si>
    <t>4.2.6</t>
  </si>
  <si>
    <t>Realiza los procesos y ajustes necesarios en el servicio para la atención de usuarios con discapacidad, para articular acciones que aseguren el procesos de inclusión en el quehacer diario. (cuando aplique).</t>
  </si>
  <si>
    <t>4.2.7</t>
  </si>
  <si>
    <r>
      <t xml:space="preserve">Se aplican las prácticas y acciones priorizadas establecidas en la ficha de caracterización. 
</t>
    </r>
    <r>
      <rPr>
        <b/>
        <sz val="11"/>
        <color theme="1"/>
        <rFont val="Arial"/>
        <family val="2"/>
      </rPr>
      <t>Nota:</t>
    </r>
    <r>
      <rPr>
        <sz val="11"/>
        <color theme="1"/>
        <rFont val="Arial"/>
        <family val="2"/>
      </rPr>
      <t xml:space="preserve"> Las prácticas y acciones se realizan a partir de las experiencias pedagógicas permitiendo descubrir, reconocer, observar e indagar las formas como las familias y comunidades viven las prácticas y acciones.</t>
    </r>
  </si>
  <si>
    <t>4.3</t>
  </si>
  <si>
    <t xml:space="preserve">Guía Operativa del Servicio  Educación Inicial Campesina. GO4.MT3.PP,  Versión 2, del 26/12/2025, Estándar 3, Páginas 31 a la 33. </t>
  </si>
  <si>
    <t>4.3.1</t>
  </si>
  <si>
    <r>
      <t>Cuenta con la socialización al talento humano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</si>
  <si>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t>4.3.2</t>
  </si>
  <si>
    <r>
      <t>Se identifican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indígenas, contar con la evidencia de la comunicación a la autoridad correspondiente, para que se articule con la autoridad tradicional indígena, los consejos comunitarios o representantes.</t>
    </r>
  </si>
  <si>
    <t>4.3.3</t>
  </si>
  <si>
    <t>Cuenta con la descripción de las acciones adelantadas en el caso de identificarse una amenaza, vulneración o inobservancia de los derechos de una niña y/o niño en el registro de novedades.</t>
  </si>
  <si>
    <t>4.3.4</t>
  </si>
  <si>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</si>
  <si>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4.3.5</t>
  </si>
  <si>
    <t xml:space="preserve">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</si>
  <si>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4.4</t>
  </si>
  <si>
    <t>Implementa acciones de articulación con autoridades, instituciones, servicios sociales, comunidades y los diferentes actores de su territorio, para promover redes protectoras para las niñas, los niños y las mujeres gestantes. (Estándar 4).</t>
  </si>
  <si>
    <t xml:space="preserve">Guía Operativa del Servicio  Educación Inicial Campesina. GO4.MT3.PP,  Versión 2, del 26/12/2025, Estándar 4, Páginas 33 a la 35. </t>
  </si>
  <si>
    <t>4.4.1</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</si>
  <si>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t>
    </r>
    <r>
      <rPr>
        <b/>
        <sz val="11"/>
        <color theme="1"/>
        <rFont val="Arial"/>
        <family val="2"/>
      </rPr>
      <t>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</si>
  <si>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4.4.2</t>
  </si>
  <si>
    <r>
      <t xml:space="preserve">Realiza la articulación interinstitucional y comunitaria para la gestión de alertas y riesgos identificados en la valoración y seguimiento al desarrollo infantil. 
</t>
    </r>
    <r>
      <rPr>
        <b/>
        <sz val="11"/>
        <color theme="1"/>
        <rFont val="Arial"/>
        <family val="2"/>
      </rPr>
      <t xml:space="preserve">Nota: </t>
    </r>
    <r>
      <rPr>
        <sz val="11"/>
        <color theme="1"/>
        <rFont val="Arial"/>
        <family val="2"/>
      </rPr>
      <t>los soportes pueden ser actas, listados de asistencia, oficios, memorandos, entre otros.</t>
    </r>
  </si>
  <si>
    <t>4.4.3</t>
  </si>
  <si>
    <r>
      <t xml:space="preserve">Realiza seguimiento al plan de articulación interinstitucional y comunitaria cada tres (3) meses, teniendo en cuenta el avance y cumplimiento de las acciones. 
</t>
    </r>
    <r>
      <rPr>
        <b/>
        <sz val="11"/>
        <color theme="1"/>
        <rFont val="Arial"/>
        <family val="2"/>
      </rPr>
      <t>Nota:</t>
    </r>
    <r>
      <rPr>
        <sz val="11"/>
        <color theme="1"/>
        <rFont val="Arial"/>
        <family val="2"/>
      </rPr>
      <t xml:space="preserve"> los soportes pueden ser actas, listados de asistencia, registro fotográfico, entre otros. </t>
    </r>
  </si>
  <si>
    <t>4.5</t>
  </si>
  <si>
    <t>Cuenta con un pacto de convivencia construido con la participación de las niñas, los niños y las mujeres gestantes, sus familias, o cuidadores, y el talento humano de la UCA. (Estándar 5)</t>
  </si>
  <si>
    <t xml:space="preserve">Guía Operativa del Servicio  Educación Inicial Campesina. GO4.MT3.PP,  Versión 2, del 26/12/2025, Estándar 5, Páginas 35 a la 36. </t>
  </si>
  <si>
    <t>4.5.1</t>
  </si>
  <si>
    <r>
      <t xml:space="preserve">Cuenta con pacto de convivencia que debe ser formulado máximo al mes de inicio de la prestación del servicio paralelo con el proceso de caracterización y de forma colectiva, que incluya: 
a. Las particularidades de los territorios, necesidades, cosmovisión y ley de origen de los usuarios.
b. Los acuerdos a los que llegaron el agente educativo, el equipo interdisciplinario (Si aplica), con las niñas, niños, sus familias con el propósito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
</t>
    </r>
    <r>
      <rPr>
        <b/>
        <sz val="11"/>
        <color theme="1"/>
        <rFont val="Arial"/>
        <family val="2"/>
      </rPr>
      <t xml:space="preserve">Nota 1: </t>
    </r>
    <r>
      <rPr>
        <sz val="11"/>
        <color theme="1"/>
        <rFont val="Arial"/>
        <family val="2"/>
      </rPr>
      <t xml:space="preserve">El pacto de convivencia puede ser un decálogo, una manifestación artística o cualquier otra técnica, dispositivo, representación auditiva o visual, entre otros.
</t>
    </r>
    <r>
      <rPr>
        <b/>
        <sz val="11"/>
        <color theme="1"/>
        <rFont val="Arial"/>
        <family val="2"/>
      </rPr>
      <t>Nota 2:</t>
    </r>
    <r>
      <rPr>
        <sz val="11"/>
        <color theme="1"/>
        <rFont val="Arial"/>
        <family val="2"/>
      </rPr>
      <t xml:space="preserve"> El talento humano de la UCA cuenta con máximo un (1) mes a partir del inicio de la atención para construir o actualizar el pacto de convivencia
</t>
    </r>
    <r>
      <rPr>
        <b/>
        <sz val="11"/>
        <color theme="1"/>
        <rFont val="Arial"/>
        <family val="2"/>
      </rPr>
      <t>Nota 3</t>
    </r>
    <r>
      <rPr>
        <sz val="11"/>
        <color theme="1"/>
        <rFont val="Arial"/>
        <family val="2"/>
      </rPr>
      <t xml:space="preserve">: En contraste con las actas y listados de asistencia dialogue con el talento humano y los padres de familia o cuidadores que se registran en ellas para verificar la construcción participativa del pacto de convivencia.  </t>
    </r>
  </si>
  <si>
    <t>4.5.2</t>
  </si>
  <si>
    <r>
      <t xml:space="preserve">El pacto de convivencia fue socializado con participantes, familias, cuidadores y talento humano.
</t>
    </r>
    <r>
      <rPr>
        <b/>
        <sz val="11"/>
        <color theme="1"/>
        <rFont val="Arial"/>
        <family val="2"/>
      </rPr>
      <t>Nota:</t>
    </r>
    <r>
      <rPr>
        <sz val="11"/>
        <color theme="1"/>
        <rFont val="Arial"/>
        <family val="2"/>
      </rPr>
      <t xml:space="preserve"> De acuerdo con la muestra dialogue con participantes, familias, cuidadores y talento humano e identifique el conocimiento que se tiene sobre el pacto de convivencia con el fin de verificar su socialización.</t>
    </r>
  </si>
  <si>
    <t>4.5.3</t>
  </si>
  <si>
    <t xml:space="preserve">En observación y diálogo con el talento humano, padres de familia y/o cuidadores, se evidencia que los acuerdos del Pacto de Convivencia son cumplidos, tenidos en cuenta el desarrollo del quehacer diario. </t>
  </si>
  <si>
    <t>4.6</t>
  </si>
  <si>
    <t>Elabora e implementar un plan formación y acompañamiento a familias o cuidadores, mujeres gestantes que responde a sus necesidades, intereses y características, para fortalecer las prácticas de cuidado y crianza de niñas y niños, de manera que se promueva su desarrollo integral. (Estándar 6).</t>
  </si>
  <si>
    <t xml:space="preserve">Guía Operativa del Servicio  Educación Inicial Campesina. GO4.MT3.PP,  Versión 2, del 26/12/2025, Estándar 6, Páginas 36 a la 39. </t>
  </si>
  <si>
    <t>4.6.1</t>
  </si>
  <si>
    <t>4.6.2</t>
  </si>
  <si>
    <r>
      <t xml:space="preserve">Cuenta e Implementa el primer (1er) encuentro comunitario, en línea con las estrategias del servicio desarrollado mediante la metodología de identificación de sentidos.
a. Este encuentro se debe desarrollar durante el primer trimestre de atención.
</t>
    </r>
    <r>
      <rPr>
        <b/>
        <sz val="11"/>
        <color theme="1"/>
        <rFont val="Arial"/>
        <family val="2"/>
      </rPr>
      <t xml:space="preserve">Nota 1: </t>
    </r>
    <r>
      <rPr>
        <sz val="11"/>
        <color theme="1"/>
        <rFont val="Arial"/>
        <family val="2"/>
      </rPr>
      <t xml:space="preserve"> Los soportes pueden ser actas, listados de asistencia, registro fotográfico, entre otros.
</t>
    </r>
    <r>
      <rPr>
        <b/>
        <sz val="11"/>
        <color theme="1"/>
        <rFont val="Arial"/>
        <family val="2"/>
      </rPr>
      <t>Nota 2:</t>
    </r>
    <r>
      <rPr>
        <sz val="11"/>
        <color theme="1"/>
        <rFont val="Arial"/>
        <family val="2"/>
      </rPr>
      <t xml:space="preserve"> Mediante el diálogo con las familias verifique si se ha realizado el encuentro teniendo en cuenta la metodología  de identificación de sentidos, de acuerdo con el "Anexo Orientaciones para el proceso de caracterización en los servicios de educación inicial del ICBF" o documento que lo modifique o sustituya.
</t>
    </r>
    <r>
      <rPr>
        <b/>
        <sz val="11"/>
        <color theme="1"/>
        <rFont val="Arial"/>
        <family val="2"/>
      </rPr>
      <t>Nota 3:</t>
    </r>
    <r>
      <rPr>
        <sz val="11"/>
        <color theme="1"/>
        <rFont val="Arial"/>
        <family val="2"/>
      </rPr>
      <t xml:space="preserve"> Los resultados de este encuentro se deben tener en cuenta en la construcción del Plan de Formación y Acompañamiento a Familias.</t>
    </r>
  </si>
  <si>
    <t>4.6.3</t>
  </si>
  <si>
    <t>Mediante el dialogo con el talento humano y las familias indague si se implementa el Plan de Formación y acompañamiento a las familias</t>
  </si>
  <si>
    <t>Implementa el Plan de Formación y Acompañamiento a Familias
a. En contraste con el plan de formación y acompañamiento a familias, los documentos de seguimiento y mediante diálogo con las familias y el talento humano se identifica que las familias han recibido formación y acompañamiento requerido. 
b.  Planea actividades y estrategias para las familias y cuidadores que vayan en línea con la identificación de necesidades en el proceso de caracterización.</t>
  </si>
  <si>
    <t>5. PROCESO PEDAGÓGICO</t>
  </si>
  <si>
    <t>5.1</t>
  </si>
  <si>
    <t>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t>
  </si>
  <si>
    <t xml:space="preserve">Guía Operativa del Servicio  Educación Inicial Campesina. GO4.MT3.PP,  Versión 2, del 26/12/2025, Estándar 24, Páginas 64 a la 68. </t>
  </si>
  <si>
    <t>5.1.1</t>
  </si>
  <si>
    <t>5.1.2</t>
  </si>
  <si>
    <r>
      <t xml:space="preserve">Se realizan las prácticas trazadoras y se fortalecen a lo largo del periodo de atención
</t>
    </r>
    <r>
      <rPr>
        <b/>
        <sz val="11"/>
        <rFont val="Arial"/>
        <family val="2"/>
      </rPr>
      <t xml:space="preserve">Nota 1: </t>
    </r>
    <r>
      <rPr>
        <sz val="11"/>
        <rFont val="Arial"/>
        <family val="2"/>
      </rPr>
      <t xml:space="preserve">Cada trimestre se priorizará máximo 4 (cuatro) prácticas y 3 (tres) de sus acciones para el acompañamiento familiar.
</t>
    </r>
    <r>
      <rPr>
        <b/>
        <sz val="11"/>
        <rFont val="Arial"/>
        <family val="2"/>
      </rPr>
      <t>Nota 2:</t>
    </r>
    <r>
      <rPr>
        <sz val="11"/>
        <rFont val="Arial"/>
        <family val="2"/>
      </rPr>
      <t xml:space="preserve"> Cada trimestre se priorizará 2 (dos) prácticas y 3 (tres) de sus acciones para el acompañamiento comunitario</t>
    </r>
  </si>
  <si>
    <t>5.1.3</t>
  </si>
  <si>
    <r>
      <t xml:space="preserve">Cuenta con un plan de acompañamiento familiar en el cual se verifica que: 
a. Es uno por familia participante, 
b. Es construido conjuntamente con el equipo de talento humano.
d. Se priorizan las prácticas de cada grupo de la UCA teniendo en cuenta las intencionalidades pedagógicas que orientan el proceso de acompañamiento comunitario.
e. Se definen estrategias pedagógicas para el trabajo con las mujeres y personas en estado de gestación, niñas, los niños y sus familias o cuidadores, posibilitando el disfrute del juego, las expresiones artísticas, la literatura, la exploración del medio. 
f. En los encuentros comunitarios se establecen compromisos comunitarios para dar cohesión al trabajo realizado y generar un mecanismo de seguimiento al acompañamiento.
</t>
    </r>
    <r>
      <rPr>
        <b/>
        <sz val="11"/>
        <color theme="1"/>
        <rFont val="Arial"/>
        <family val="2"/>
      </rPr>
      <t>Nota:</t>
    </r>
    <r>
      <rPr>
        <sz val="11"/>
        <color theme="1"/>
        <rFont val="Arial"/>
        <family val="2"/>
      </rPr>
      <t xml:space="preserve"> si una familia tiene más de un integrante participando en la atención, se construye un solo plan de acompañamiento familiar que considere las particularidades de cada uno.</t>
    </r>
  </si>
  <si>
    <t>5.2</t>
  </si>
  <si>
    <t>Planea, implementa y hace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t>
  </si>
  <si>
    <t xml:space="preserve">Guía Operativa del Servicio  Educación Inicial Campesina. GO4.MT3.PP,  Versión 2, del 26/12/2025, Estándar 25, Páginas 68 a la 81. </t>
  </si>
  <si>
    <t>5.2.1</t>
  </si>
  <si>
    <r>
      <t xml:space="preserve">Cuenta con planeación pedagógica, la cual contiene: 
a. Número del encuentro o acompañamiento 
b. Fecha y hora.
c. Talento humano responsable y rol.
d. Intencionalidades de las experiencias pedagógicas.
e. Descripción de las experiencias pedagógicas.
f. Estrategias pedagógicas. 
g. Recursos o materiales.
h. Valoración del encuentro experiencias.
</t>
    </r>
    <r>
      <rPr>
        <sz val="11"/>
        <rFont val="Arial"/>
        <family val="2"/>
      </rPr>
      <t xml:space="preserve">i. Cuenta con acciones basadas en las practicas trazadoras.
j. Considera el uso de diferentes lugares (espacios naturales, huertas, cultivos, lugares sagrados, museos, parques, teatros, entre otros) y materiales dentro de la UCA.
</t>
    </r>
    <r>
      <rPr>
        <sz val="11"/>
        <color theme="1"/>
        <rFont val="Arial"/>
        <family val="2"/>
      </rPr>
      <t xml:space="preserve">
</t>
    </r>
    <r>
      <rPr>
        <b/>
        <sz val="11"/>
        <color theme="1"/>
        <rFont val="Arial"/>
        <family val="2"/>
      </rPr>
      <t xml:space="preserve">Nota 1: </t>
    </r>
    <r>
      <rPr>
        <sz val="11"/>
        <color theme="1"/>
        <rFont val="Arial"/>
        <family val="2"/>
      </rPr>
      <t xml:space="preserve">Esta verificación se realiza en los cuadernos de acompañamiento familiar y comunitario.
</t>
    </r>
    <r>
      <rPr>
        <b/>
        <sz val="11"/>
        <color theme="1"/>
        <rFont val="Arial"/>
        <family val="2"/>
      </rPr>
      <t>Nota 2</t>
    </r>
    <r>
      <rPr>
        <sz val="11"/>
        <color theme="1"/>
        <rFont val="Arial"/>
        <family val="2"/>
      </rPr>
      <t>: La planeación pedagógica deberá estar desde el primer día de atención, ser actualizada y realizada de forma diaria, semanal o máximo quincenalmente.</t>
    </r>
  </si>
  <si>
    <t xml:space="preserve">Guía Operativa del Servicio  Educación Inicial Campesina. GO4.MT3.PP,  Versión 2, del 26/12/2025, Estándar 25, Páginas 68 a la 74. </t>
  </si>
  <si>
    <t>5.2.2</t>
  </si>
  <si>
    <t xml:space="preserve">Cuentan con el cuaderno de acompañamiento familiar, en el cual se observa que en los "Encuentros en el Hogar" se: 
a. Establecen acciones  teniendo en cuenta los momentos metodológicos de: conectarnos, construyendo juntos y comprometernos. 
b.  Se  realiza un (1) encuentro mensual en el hogar por cada familia con una duración promedio de dos (2) horas,  en las Unidades Comunitarias de Atención - UCA de las zonas rurales 
b. Se realiza un (1) encuentro en el hogar con (1) hora de duración por encuentro en las Unidades Comunitarias de Atención - UCA de las zonas de ruralidad dispersa
c. Realizan por el agente educativo con el acompañamiento del profesional de atención psicosocial o el profesional de salud y nutrición.
d. Entrega a cada familia los insumos para la práctica de autoabastecimiento.
e. Se implementan las 17 prácticas y acciones de la Educación Inicial Campesina
f. Si se promueve la Práctica No. 17 de autoabastecimiento 
</t>
  </si>
  <si>
    <t xml:space="preserve">Guía Operativa del Servicio  Educación Inicial Campesina. GO4.MT3.PP,  Versión 2, del 26/12/2025, 
2.6. Estrategias de Atención en Educación Inicial Campesina pagina 12 a la 14
Estándar 25, Páginas 74 a la 77. </t>
  </si>
  <si>
    <t>5.2.3</t>
  </si>
  <si>
    <t>Cuenta con el cuaderno de acompañamiento comunitario, en el cual se observa que en "Los encuentros comunitarios" se:
a. Tienen en cuenta en las planeaciones pedagógicas los momentos metodológicos de: Bienvenida, Crear y conversar,  Construyendo juntos, ¿Qué nos llevamos? y ¿En qué quedamos?
b. Realiza dos (2) encuentros comunitarios mensuales de al menos tres (3) hora, en las UCAS de  zonas rurales. 
c. Realiza un (1) encuentro mensual con una duración de al menos tres (3) horas en cada una de las UCAS de ruralidad dispersa.
c. Cuenta con la participación articulada y organizada con todo el equipo de la UCA. 
d. Desarrolla la olla comunitaria y se promueven las tradiciones alimentarias y la cultura gastronómica de los territorios.</t>
  </si>
  <si>
    <t xml:space="preserve">Guía Operativa del Servicio  Educación Inicial Campesina. GO4.MT3.PP,  Versión 2, del 26/12/2025, 
2.6. Estrategias de Atención en Educación Inicial Campesina pagina 14 a la 20
Estándar 25, Páginas 77 a la 80. </t>
  </si>
  <si>
    <t>Cuentan con el cuaderno de acompañamiento familiar, en el cual se observa que en los "Acompañamientos a Distancia" se: 
a. Establecen acciones teniendo en cuenta los momentos metodológicos de: La conexión desde la conversación, Provocación de la vivencia de experiencias en el hogar y Acuerdos para vivir mejor
a. Hace seguimiento y promueve las prácticas y acciones priorizadas a través de llamadas telefónicas o medios alternativos de comunicación en zonas rurales. 
b. Realiza un (1) acompañamiento a distancia por participante en las semanas que no hay encuentros en el hogar a cada una de las familias en zonas rurales.
c. Realizan dos (2) acompañamientos a distancia por participante en las semanas que no hay encuentros en el hogar en zonas rurales dispersas.
Nota: Cada acompañamiento tiene una duración mínima de quince (15) minutos y depende de la planeación propuesta.</t>
  </si>
  <si>
    <t xml:space="preserve">Guía Operativa del Servicio  Educación Inicial Campesina. GO4.MT3.PP,  Versión 2, del 26/12/2025, 
2.6. Estrategias de Atención en Educación Inicial Campesina pagina 14 a la 20
Estándar 25, Páginas 80 a la 81. </t>
  </si>
  <si>
    <t>5.2.4</t>
  </si>
  <si>
    <t>Los acompañamientos a distancia se organizar a partir de los tres (3) momentos metodológicos;
a. La conexión desde la conversación
b. Provocar la vivencia de experiencias en el hogar: 
c. Acuerdos para vivir mejor</t>
  </si>
  <si>
    <t>5.2.5</t>
  </si>
  <si>
    <t>Las planeaciones pedagógicas de los acompañamientos a distancia, cuenta con las siguientes consideraciones: 
a. Las intencionalidades de estos acompañamientos se definen en el marco de las prácticas y acciones de cuidado y crianza priorizadas.
b. Los acompañamientos a distancia se planean  y desarrollan por familia y se recogen en los cuadernos de acompañamiento familiar.</t>
  </si>
  <si>
    <t>5.2.6</t>
  </si>
  <si>
    <t>Cuenta con el cuaderno de acompañamiento comunitario, en el cual se observa que "Las Redes comunicativas comunitarias" se:
a. Emitir al menos un (1) contenido comunicativo en la Redes comunicativas comunitarias en el municipio de operación, una vez al mes.</t>
  </si>
  <si>
    <t>5.2.7</t>
  </si>
  <si>
    <t xml:space="preserve">Mediante la observación de la atención y diálogo con el talento humano, padres, cuidadores, niñas y niños, en referencia con lo descrito en la planeación pedagógica se identifica que: </t>
  </si>
  <si>
    <t>5.2.8</t>
  </si>
  <si>
    <t>5.3</t>
  </si>
  <si>
    <t>Implementa acciones de cuidado con las niñas y los niños desde la gestación que promueven el bienestar, la seguridad y el buen trato. (Estándar 26).</t>
  </si>
  <si>
    <t xml:space="preserve">Guía Operativa del Servicio  Educación Inicial Campesina. GO4.MT3.PP,  Versión 2, del 26/12/2025, Estándar 26, Páginas 81 a la 83 </t>
  </si>
  <si>
    <t>5.3.1</t>
  </si>
  <si>
    <t>CONT / ADM</t>
  </si>
  <si>
    <t>5.3.3</t>
  </si>
  <si>
    <r>
      <t xml:space="preserve">Utiliza el talento humano de la Institución,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</si>
  <si>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5.4</t>
  </si>
  <si>
    <t>Dispone de ambientes enriquecidos para el desarrollo de experiencias pedagógicas intencionadas. (Estándar 27).</t>
  </si>
  <si>
    <t xml:space="preserve">Guía Operativa del Servicio  Educación Inicial Campesina. GO4.MT3.PP,  Versión 2, del 26/12/2025, Estándar 27, Páginas 83 a la 85 </t>
  </si>
  <si>
    <t>5.4.1</t>
  </si>
  <si>
    <t xml:space="preserve">Mediante la observación, se identifica, que: </t>
  </si>
  <si>
    <t>5.4.2</t>
  </si>
  <si>
    <t xml:space="preserve">Los ambientes pedagógicos implementados para la semana de la visita de inspección, se encuentra acordes con el Proyecto y la planeación pedagógica. </t>
  </si>
  <si>
    <t>5.4.3</t>
  </si>
  <si>
    <t>Se identifica que los ambientes pedagógicos se caracterizan por: 
a. La igualdad y participación de las niñas, los niños, sus familias y cuidadores basados en las particularidades, intereses, gustos y características de su cultura, la construcción de la identidad y contexto territorial. 
b. La vivencia de experiencias en las que las niñas y los niños disfruten, creen, transformen y doten de sentido su entorno a  través del juego, las expresiones artísticas y la literatura, exploren el medio para conocerlo, apropiarlo y preguntarse sobre él.  
c. Ser flexibles, funcionales, por lo que pueden cobrar distintos usos y sentidos de acuerdo con las intencionalidades pedagógicas.
d. Atender a niñas y niños de diferentes grupos poblacionales teniendo en cuenta sus intereses, particularidades y cultura propia de la comunidad. 
e. Proponer espacios pedagógicos inclusivos y sin estereotipos.
f. Incluir ajustes tales como señales visuales acondicionadas en colores y contrastes, uso de imágenes reales como fotografías, material texturizado, agendas visuales, entre otros.</t>
  </si>
  <si>
    <t>5.4.4</t>
  </si>
  <si>
    <t xml:space="preserve">Se identifica que los ambientes pedagógicos favorecen la participación de todas las personas, ajustados intencionalmente para promover la inclusión y participación de las niñas y los niños con discapacidad. </t>
  </si>
  <si>
    <t>5.4.5</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</si>
  <si>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fortalecimiento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</si>
  <si>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 xml:space="preserve">Los materiales favorecen la participación de todos los participantes, ajustados intencionalmente para promover la inclusión y participación de las niñas y los niños con discapacidad. </t>
  </si>
  <si>
    <t>5.5.</t>
  </si>
  <si>
    <t>Realiza seguimiento al desarrollo de cada niña y niño y lo socializa con las familias o cuidadores como mínimo tres veces al año. (Estándar 28).</t>
  </si>
  <si>
    <t>CUMPLE</t>
  </si>
  <si>
    <t xml:space="preserve">Guía Operativa del Servicio  Educación Inicial Campesina. GO4.MT3.PP,  Versión 2, del 26/12/2025, Estándar 28, Páginas 85 a la 88 </t>
  </si>
  <si>
    <t>5.5.1.</t>
  </si>
  <si>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</si>
  <si>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t>5.6.</t>
  </si>
  <si>
    <t>Desarrolla jornadas pedagógicas mínimo una vez al mes con el talento humano para fortalecer su trabajo.  (Estándar 29).</t>
  </si>
  <si>
    <t xml:space="preserve">Guía Operativa del Servicio  Educación Inicial Campesina. GO4.MT3.PP,  Versión 2, del 26/12/2025, Estándar 29, Páginas 88 a la 89 </t>
  </si>
  <si>
    <t>5.6.1</t>
  </si>
  <si>
    <t>5.6.2</t>
  </si>
  <si>
    <r>
      <t xml:space="preserve">Cuenta con estrategias y acciones que permiten el reconocimiento, la pervivencia y el fortalecimiento de las prácticas culturales de los grupos étnicos presentes en el servicio.
</t>
    </r>
    <r>
      <rPr>
        <b/>
        <sz val="11"/>
        <color theme="1"/>
        <rFont val="Arial"/>
        <family val="2"/>
      </rPr>
      <t>Nota 1:</t>
    </r>
    <r>
      <rPr>
        <sz val="11"/>
        <color theme="1"/>
        <rFont val="Arial"/>
        <family val="2"/>
      </rPr>
      <t xml:space="preserve"> los soportes pueden ser cronogramas de implementación de acciones, actas, registros de asistencia, entre otros.
</t>
    </r>
    <r>
      <rPr>
        <b/>
        <sz val="11"/>
        <color theme="1"/>
        <rFont val="Arial"/>
        <family val="2"/>
      </rPr>
      <t>Nota 2:</t>
    </r>
    <r>
      <rPr>
        <sz val="11"/>
        <color theme="1"/>
        <rFont val="Arial"/>
        <family val="2"/>
      </rPr>
      <t xml:space="preserve"> Las jornadas de prácticas culturales deben ser verificadas en diálogo con el talento humano.</t>
    </r>
  </si>
  <si>
    <t>5.6.3</t>
  </si>
  <si>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 xml:space="preserve">Nota 1: </t>
    </r>
    <r>
      <rPr>
        <sz val="11"/>
        <color theme="1"/>
        <rFont val="Arial"/>
        <family val="2"/>
      </rPr>
      <t xml:space="preserve">los soportes podrían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</si>
  <si>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6. COMPONENTE ADMINISTRATIVO Y DE GESTIÓN</t>
  </si>
  <si>
    <t>6.1</t>
  </si>
  <si>
    <t>Registra y actualiza la información de las niñas, los niños, mujeres gestantes, sus familias, cuidadores y el talento humano a través de los mecanismos que definan las entidades competentes. (Estandar 54)</t>
  </si>
  <si>
    <t>Guía Operativa del Servicio  Educación Inicial Campesina. GO4.MT3.PP,  Versión 2, del 26/12/2024, Estandar 54, Página 119 a la 120</t>
  </si>
  <si>
    <t>6.1.1</t>
  </si>
  <si>
    <r>
      <t>Disponen del Registro de Asistencia Mensual RAM, que se aplica diariamente a niñas y niños, y cargan la información en el sistema o herramienta que defina el ICBF para tal fin, la cual debe guardar total relación con la asistencia efectiva de los participantes a la UDS.</t>
    </r>
    <r>
      <rPr>
        <b/>
        <sz val="11"/>
        <rFont val="Arial"/>
        <family val="2"/>
      </rPr>
      <t xml:space="preserve">
Nota 1</t>
    </r>
    <r>
      <rPr>
        <sz val="11"/>
        <rFont val="Arial"/>
        <family val="2"/>
      </rPr>
      <t>: Esta verificación se realiza de acuerdo con la muestra seleccionada.</t>
    </r>
    <r>
      <rPr>
        <b/>
        <sz val="11"/>
        <rFont val="Arial"/>
        <family val="2"/>
      </rPr>
      <t xml:space="preserve">
Nota 2: </t>
    </r>
    <r>
      <rPr>
        <sz val="11"/>
        <rFont val="Arial"/>
        <family val="2"/>
      </rPr>
      <t>En caso que los participantes reportados en el RAM no sean los mismos, cuenta con los soportes de solicitud de actualización y ajuste de los datos de las niñas y niños no relacionados. Los soportes pueden ser actas, correos electrónicos, entre otros.</t>
    </r>
  </si>
  <si>
    <t>Cuenta con la información de los padres, las madres o los adultos responsables de las niñas, los niños y mujer gestantes en un directorio completo y actualizado. (Estandar 55)</t>
  </si>
  <si>
    <t>Guía Operativa del Servicio  Educación Inicial Campesina. GO4.MT3.PP,  Versión 2, del 26/12/2024, Estandar 54, Página 120</t>
  </si>
  <si>
    <t>6.2.1</t>
  </si>
  <si>
    <t>Cuenta con un mecanismo que permita registrar, analizar y tramitar las sugerencias, quejas y reclamos y generar las acciones pertinentes. (Estandar 56).</t>
  </si>
  <si>
    <t>Guía Operativa del Servicio  Educación Inicial Campesina. GO4.MT3.PP,  Versión 2, del 26/12/2024, Estandar 54, Página 121 a la 122</t>
  </si>
  <si>
    <t>6.3.1</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</si>
  <si>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</si>
  <si>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r>
      <t>El procedimiento para el trámite de las PQRFS es implementado de acuerdo con lo documentado.</t>
    </r>
    <r>
      <rPr>
        <b/>
        <sz val="11"/>
        <color rgb="FF000000"/>
        <rFont val="Arial"/>
        <family val="2"/>
      </rPr>
      <t xml:space="preserve">
Nota 1:</t>
    </r>
    <r>
      <rPr>
        <sz val="11"/>
        <color rgb="FF000000"/>
        <rFont val="Arial"/>
        <family val="2"/>
      </rPr>
      <t xml:space="preserve"> Esta verificación se realiza mediante el diálogo con los padres y/o cuidadores y el talento humano, identificando si se conoce y se da respuesta a las PQRFS.</t>
    </r>
  </si>
  <si>
    <t xml:space="preserve">Cuenta con evidencias de aplicación de las dos (2) evaluaciones de satisfacción a participantes, familias y cuidadores frente al servicio prestado al año y el informe de análisis de los resultados. </t>
  </si>
  <si>
    <t xml:space="preserve">Mediante el dialogo con el talento Humano y los padres de familia evidencie si se lleva a cabo el proceso de Control Social en la Unidad Comunitaria de Atención - UCA. </t>
  </si>
  <si>
    <t>7.1</t>
  </si>
  <si>
    <t>NO CUMPLE</t>
  </si>
  <si>
    <t>CONT / ADM / ECON</t>
  </si>
  <si>
    <t>7.1.1</t>
  </si>
  <si>
    <t>7.1.2</t>
  </si>
  <si>
    <t>7.1.3</t>
  </si>
  <si>
    <t>8.1</t>
  </si>
  <si>
    <t>GUIA OPERATIVA DEL SERVICIO EDUCACIÓN INICIAL CAMPESINA- EIC . Versión 2 del 26 de diciembre de 2025. Estándar 52 página 117</t>
  </si>
  <si>
    <t>8.1.1</t>
  </si>
  <si>
    <r>
      <rPr>
        <sz val="11"/>
        <color rgb="FF000000"/>
        <rFont val="Arial"/>
        <family val="2"/>
      </rPr>
      <t xml:space="preserve">El talento humano se vincula bajo una modalidad de contratación legal vigente.
</t>
    </r>
    <r>
      <rPr>
        <b/>
        <sz val="11"/>
        <color rgb="FF000000"/>
        <rFont val="Arial"/>
        <family val="2"/>
      </rPr>
      <t xml:space="preserve">Nota: </t>
    </r>
    <r>
      <rPr>
        <sz val="11"/>
        <color rgb="FF000000"/>
        <rFont val="Arial"/>
        <family val="2"/>
      </rPr>
      <t>Este verificable se revisará por muestreo a través de la observación de los contratos y el dialógo con el Talento Humano.</t>
    </r>
  </si>
  <si>
    <t>GUIA OPERATIVA DEL SERVICIO EDUCACIÓN INICIAL CAMPESINA- EIC. Versión 2 del 26 de diciembre de 2025. Estándar 52 página 117 y 118</t>
  </si>
  <si>
    <t>8.1.2</t>
  </si>
  <si>
    <t>8.2</t>
  </si>
  <si>
    <t>GUIA OPERATIVA DEL SERVICIO EDUCACIÓN INICIAL CAMPESINA- EIC. Versión 2 del 26 de diciembre de 2025. Estándar 30 página 90</t>
  </si>
  <si>
    <t>8.2.1</t>
  </si>
  <si>
    <r>
      <t>El personal cumple con los requisitos de formación académica y experiencia profesional establecidos para ejercer los cargos defini</t>
    </r>
    <r>
      <rPr>
        <sz val="11"/>
        <rFont val="Arial"/>
        <family val="2"/>
      </rPr>
      <t>dos en el Tabla 5. Perfiles del Talento Humano.</t>
    </r>
    <r>
      <rPr>
        <sz val="11"/>
        <color rgb="FF000000"/>
        <rFont val="Arial"/>
        <family val="2"/>
      </rPr>
      <t xml:space="preserve">
</t>
    </r>
    <r>
      <rPr>
        <b/>
        <sz val="11"/>
        <color rgb="FF000000"/>
        <rFont val="Arial"/>
        <family val="2"/>
      </rPr>
      <t xml:space="preserve">Nota: </t>
    </r>
    <r>
      <rPr>
        <sz val="11"/>
        <color rgb="FF000000"/>
        <rFont val="Arial"/>
        <family val="2"/>
      </rPr>
      <t>En caso de no contar con perfiles 1 y 2, se ha llevado el caso al comité técnico operativo y se cuenta con la documentación respectiva.</t>
    </r>
  </si>
  <si>
    <t>GUIA OPERATIVA DEL SERVICIO EDUCACIÓN INICIAL CAMPESINA- EIC. . Versión 2 del 26 de diciembre de 2025. Estándar 30 página 92,93</t>
  </si>
  <si>
    <t>8.2.2</t>
  </si>
  <si>
    <t>Cumple con el registro del talento humano vinculado en el sistema de información o herramienta que el ICBF determine</t>
  </si>
  <si>
    <t>GUIA OPERATIVA DEL SERVICIO EDUCACIÓN INICIAL CAMPESINA- EIC Versión 2 del 26 de diciembre de 2025. Estándar 30 página 90,91</t>
  </si>
  <si>
    <t>8.2.3</t>
  </si>
  <si>
    <t>Se prioriza la contratación de personal que conozca la lengua materna y la cultura de la comunidad atendida.</t>
  </si>
  <si>
    <t>GUIA OPERATIVA DEL SERVICIO EDUCACIÓN INICIAL CAMPESINA- EIC. Versión 2 del 26 de diciembre de 2025. Estándar 30 página 91</t>
  </si>
  <si>
    <t>8.2.4</t>
  </si>
  <si>
    <t>Si la entidad cuenta con practicantes se evidencia que:
a. Cuenta con propuesta formal para la vinculación de practicantes, aprobada por el comité tecnico operativo.
b. Los practicantes cumplen con la documentación requeridad en la guia operativa y portan su identificación de manera visible.
c. Los practicantes no han sido asignados para suplir los perfiles del talento humano del servicio.</t>
  </si>
  <si>
    <t>GUIA OPERATIVA DEL SERVICIO EDUCACIÓN INICIAL CAMPESINA- EIC. . Versión 2 del 26 de diciembre de 2025. Estándar 30 página 91</t>
  </si>
  <si>
    <t>8.2.5</t>
  </si>
  <si>
    <t>En entrevista con el talento humano de acuerdo con la muestra, verifique su formación experiencia y desempeño:
¿Qué formación tienes, en qué has trabajado?, ¿qué experiencia tienes? ¿Cuáles son sus responsabilidades específicas en la Unidad de Servicio?</t>
  </si>
  <si>
    <t>GUIA OPERATIVA DEL SERVICIO EDUCACIÓN INICIAL CAMPESINA- EIC Versión 2 del 26 de diciembre de 2025. Estándar 30 página 91</t>
  </si>
  <si>
    <t>8.3</t>
  </si>
  <si>
    <t>GUIA OPERATIVA DEL SERVICIO EDUCACIÓN INICIAL CAMPESINA- EIC. Versión 2 del 26 de diciembre de 2025. Estándar 31 página 95</t>
  </si>
  <si>
    <t>8.3.1</t>
  </si>
  <si>
    <t>GUIA OPERATIVA DEL SERVICIO EDUCACIÓN INICIAL CAMPESINA- EIC Versión 2 del 26 de diciembre de 2025. Estándar 31 página 95</t>
  </si>
  <si>
    <t>8.4</t>
  </si>
  <si>
    <t>GUIA OPERATIVA DEL SERVICIO EDUCACIÓN INICIAL CAMPESINA- EIC. Versión 2 del 26 de diciembre de 2025. Estándar 32 página 95</t>
  </si>
  <si>
    <t>8.4.1</t>
  </si>
  <si>
    <t>Cuenta con un plan de cualificación del talento humano, el cual debe estar estructurado a más tardar en el tercer (3) mes del inicio de la atención.</t>
  </si>
  <si>
    <t>GUIA OPERATIVA DEL SERVICIO EDUCACIÓN INICIAL CAMPESINA- EIC Versión 2 del 26 de diciembre de 2025. Estándar 32 página 95 ,96 Y 97</t>
  </si>
  <si>
    <t>8.4.2</t>
  </si>
  <si>
    <t xml:space="preserve">Cuenta con los soportes de implementación del plan de cualificación tales como actas con el listado de asistencia, contemplando las tematicas minimas establecidas en el  el Anexo Temáticas para cualificación del talento humano vinculado a los servicios de educación inicial en el marco de la atención integral o documento que lo modifique o sustituya. </t>
  </si>
  <si>
    <t>8.5</t>
  </si>
  <si>
    <t>GUIA OPERATIVA DEL SERVICIO EDUCACIÓN INICIAL CAMPESINA- EIC. Versión 2 del 26 de diciembre de 2025. Estándar 33 página 97</t>
  </si>
  <si>
    <t>8.5.1</t>
  </si>
  <si>
    <r>
      <rPr>
        <sz val="11"/>
        <color rgb="FF000000"/>
        <rFont val="Arial"/>
        <family val="2"/>
      </rPr>
      <t xml:space="preserve">El personal cumple con las funciones para las cuales fue contratado.
</t>
    </r>
    <r>
      <rPr>
        <b/>
        <sz val="11"/>
        <color rgb="FF000000"/>
        <rFont val="Arial"/>
        <family val="2"/>
      </rPr>
      <t xml:space="preserve">Nota: </t>
    </r>
    <r>
      <rPr>
        <sz val="11"/>
        <color rgb="FF000000"/>
        <rFont val="Arial"/>
        <family val="2"/>
      </rPr>
      <t>Evalúe si el personal conoce sus funciones, aplicando las siguientes preguntas orientadoras, de acuerdo con la muestra:
¿Conoce sus funciones? 
¿Dónde las encuentra?
¿Cuáles son sus responsabilidades específicas?</t>
    </r>
  </si>
  <si>
    <t>GUIA OPERATIVA DEL SERVICIO EDUCACIÓN INICIAL CAMPESINA- EIC.. Versión 2 del 26 de diciembre de 2025. Estándar 33 página 97</t>
  </si>
  <si>
    <t>8.5.2</t>
  </si>
  <si>
    <t>Cuenta con los soportes documentales de los resultados de la evaluación de selección del talento humano de los requisitos establecidos para la selección del talento humano, en concordancia con el perfil del cargo.</t>
  </si>
  <si>
    <t>GUIA OPERATIVA DEL SERVICIO EDUCACIÓN INICIAL CAMPESINA- EIC.. Versión 2 del 26 de diciembre de 2025. Estándar 33 página 98</t>
  </si>
  <si>
    <t>8.5.3</t>
  </si>
  <si>
    <r>
      <t xml:space="preserve">Cuenta con los soportes de verificación de consulta en páginas oficiales de:
- Certificado de antecedentes disciplinarios – Procuraduría.
- Certificado de antecedentes de responsabilidad fiscal – Contraloría.
- Certificado de antecedentes judiciales – Policía Nacional.
- Certificado del Sistema Registro Nacional de Medidas Correctivas – RNMC.
- Certificado de inhabilidades por delitos sexuales contra menores de 18 años.
- Tarjeta profesional o registro profesional o tecnológico (cuando aplique).
- Registro Único Nacional del Talento Humano en Salud – RETHUS (cuando aplique).
- Otros documentos determinados por la normatividad vigente.
</t>
    </r>
    <r>
      <rPr>
        <b/>
        <sz val="11"/>
        <rFont val="Arial"/>
        <family val="2"/>
      </rPr>
      <t xml:space="preserve">Nota 1: </t>
    </r>
    <r>
      <rPr>
        <sz val="11"/>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rFont val="Arial"/>
        <family val="2"/>
      </rPr>
      <t>Nota 2:</t>
    </r>
    <r>
      <rPr>
        <sz val="11"/>
        <rFont val="Arial"/>
        <family val="2"/>
      </rPr>
      <t xml:space="preserve"> Verificar que la Unidad haya realizado la validación de antecedentes del talento humano, como requisito previo a su vinculación.
</t>
    </r>
    <r>
      <rPr>
        <b/>
        <sz val="11"/>
        <rFont val="Arial"/>
        <family val="2"/>
      </rPr>
      <t>Nota 3:</t>
    </r>
    <r>
      <rPr>
        <sz val="11"/>
        <rFont val="Arial"/>
        <family val="2"/>
      </rPr>
      <t xml:space="preserve"> solicitar la verificación de los antecedentes judiciales en las páginas oficiales de la muestra seleccionada.</t>
    </r>
  </si>
  <si>
    <t>GUIA OPERATIVA DEL SERVICIO EDUCACIÓN INICIAL CAMPESINA- EIC. Versión 2 del 26 de diciembre de 2025. Estándar 33 página 98</t>
  </si>
  <si>
    <t>8.5.4</t>
  </si>
  <si>
    <t>Cuenta con los soportes que evidencian la implementación del proceso de inducción, abarcando las tematicas minimas establecidas en la guia operativa</t>
  </si>
  <si>
    <t>GUIA OPERATIVA DEL SERVICIO EDUCACIÓN INICIAL CAMPESINA- EIC. Versión 2 del 26 de diciembre de 2025. Estándar 33 página 99</t>
  </si>
  <si>
    <t>8.5.5</t>
  </si>
  <si>
    <t>Cuenta con los soportes que evidencian la implementación del proceso de evaluacion y desempeño coherentes con los roles y acciones que desempeña el talento humano</t>
  </si>
  <si>
    <t>GUIA OPERATIVA DEL SERVICIO EDUCACIÓN INICIAL CAMPESINA- EIC. Versión 2 del 26 de diciembre de 2025. Estándar 33 página 100</t>
  </si>
  <si>
    <t>8.5.6</t>
  </si>
  <si>
    <t>Cuenta con los soportes que evidencian la implementación del proceso de bienestar y satisfaccion con una periodisidad minima de cada 3 meses</t>
  </si>
  <si>
    <t>8.6</t>
  </si>
  <si>
    <t>Cumple con la verificación del cumplimiento de lo establecido en la Ley 1918 de 2018, modificada por la Ley 2375 de 2024, referente a la consulta del registro de inhabilidades por delitos sexuales cometidos contra personas menores de edad.</t>
  </si>
  <si>
    <t>GUIA OPERATIVA DEL SERVICIO EDUCACIÓN INICIAL CAMPESINA- EIC Versión 2 del 26 de diciembre de 2025. Estándar 33 página 98</t>
  </si>
  <si>
    <t>8.6.1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</si>
  <si>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</si>
  <si>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8.6.2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</si>
  <si>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</si>
  <si>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 xml:space="preserve"> Ley 1918 de 2018, modificada por la Ley 2375 de 2024.</t>
  </si>
  <si>
    <t>Tabla 1. Espacios pedagógicos</t>
  </si>
  <si>
    <t>Click</t>
  </si>
  <si>
    <t>Ubicación</t>
  </si>
  <si>
    <t>Denominación del espacio pedagógico</t>
  </si>
  <si>
    <t>Rango de edad 
(años)</t>
  </si>
  <si>
    <t>Área (m²)</t>
  </si>
  <si>
    <t>Índice (m²/niña-niño)</t>
  </si>
  <si>
    <t>Capacidad máxima 
(Área / Índice)</t>
  </si>
  <si>
    <t>No. niñas y niños (Cupos ubicados)</t>
  </si>
  <si>
    <t>Cumple - No cumple - No aplica</t>
  </si>
  <si>
    <t>observaciones</t>
  </si>
  <si>
    <t>Bloque 1</t>
  </si>
  <si>
    <t>Salón 1</t>
  </si>
  <si>
    <t>6 meses- 4 años</t>
  </si>
  <si>
    <t>Digite el cupo total de niñas y niños:</t>
  </si>
  <si>
    <t>Sanitarios u orinales en línea infantil o con adaptador</t>
  </si>
  <si>
    <t>Cantidad de sanitarios u orinales infantiles requeridos</t>
  </si>
  <si>
    <t>Cantidad de sanitarios u orinales infantiles encontrados</t>
  </si>
  <si>
    <t>Cantidad de Sanitarios u Orinales infantiles faltantes</t>
  </si>
  <si>
    <t>Lavamanos en línea infantil instalado a una altura de entre 0.45m y 0.55m, medidos a partir del acabado de piso.</t>
  </si>
  <si>
    <t>Cantidad de lavamanos infantiles requeridos</t>
  </si>
  <si>
    <t>Cantidad de lavamanos infantiles encontrados</t>
  </si>
  <si>
    <t>Cantidad de lavamanos infantiles faltantes</t>
  </si>
  <si>
    <t>Ducha con grifería tipo teléfono</t>
  </si>
  <si>
    <t>Cantidad duchas tipo teléfono requeridas</t>
  </si>
  <si>
    <t>Cantidad de duchas tipo teléfono encontradas</t>
  </si>
  <si>
    <t>Cantidad de duchas tipo teléfono faltantes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</si>
  <si>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</si>
  <si>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</si>
  <si>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</si>
  <si>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</si>
  <si>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</si>
  <si>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</si>
  <si>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</si>
  <si>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</si>
  <si>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</si>
  <si>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</si>
  <si>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</si>
  <si>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</si>
  <si>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</si>
  <si>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</si>
  <si>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PERFIL</t>
  </si>
  <si>
    <t>Cantidad de usuarios del servicio
* Corresponde al # cupo atendidos al momento de la VI</t>
  </si>
  <si>
    <t>TABLA 4. REGISTRO DE TALENTO HUMANO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</si>
  <si>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</si>
  <si>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</si>
  <si>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</si>
  <si>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</si>
  <si>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</si>
  <si>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</si>
  <si>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</si>
  <si>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</si>
  <si>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</si>
  <si>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</si>
  <si>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</si>
  <si>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</si>
  <si>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</si>
  <si>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</si>
  <si>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</si>
  <si>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</si>
  <si>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</si>
  <si>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</si>
  <si>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</si>
  <si>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</si>
  <si>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</si>
  <si>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</si>
  <si>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</si>
  <si>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</si>
  <si>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</si>
  <si>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</si>
  <si>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Rol</t>
  </si>
  <si>
    <t>Perfil</t>
  </si>
  <si>
    <t>Formación académica</t>
  </si>
  <si>
    <t>Experiencia</t>
  </si>
  <si>
    <t>Cumple / No cumple</t>
  </si>
  <si>
    <t>Agente educativo</t>
  </si>
  <si>
    <t>Perfil 1</t>
  </si>
  <si>
    <t>Perfil 2</t>
  </si>
  <si>
    <t>doce (12) meses de experiencia laboral relacionada con el objeto y obligaciones del contrato a celebrarse.</t>
  </si>
  <si>
    <t>Perfil optativo 1</t>
  </si>
  <si>
    <t>Perfil optativo 2</t>
  </si>
  <si>
    <t>Documento</t>
  </si>
  <si>
    <t>Frecuencia de actualización</t>
  </si>
  <si>
    <t>PSIC / TS / PEDAG / LIC /ADMIN</t>
  </si>
  <si>
    <t>Una sola vez</t>
  </si>
  <si>
    <t>Una sola vez. Se debe actualizar en tanto cambie la custodia.</t>
  </si>
  <si>
    <t>CONSOLIDADO DE LAS CONDICIONES CON NO CUMPLIMIENTO</t>
  </si>
  <si>
    <t>Numeral</t>
  </si>
  <si>
    <t>CONDICIONES DE CALIDAD CON NO CUMPLIMIENTO</t>
  </si>
  <si>
    <t>COMPONENTE</t>
  </si>
  <si>
    <t>ACTA DE CIERRE</t>
  </si>
  <si>
    <t xml:space="preserve">Siendo las __________ del dia __________del mes ____________ del _______, </t>
  </si>
  <si>
    <t>COMPONENTES</t>
  </si>
  <si>
    <t>CONDICIONES</t>
  </si>
  <si>
    <t>NO APLICA</t>
  </si>
  <si>
    <t xml:space="preserve">TOTAL </t>
  </si>
  <si>
    <t>SALUD Y NUTRICIÓN</t>
  </si>
  <si>
    <t>ADMINISTRATIVO Y DE GESTIÓN</t>
  </si>
  <si>
    <t>PROCESO PEDAGÓGICO</t>
  </si>
  <si>
    <t>FINANCIERO</t>
  </si>
  <si>
    <t>TALENTO HUMANO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</si>
  <si>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</si>
  <si>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</si>
  <si>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</si>
  <si>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</si>
  <si>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</si>
  <si>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</si>
  <si>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</si>
  <si>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</si>
  <si>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</si>
  <si>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</si>
  <si>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Componente</t>
  </si>
  <si>
    <t>7. FINANCIERO</t>
  </si>
  <si>
    <t>8. TALENTO HUMANO</t>
  </si>
  <si>
    <t>4.1</t>
  </si>
  <si>
    <t>5.3.2</t>
  </si>
  <si>
    <t>5.5</t>
  </si>
  <si>
    <t>5.5.2</t>
  </si>
  <si>
    <t>5.5.3</t>
  </si>
  <si>
    <t>6.1.2</t>
  </si>
  <si>
    <t>6.2</t>
  </si>
  <si>
    <t>6.3</t>
  </si>
  <si>
    <t>6.4</t>
  </si>
  <si>
    <t>6.4.1</t>
  </si>
  <si>
    <r>
      <rPr>
        <sz val="11"/>
        <color rgb="FF000000"/>
        <rFont val="Arial"/>
        <family val="2"/>
      </rPr>
      <t xml:space="preserve">En caso de contar con servicio de transporte o hacer uso de éste para salidas pedagógicas, la Entidades Administradoras de Servicio o el Prestador Directo del Servicio, debe asegurar que la entidad contratada debe estar legalmente autorizada y cumplir con las condiciones definidas por la normatividad, mínimo:
a. Revisión técnico-mecánica vigente.
b. SOAT vigente.
c. Licencia de conducción vigente del conductor asignado.
</t>
    </r>
    <r>
      <rPr>
        <b/>
        <sz val="11"/>
        <color rgb="FF000000"/>
        <rFont val="Arial"/>
        <family val="2"/>
      </rPr>
      <t>Nota</t>
    </r>
    <r>
      <rPr>
        <sz val="11"/>
        <color rgb="FF000000"/>
        <rFont val="Arial"/>
        <family val="2"/>
      </rPr>
      <t>: Tener en cuenta las orientaciones de la Guía Orientadora para la Gestión del Riesgo en la Primera Infancia o el documento que la modifique o sustituya.</t>
    </r>
  </si>
  <si>
    <t>Adelanta las gestiones necesarias para que las niñas, los niños y las mujeres gestantes cuenten con una póliza de seguro contra accidentes. (Estándar 44)</t>
  </si>
  <si>
    <r>
      <t xml:space="preserve">El talento humano, las familias y cuidadores, conocen el procedimiento para la activación de la póliza de seguros contra accidentes y los amparos otorgados por la misma. 
</t>
    </r>
    <r>
      <rPr>
        <b/>
        <sz val="11"/>
        <color theme="1"/>
        <rFont val="Arial"/>
        <family val="2"/>
      </rPr>
      <t>Nota:</t>
    </r>
    <r>
      <rPr>
        <sz val="11"/>
        <color theme="1"/>
        <rFont val="Arial"/>
        <family val="2"/>
      </rPr>
      <t xml:space="preserve"> Verifique de acuerdo con la muestra, en diálogo con el talento humano, las familias y cuidadores, el conocimiento sobre la cobertura y activación de la póliza de seguros contra accidentes.</t>
    </r>
  </si>
  <si>
    <t>Documenta e implementa el Plan de Gestión de Riesgos de Desastres. (Estándar 45)</t>
  </si>
  <si>
    <t>Cuenta con los soportes de la implementación del plan de gestión de riesgos de desastres, donde se evidencie:
a. Realización de mínimo dos (2) simulacros al año, de respuesta a los riesgos identificados.
b. Experiencias pedagógicas con las niñas y los niños para la preparación ante situaciones de emergencias o desastres.
c. Rutas de evacuación señalizadas.
d. Directorio de emergencia vigente.
e. Sistema/mecanismos de alarma.
f. Conformación del comité o brigadas de emergencia.
g. Sistemas de apoyo para la población con discapacidad.</t>
  </si>
  <si>
    <r>
      <t xml:space="preserve">El talento humano conoce el plan de gestión de riesgos de desastres y sus acciones de respuestas. Asimismo, se cuenta con evidencias de la socialización.
</t>
    </r>
    <r>
      <rPr>
        <b/>
        <sz val="11"/>
        <rFont val="Arial"/>
        <family val="2"/>
      </rPr>
      <t>Nota:</t>
    </r>
    <r>
      <rPr>
        <sz val="11"/>
        <rFont val="Arial"/>
        <family val="2"/>
      </rPr>
      <t xml:space="preserve"> Verifique de acuerdo con la muestra, en diálogo con el talento humano el conocimiento sobre Rutas de evacuación señalizadas, Directorio de emergencias, Sistema/mecanismos de alarma, el comité o brigadas de emergencia y el Sistemas de apoyo para la población con discapacidad.</t>
    </r>
  </si>
  <si>
    <t>Garantiza el inmueble espacios accesibles que permitan la autonomía y la movilidad de todas las personas en la unidad. (Estándar 37)</t>
  </si>
  <si>
    <t>Cuenta con adecuaciones y ajustes razonables que mejoran la accesibilidad de los espacios para los participantes y la comunidad en general durante el periodo de atención, en cumplimiento de los principios del diseño universal, que incluyen:
a. Uso equitativo.
b. Uso flexible.
c. Uso simple e intuitivo.
d. Información perceptible.
e. Tolerancia al error.
f. Mínimo esfuerzo físico.
g. Tamaño adecuado para aproximación y uso.</t>
  </si>
  <si>
    <t>Cumple con las condiciones de seguridad y accesibilidad de la infraestructura en las construcciones tradicionales de los grupos étnicos, según lo concertado con las comunidades.</t>
  </si>
  <si>
    <r>
      <t xml:space="preserve">Cumple el inmueble o espacio con las condiciones de seguridad con relación a los elementos de la infraestructura. (Estándar 38)
</t>
    </r>
    <r>
      <rPr>
        <b/>
        <sz val="11"/>
        <rFont val="Arial"/>
        <family val="2"/>
      </rPr>
      <t>Nota:</t>
    </r>
    <r>
      <rPr>
        <sz val="11"/>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validadas por el comité técnico operativo.</t>
    </r>
  </si>
  <si>
    <t xml:space="preserve">Cuenta con los ajustes razonables para el desarrollo de las acciones de cuidado para los participantes con discapacidad y étnicos,  partiendo de sus características, capacidades y habilidades. </t>
  </si>
  <si>
    <r>
      <rPr>
        <sz val="11"/>
        <color rgb="FF000000"/>
        <rFont val="Arial"/>
        <family val="2"/>
      </rPr>
      <t xml:space="preserve">Cuentan los niños y niñas con la totalidad de los documentos requeridos según la muestra seleccionada y están disponibles para consulta.
</t>
    </r>
    <r>
      <rPr>
        <b/>
        <sz val="11"/>
        <color rgb="FF000000"/>
        <rFont val="Arial"/>
        <family val="2"/>
      </rPr>
      <t>Nota 1</t>
    </r>
    <r>
      <rPr>
        <sz val="11"/>
        <color rgb="FF000000"/>
        <rFont val="Arial"/>
        <family val="2"/>
      </rPr>
      <t xml:space="preserve">: En caso de no contar con algun documento, se relacionan las acciones en el registro de novedades para la adquisición de los documentos de las niñas y niños atendidos.
</t>
    </r>
    <r>
      <rPr>
        <b/>
        <sz val="11"/>
        <color rgb="FF000000"/>
        <rFont val="Arial"/>
        <family val="2"/>
      </rPr>
      <t xml:space="preserve">Nota 2: </t>
    </r>
    <r>
      <rPr>
        <sz val="11"/>
        <color rgb="FF000000"/>
        <rFont val="Arial"/>
        <family val="2"/>
      </rPr>
      <t>Esta verificación se realizará a través de la muestra seleccionada.</t>
    </r>
  </si>
  <si>
    <t xml:space="preserve">Cuentan con la documentación requerida para los niñas y niños en proceso migratorio.  </t>
  </si>
  <si>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</si>
  <si>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</si>
  <si>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El archivo fisico y/o digital de cada colaborador contiene la totalidad de documentación requerida y organizada de acuerdo a las orientaciones de gestión documental de la guia opertiva de la modalidad y servicio.</t>
  </si>
  <si>
    <t>SEC</t>
  </si>
  <si>
    <t xml:space="preserve">OBSERVACIONES </t>
  </si>
  <si>
    <t>3.1</t>
  </si>
  <si>
    <t>5.6</t>
  </si>
  <si>
    <t>7.2</t>
  </si>
  <si>
    <t>7.3</t>
  </si>
  <si>
    <t xml:space="preserve">PLAN DE MEJORAMIENTO </t>
  </si>
  <si>
    <t>Por cumplimiento: cuando una vez analizados y verificados los soportes presentados por la institución en el marco de las acciones, estos dan cuenta que se corrigieron y/o mitigaron la totalidad de los hallazgos identificados</t>
  </si>
  <si>
    <t>Espacio Oficina de Aseguramento a la Calidad</t>
  </si>
  <si>
    <t>Espacio para diligenciar por parte de la institución</t>
  </si>
  <si>
    <t>Resultado Retroalimentaciones/ Espacio Oficina de Aseguramiento a la Calidad</t>
  </si>
  <si>
    <t>Espacio de diligenciamiento de la Institución</t>
  </si>
  <si>
    <t>Espacio de diligenciamiento Oficina de Aseguramiento a la Calidad</t>
  </si>
  <si>
    <t>Por incumplimiento: cuando no se remita el Plan de Mejoramiento en los plazos establecidos, o porque una vez analizados y verificados los soportes presentados por la institución, estos no dan cuenta de que se corrigieron o mitigaron la totalidad de los hallazgos identificados</t>
  </si>
  <si>
    <t>No</t>
  </si>
  <si>
    <t>Condiciones de Calidad de No Cumplimiento</t>
  </si>
  <si>
    <t>Situación Encontrada</t>
  </si>
  <si>
    <t>Acciones propuesta</t>
  </si>
  <si>
    <t>Ajuste de la acción propuesta 
 (Si aplica)</t>
  </si>
  <si>
    <t>Soporte de la acción propuesta</t>
  </si>
  <si>
    <t>Fecha limite para ejecutar la acción propuesta
(dd/mm/aaaa)</t>
  </si>
  <si>
    <t>Aprobación de las acciones propuestas en el Plan de Mejoramiento</t>
  </si>
  <si>
    <t>Aprobación de ajustes de las acciones propuestas en el Plan de Mejoramiento  (Si Aplica)</t>
  </si>
  <si>
    <t xml:space="preserve">Primera retroalimentación </t>
  </si>
  <si>
    <t xml:space="preserve">Segunda retroalimentación </t>
  </si>
  <si>
    <t>Concepto por acción propuesta</t>
  </si>
  <si>
    <t>Concepto inicial consolidado del cierre  por hallazgo (Cumplimiento/Incumplimiento/
Imposibilidad Material)</t>
  </si>
  <si>
    <t>Ubicación de los soportes del cierre  de los hallazgos</t>
  </si>
  <si>
    <t>Pronunciamiento de la institución frente al cierre de cada uno de los halllazgos</t>
  </si>
  <si>
    <t>Retrolimentacion del profesional por componente del pronunciamiento de la institución</t>
  </si>
  <si>
    <t>Concepto final consolidado del cierre  por hallazgo (Cumplimiento/Incumplimiento/
Imposibilidad Material)</t>
  </si>
  <si>
    <t>Por imposibilidad material de cumplimiento: cuando se identifique que la institución no se encuentra prestando el servicio que fue objeto de acciones de inspección y vigilancia</t>
  </si>
  <si>
    <t>Determine las acciones que en conjunto apunten a corregir y/o mitigar la totalidad de las situaciones relacionadas en el hallazgo.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</si>
  <si>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</si>
  <si>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Espacio para describir el soporte, que dé cuenta del cumplimiento de la acción propuesta</t>
  </si>
  <si>
    <t>De acuerdo con el procedimiento, el plazo máximo de ejecución de las acciones propuestas en el plan de mejoramiento es de tres (3) meses</t>
  </si>
  <si>
    <t>Validar la acción propuesta revisando si es objetiva, coherente, pertinente y en el marco de la normativa vigente orientadas a corregir o mitigar el hallazgo encontrado</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</si>
  <si>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</si>
  <si>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</si>
  <si>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 xml:space="preserve">Indique:  CUMPLE/ NO CUMPLE </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</si>
  <si>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</si>
  <si>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Indique el enlace donde están los soportes (Este debe corresponder al repositorio digital determinado para tal fin y donde se encuentran los soportes del hallazgo)</t>
  </si>
  <si>
    <t>Espacio donde la institutución indicará el pronunciamiento frente al resultado del cierre del hallazgo</t>
  </si>
  <si>
    <t>Causa de Cierre del Plan de Mejoramiento:</t>
  </si>
  <si>
    <t>Seleccione la población encontrada al momento de la visita, puede elegir más de una opción de acuerdo con lo encontrado. 
La Unidad Comunitaria de Atención - UCA, atiende esta población:
a. Mujeres y personas en periodo de gestación, niñas y niños hasta los cuatro (4) años, once (11) meses veintinueve (29) días.
b. Niñas y niños hasta cumplir los cinco (5) años, once (11) meses veintinueve (29) días. Los casos excepción requieren aprobación del Comité Técnico Operativo, registre en el campo "observación" los datos de fecha y No. de esta acta o en caso de no contar con ella escriba :"No se tiene".</t>
  </si>
  <si>
    <t>Cuenta con Plan de Gestión de Riesgos de Accidentes documentado e implementado, formulado a partir del primer mes de atención en la Unidad Comunitaria de Atención - UCA que:
a. Responde al contexto de la UCA y a las particularidades de la comunidad.
b. Sigue las orientaciones definidas en la Guía Orientadora para la Gestión del Riesgo en la Primera Infancia o el documento que la modifique o sustituya.
c. Contiene como mínimo:
• Identificación de factores de riesgo de accidentes.
• Acciones de reducción de riesgos de accidentes (Prevención y mitigación). 
• Procedimiento para la respuesta ante la ocurrencia de un accidente.
• Acciones para la recuperación física y psicológica de las personas afectadas.
• Procedimiento para salidas y desplazamientos de las  mujeres y personas en estado de gestación, las niñas,  los niños y sus familias o cuidadores  para las actividades por fuera de las instalaciones.
• Procedimiento para actuar en caso de extravío y muerte.
• Procedimiento para el ingreso de los participantes a la UCA.
• Procedimiento para el ingreso de personal ajeno a la UCA.
• Permanencia de las niñas y los niños en el áreas recreativa, cuando aplique según el contexto cultural, usos y costumbres campesinas.</t>
  </si>
  <si>
    <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rgb="FF000000"/>
        <rFont val="Arial"/>
        <family val="2"/>
      </rPr>
      <t xml:space="preserve">Nota 1: </t>
    </r>
    <r>
      <rPr>
        <sz val="11"/>
        <color rgb="FF000000"/>
        <rFont val="Arial"/>
        <family val="2"/>
      </rPr>
      <t>Si el concepto técnico indica riesgo no mitigable, muy alto o inminente debe existir notificación inmediata al supervisor del contrato y definición de acciones en comité técnico operativo extraordinario.</t>
    </r>
  </si>
  <si>
    <t xml:space="preserve">Cuenta con espacios y/o infraestructuras donde se presta la atención, ubicados fuera de zonas de riesgo no mitigable por causas naturales o humanas de acuerdo con la normatividad técnica vigente. (Estándar 34) </t>
  </si>
  <si>
    <r>
      <t xml:space="preserve">En caso de existir anjeos, estos se encuentran completos y sin deterioro, óxido, astillas o latas levantadas.
</t>
    </r>
    <r>
      <rPr>
        <b/>
        <sz val="11"/>
        <color theme="1"/>
        <rFont val="Arial"/>
        <family val="2"/>
      </rPr>
      <t xml:space="preserve">Nota: </t>
    </r>
    <r>
      <rPr>
        <sz val="11"/>
        <color theme="1"/>
        <rFont val="Arial"/>
        <family val="2"/>
      </rPr>
      <t>Tener en cuenta también el servicio de alimentos.</t>
    </r>
  </si>
  <si>
    <r>
      <t xml:space="preserve">El espacio se encuentra en buenas condiciones y no representa riesgo de colapso de estructura, adicionalmente los elementos como cielo raso, luminarias, claraboyas, ventiladores entre otros, están instalados de una forma segura que no permita la caída de estos.
</t>
    </r>
    <r>
      <rPr>
        <b/>
        <sz val="11"/>
        <color theme="1"/>
        <rFont val="Arial"/>
        <family val="2"/>
      </rPr>
      <t>Nota 1:</t>
    </r>
    <r>
      <rPr>
        <sz val="11"/>
        <color theme="1"/>
        <rFont val="Arial"/>
        <family val="2"/>
      </rPr>
      <t xml:space="preserve"> Se entenderá que la construcción se encuentra en buenas condiciones cuando la edificación es estable, está íntegra y no presenta señales que indiquen un riesgo razonable de falla o accidente.
</t>
    </r>
    <r>
      <rPr>
        <b/>
        <sz val="11"/>
        <color theme="1"/>
        <rFont val="Arial"/>
        <family val="2"/>
      </rPr>
      <t>Nota 2:</t>
    </r>
    <r>
      <rPr>
        <sz val="11"/>
        <color theme="1"/>
        <rFont val="Arial"/>
        <family val="2"/>
      </rPr>
      <t xml:space="preserve"> Tener en cuenta también el servicio de alimentos</t>
    </r>
  </si>
  <si>
    <r>
      <t xml:space="preserve">Dispone de agua potable, energía eléctrica, manejo de aguas residuales, sistema de recolección de residuos sólidos y algún medio de comunicación de acuerdo con la oferta de servicios públicos, sistemas o dispositivos existentes en la entidad territorial o gestionados por la EAS y aprobados por el comité técnico operativo. (Estándar 39)
</t>
    </r>
    <r>
      <rPr>
        <b/>
        <sz val="11"/>
        <rFont val="Arial"/>
        <family val="2"/>
      </rPr>
      <t>Nota:</t>
    </r>
    <r>
      <rPr>
        <sz val="11"/>
        <rFont val="Arial"/>
        <family val="2"/>
      </rPr>
      <t xml:space="preserve"> Si no existe oferta, solicite acta de comité operativo en donde se apruebe la utilización de los sistemas o dispositivos alternos.</t>
    </r>
  </si>
  <si>
    <r>
      <t xml:space="preserve">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
</t>
    </r>
    <r>
      <rPr>
        <b/>
        <sz val="11"/>
        <color rgb="FF000000"/>
        <rFont val="Arial"/>
        <family val="2"/>
      </rPr>
      <t>Nota:</t>
    </r>
    <r>
      <rPr>
        <sz val="11"/>
        <color rgb="FF000000"/>
        <rFont val="Arial"/>
        <family val="2"/>
      </rPr>
      <t xml:space="preserve"> Si no existe oferta, solicite acta de comité operativo en donde se apruebe la utilización de los sistemas o dispositivos alternos.</t>
    </r>
  </si>
  <si>
    <r>
      <t xml:space="preserve">El inmueble dispone de alcantarillado o de algún sistema para el manejo de aguas residuales, teniendo en cuenta la disponibilidad y oferta del servicio en el territorio.
</t>
    </r>
    <r>
      <rPr>
        <b/>
        <sz val="11"/>
        <color rgb="FF000000"/>
        <rFont val="Arial"/>
        <family val="2"/>
      </rPr>
      <t>Nota:</t>
    </r>
    <r>
      <rPr>
        <sz val="11"/>
        <color rgb="FF000000"/>
        <rFont val="Arial"/>
        <family val="2"/>
      </rPr>
      <t xml:space="preserve"> se puede hacer uso de sistemas alternativos como pozo séptico, sumideros, biofiltros, biodigestor, entre otros, de acuerdo con las orientaciones de las entidades territoriales correspondientes.
</t>
    </r>
    <r>
      <rPr>
        <b/>
        <sz val="11"/>
        <color rgb="FF000000"/>
        <rFont val="Arial"/>
        <family val="2"/>
      </rPr>
      <t>Nota:</t>
    </r>
    <r>
      <rPr>
        <sz val="11"/>
        <color rgb="FF000000"/>
        <rFont val="Arial"/>
        <family val="2"/>
      </rPr>
      <t xml:space="preserve"> Si no existe oferta, solicite acta de comité operativo en donde se apruebe la utilización de los sistemas o dispositivos alternos.</t>
    </r>
  </si>
  <si>
    <r>
      <t xml:space="preserve">El inmueble dispone de sistema de recolección de residuos sólidos o algún sistema para su manejo temporal y disposición final, teniendo en cuenta la disponibilidad y oferta del servicio en el territorio.
</t>
    </r>
    <r>
      <rPr>
        <b/>
        <sz val="11"/>
        <color rgb="FF000000"/>
        <rFont val="Arial"/>
        <family val="2"/>
      </rPr>
      <t>Nota:</t>
    </r>
    <r>
      <rPr>
        <sz val="11"/>
        <color rgb="FF000000"/>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
</t>
    </r>
    <r>
      <rPr>
        <b/>
        <sz val="11"/>
        <color rgb="FF000000"/>
        <rFont val="Arial"/>
        <family val="2"/>
      </rPr>
      <t>Nota</t>
    </r>
    <r>
      <rPr>
        <sz val="11"/>
        <color rgb="FF000000"/>
        <rFont val="Arial"/>
        <family val="2"/>
      </rPr>
      <t>: Si no existe oferta, solicite acta de comité operativo en donde se apruebe la utilización de los sistemas o dispositivos alternos.</t>
    </r>
  </si>
  <si>
    <r>
      <t xml:space="preserve">El inmueble dispone de servicio de energía eléctrica o algún sistema para garantizar el servicio de energía, teniendo en cuenta la disponibilidad y oferta del servicio en el territorio.
</t>
    </r>
    <r>
      <rPr>
        <b/>
        <sz val="11"/>
        <color rgb="FF000000"/>
        <rFont val="Arial"/>
        <family val="2"/>
      </rPr>
      <t>Nota 1:</t>
    </r>
    <r>
      <rPr>
        <sz val="11"/>
        <color rgb="FF000000"/>
        <rFont val="Arial"/>
        <family val="2"/>
      </rPr>
      <t xml:space="preserve"> Se puede plantear sistemas alternativos como, paneles solares, planta eléctrica, teniendo en cuenta las condiciones del territorio y las orientaciones de las entidades territoriales correspondientes.
</t>
    </r>
    <r>
      <rPr>
        <b/>
        <sz val="11"/>
        <color rgb="FF000000"/>
        <rFont val="Arial"/>
        <family val="2"/>
      </rPr>
      <t>Nota 2:</t>
    </r>
    <r>
      <rPr>
        <sz val="11"/>
        <color rgb="FF000000"/>
        <rFont val="Arial"/>
        <family val="2"/>
      </rPr>
      <t xml:space="preserve"> Esta condición aplica en caso de no contar con iluminación natural y métodos seguros para la conservación de alimentos.
</t>
    </r>
    <r>
      <rPr>
        <b/>
        <sz val="11"/>
        <color rgb="FF000000"/>
        <rFont val="Arial"/>
        <family val="2"/>
      </rPr>
      <t>Nota 3:</t>
    </r>
    <r>
      <rPr>
        <sz val="11"/>
        <color rgb="FF000000"/>
        <rFont val="Arial"/>
        <family val="2"/>
      </rPr>
      <t xml:space="preserve"> Si no existe oferta, solicite acta de comité operativo en donde se apruebe la utilización de los sistemas o dispositivos alternos.</t>
    </r>
  </si>
  <si>
    <t>En caso de la materialización de alguna de las situaciones de riesgo que afecte la vida o integridad de los participantes, las Entidades Administradoras de Servicio o Prestador Directo del Servicio dispone de:
a. Evidencias sobre la implementación del plan y del informe dirigido al supervisor del contrato o al apoyo a la coordinación en caso de operación directa.
b. Formato de reporte de presuntos hechos de violencia, lesiones y fallecimientos de los participantes de los servicios de primera infancia, diligenciado o el documento que lo reemplace, específicamente en la hoja de denominada lesiones.
Nota: El reporte mensual, no exime a la Entidades Administradoras de Servicio de reportar el presunto hecho el mismo día de conocida la situación al supervisor o coordinador para operación directa y este, a la vez al área correspondiente en el ICBF.</t>
  </si>
  <si>
    <r>
      <t xml:space="preserve">En caso de no presentarse situaciones de presuntos hechos de violencia, lesiones y fallecimientos al interior de las UCA, se diligencia de manera mensual el </t>
    </r>
    <r>
      <rPr>
        <u/>
        <sz val="11"/>
        <color theme="1"/>
        <rFont val="Arial"/>
        <family val="2"/>
      </rPr>
      <t>Formato certificación de la no ocurrencia de presuntos hechos de violencia, lesiones y fallecimientos de los usuarios</t>
    </r>
    <r>
      <rPr>
        <sz val="11"/>
        <color theme="1"/>
        <rFont val="Arial"/>
        <family val="2"/>
      </rPr>
      <t xml:space="preserve"> o el documento que lo modifique o sustituya.</t>
    </r>
  </si>
  <si>
    <t>Realiza el registro de novedades (accidentes, cambios en los estados de salud, cambios en los estados físicos-emocionales, razones de inasistencia y/o llegadas tarde, incapacidades) de las niñas, los niños y de las mujeres gestantes, así como de las acciones emprendidas y del seguimiento frente a las mismas.. (Estándar 43)</t>
  </si>
  <si>
    <r>
      <t xml:space="preserve">Cuenta con Plan de Gestión de Riesgos de Desastres (Plan de Emergencia) que contiene como mínimo:
a. Identificación de los riesgos: identificación de amenazas y vulnerabilidades según el contexto, población, infraestructura, caracterización del territorio y riesgos señalados en el concepto técnico de ubicación de la Unidad Comunitaria de Atención en zonas de riesgo no mitigable.
b. Reducción de los riesgos: acciones de prevención y mitigación a corto, mediano y largo plazo.
c. Respuesta a emergencias o desastres: organización de brigadas, planes de acción que indiquen qué hacer antes, durante y después de la emergencia, y estrategia para garantizar la continuidad del servicio.
</t>
    </r>
    <r>
      <rPr>
        <b/>
        <sz val="11"/>
        <color theme="1"/>
        <rFont val="Arial"/>
        <family val="2"/>
      </rPr>
      <t>Nota 1</t>
    </r>
    <r>
      <rPr>
        <sz val="11"/>
        <color theme="1"/>
        <rFont val="Arial"/>
        <family val="2"/>
      </rPr>
      <t xml:space="preserve">: El contenido del plan debe reflejar la realidad y características del entorno, considerando factores como ubicación, clima, diseño arquitectónico, comunidad y contexto general.
</t>
    </r>
    <r>
      <rPr>
        <b/>
        <sz val="11"/>
        <color theme="1"/>
        <rFont val="Arial"/>
        <family val="2"/>
      </rPr>
      <t xml:space="preserve">Nota 2: </t>
    </r>
    <r>
      <rPr>
        <sz val="11"/>
        <color theme="1"/>
        <rFont val="Arial"/>
        <family val="2"/>
      </rPr>
      <t>El plan de emergencias es actualizado cada vez que haya cambios en los espacios de prestación del servicio o ante cualquier otra situación que se considere.</t>
    </r>
  </si>
  <si>
    <t>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t>
  </si>
  <si>
    <r>
      <t xml:space="preserve">Realiza la entrega trimestral de los insumos acordados para el fortalecimiento de prácticas de autoabastecimiento de alimentos familiar.
</t>
    </r>
    <r>
      <rPr>
        <b/>
        <sz val="11"/>
        <color rgb="FF000000"/>
        <rFont val="Arial"/>
        <family val="2"/>
      </rPr>
      <t>Nota:</t>
    </r>
    <r>
      <rPr>
        <sz val="11"/>
        <color rgb="FF000000"/>
        <rFont val="Arial"/>
        <family val="2"/>
      </rPr>
      <t xml:space="preserve"> En el cuaderno de acompañamiento familiar se observan los formatos de entrega de los insumos. </t>
    </r>
  </si>
  <si>
    <t>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t>
  </si>
  <si>
    <t xml:space="preserve">Cuenta con botiquines que cumplan con los criterios de proporción de niños y niñas y la dotación requerida. (Estándar 48) </t>
  </si>
  <si>
    <r>
      <t>Realiza la entrega del paquete didáctico a cada familia como parte de la planeación trimestral, y que está organizado: 
a. Por categorias con materiales:
* Que favorecen el disfrute del juego, arte, exploración del medio y literatura, se debe entregar en el año mínimo un libro de literatura para la Primera Infancia.
* Para la construcción de proyectos creativos, que potencian el desarrollo integral, por ejemplo: tapetes de texturas, títeres, móviles, juguetes, botellas sensoriales.
* Para favorecer el cuidado calificado.
* De apoyo al cuaderno de memorias familiares.</t>
    </r>
    <r>
      <rPr>
        <b/>
        <sz val="11"/>
        <color rgb="FF000000"/>
        <rFont val="Arial"/>
        <family val="2"/>
      </rPr>
      <t xml:space="preserve">
</t>
    </r>
    <r>
      <rPr>
        <sz val="11"/>
        <color rgb="FF000000"/>
        <rFont val="Arial"/>
        <family val="2"/>
      </rPr>
      <t xml:space="preserve">b. De acuerdo con las características etarias de los participantes y sus momentos de transformación para:  
*Las mujeres y personas en estado de gestación.
*Niñas y niños de 0 a 3 años.
*Niñas y niños  de 3 a 5 años.
</t>
    </r>
    <r>
      <rPr>
        <b/>
        <sz val="11"/>
        <color rgb="FF000000"/>
        <rFont val="Arial"/>
        <family val="2"/>
      </rPr>
      <t xml:space="preserve">
Nota 1</t>
    </r>
    <r>
      <rPr>
        <sz val="11"/>
        <color rgb="FF000000"/>
        <rFont val="Arial"/>
        <family val="2"/>
      </rPr>
      <t xml:space="preserve">: se debe buscar equilibrio entre las categorías, en especial entre las tres primeras, por ello, es recomendable que como base se parte de mínimo dos elementos por categoría.
</t>
    </r>
    <r>
      <rPr>
        <b/>
        <sz val="11"/>
        <color rgb="FF000000"/>
        <rFont val="Arial"/>
        <family val="2"/>
      </rPr>
      <t>Nota 2:</t>
    </r>
    <r>
      <rPr>
        <sz val="11"/>
        <color rgb="FF000000"/>
        <rFont val="Arial"/>
        <family val="2"/>
      </rPr>
      <t xml:space="preserve"> Los elementos del paquete no deben fomentar estereotipos de género basados en prejuicios, evitando entregar materiales que induzcan a discriminación de género por colores, roles o literatura infantil con sesgos sexistas.
</t>
    </r>
    <r>
      <rPr>
        <b/>
        <sz val="11"/>
        <color rgb="FF000000"/>
        <rFont val="Arial"/>
        <family val="2"/>
      </rPr>
      <t xml:space="preserve">
Nota 3</t>
    </r>
    <r>
      <rPr>
        <sz val="11"/>
        <color rgb="FF000000"/>
        <rFont val="Arial"/>
        <family val="2"/>
      </rPr>
      <t xml:space="preserve">. Los soportes de la entrega trimestral se observan en el cuaderno de acompañamiento familiar. </t>
    </r>
  </si>
  <si>
    <t>Si cuenta con piscina acuática o hace uso de ella a través de un tercero, la Entidades Administradoras de Servicio o Prestador Directo del Servicio existe certificado vigente del cumplimiento de las normas de seguridad reglamentarias para su uso, conforme a lo establecido en la Ley 1209 de 2008, Decreto 554 de 2015, compilado en el Decreto Único Reglamentario 780 de 2016 del Ministerio de Salud y Protección Social.</t>
  </si>
  <si>
    <t>GUIA OPERATIVA DEL SERVICIO EDUCACIÓN INICIAL CAMPESINA [GO4.MT3.PP] Versión 2. del 26/12/2025.
3.1.5. Componente Ambientes Educativos y Protectores.
Estándar 49 pág.116
Guía Orientadora para la Gestión del Riesgo en la Primera Infancia - [G16.P] v1 del 28-feb.-2019 o documento que lo modifique o sustituya
Para Piscinas. Ley 1209 de 2008 y Decreto 554 de 2015, compilado en el Decreto Único Reglamentario 780 de 2016, por medio del cual se expide el Decreto Único Reglamentario del Ministerio de Salud y Protección Social.</t>
  </si>
  <si>
    <t>GUIA OPERATIVA DEL SERVICIO EDUCACIÓN INICIAL CAMPESINA [GO4.MT3.PP] Versión 2. del 26/12/2025.
3.1.5. Componente Ambientes Educativos y Protectores.
Estándar 50 pág.117
Guía Orientadora para la Gestión del Riesgo en la Primera Infancia - [G16.P] v1 del 28-feb.-2019 o documento que lo modifique o sustituya
Para Piscinas. Ley 1209 de 2008 y Decreto 554 de 2015, compilado en el Decreto Único Reglamentario 780 de 2016, por medio del cual se expide el Decreto Único Reglamentario del Ministerio de Salud y Protección Social.</t>
  </si>
  <si>
    <r>
      <t xml:space="preserve">En caso de presentarse el fallecimiento de un participante, la Unidad Comunitaria de Atención cuenta con evidencia del reporte realizado a la Entidad Administradora de Servicio y al supervisor del contrato o para el caso de operación directa al apoyo a la coordinación, en el Formato de reporte de presuntos hechos de violencia, lesiones y fallecimientos (hoja de fallecimientos) o documento que lo sustituya, debidamente diligenciado.
Y máximo a los dos (2) días hábiles siguientes a los hechos, el soporte del envío de estos documentos:
a. Copia del resumen de la historia clínica, previa autorización de la familia.
b. Formato de reporte de presuntos hechos de violencia, lesiones y fallecimientos (hoja de fallecimientos) o documento que lo sustituya, remitido previamente.
c. Formato Informe de la Atención Prestada al Usuario Fallecido o documento que lo sustituya, con descripción de la atención, acciones de acompañamiento a la familia y soportes correspondientes.
d. Evidencia de la desvinculación del participante fallecido del sistema de información o herramienta definida por el ICBF, realizada de forma inmediata.
</t>
    </r>
    <r>
      <rPr>
        <b/>
        <sz val="11"/>
        <color rgb="FF000000"/>
        <rFont val="Arial"/>
        <family val="2"/>
      </rPr>
      <t xml:space="preserve">Nota 1: </t>
    </r>
    <r>
      <rPr>
        <sz val="11"/>
        <color rgb="FF000000"/>
        <rFont val="Arial"/>
        <family val="2"/>
      </rPr>
      <t xml:space="preserve">En caso de participantes sin documento de identidad y que habitan en comunidades rurales dispersas, deberán tener evidencia de gestiones para certificar el fallecimiento con los respectivos soportes, ante la autoridad tradicional (para grupos indígenas), presidentes de Junta de Acción Comunal (para población Negra, Afro, Raizal o Palenquera y Campesinas).
</t>
    </r>
    <r>
      <rPr>
        <b/>
        <sz val="11"/>
        <color rgb="FF000000"/>
        <rFont val="Arial"/>
        <family val="2"/>
      </rPr>
      <t>Nota 2:</t>
    </r>
    <r>
      <rPr>
        <sz val="11"/>
        <color rgb="FF000000"/>
        <rFont val="Arial"/>
        <family val="2"/>
      </rPr>
      <t xml:space="preserve"> El informe debe ser preciso respecto a las acciones adelantadas, incluyendo: activación de rutas, seguimiento nutricional y acompañamiento familiar y cuidadores. De acuerdo con la "Guía Orientadora para la Gestión del Riesgo en la Primera Infancia" o el documento que lo modifique o sustituya.</t>
    </r>
  </si>
  <si>
    <t>GUIA OPERATIVA DEL SERVICIO EDUCACIÓN INICIAL CAMPESINA [GO4.MT3.PP] Versión 2. del 26/12/2025.
3.1.5. Componente Ambientes Educativos y Protectores.
Estándar 42 pág.110
Guía Orientadora para la Gestión del Riesgo en la Primera Infancia - [G16.P] v1 del 28-feb.-2019 o documento que lo modifique o sustituya
Para Piscinas. Ley 1209 de 2008 y Decreto 554 de 2015, compilado en el Decreto Único Reglamentario 780 de 2016, por medio del cual se expide el Decreto Único Reglamentario del Ministerio de Salud y Protección Social.</t>
  </si>
  <si>
    <t>GUIA OPERATIVA DEL SERVICIO EDUCACIÓN INICIAL CAMPESINA [GO4.MT3.PP] Versión 2. del 26/12/2025.
3.1.5. Componente Ambientes Educativos y Protectores.
Estándar 43 pág.110
Guía Orientadora para la Gestión del Riesgo en la Primera Infancia - [G16.P] v1 del 28-feb.-2019 o documento que lo modifique o sustituya
Para Piscinas. Ley 1209 de 2008 y Decreto 554 de 2015, compilado en el Decreto Único Reglamentario 780 de 2016, por medio del cual se expide el Decreto Único Reglamentario del Ministerio de Salud y Protección Social.</t>
  </si>
  <si>
    <t>GUIA OPERATIVA DEL SERVICIO EDUCACIÓN INICIAL CAMPESINA [GO4.MT3.PP] Versión 2. del 26/12/2025.
3.1.5. Componente Ambientes Educativos y Protectores.
Estándar 46 pág. (114-116)</t>
  </si>
  <si>
    <t xml:space="preserve">Guía operativa del servicio Educación Inicial Campesina - EIC.  GO4.MT3.PP.  Versión 2 del 26/12/2025.  
Estándar 8. Pág. 39 y 40.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t>
  </si>
  <si>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y mujeres en gestación (Estándar 9).</t>
  </si>
  <si>
    <r>
      <t xml:space="preserve">Cuenta con soportes de acciones de promoción, protección y apoyo de la práctica de la lactancia humana exclusiva  y complementaria para las personas en periodo de lactancia, las familias y/o cuidadores y con el talento humano.
</t>
    </r>
    <r>
      <rPr>
        <b/>
        <sz val="11"/>
        <rFont val="Arial"/>
        <family val="2"/>
      </rPr>
      <t xml:space="preserve">Nota 1: </t>
    </r>
    <r>
      <rPr>
        <sz val="11"/>
        <rFont val="Arial"/>
        <family val="2"/>
      </rPr>
      <t xml:space="preserve">Fotografías, actas, registros de asistencia, entre otros. </t>
    </r>
  </si>
  <si>
    <t>Verifica la asistencia de las niñas, los niños a la consulta de valoración integral en salud (control de crecimiento y desarrollo) y de las mujeres en gestación a la atención para el cuidado prenatal (controles prenatales). (Estándar 10).</t>
  </si>
  <si>
    <t>Implementa acciones para la promoción de la vacunación de las niñas, niños y mujeres en gestación y verifica periódicamente el soporte de vacunación de acuerdo con la edad. En los casos en los que el esquema se encuentre incompleto, orienta y hace seguimiento a la familia, cuidadores, mujeres en gestación y adelanta acciones ante la autoridad competente, según corresponda    (Estándar 11).</t>
  </si>
  <si>
    <r>
      <t xml:space="preserve">Cuenta con soporte en físico o digital de la aplicación del esquema de vacunación completo para la edad o semanas gestacionales.
</t>
    </r>
    <r>
      <rPr>
        <b/>
        <sz val="11"/>
        <rFont val="Arial"/>
        <family val="2"/>
      </rPr>
      <t xml:space="preserve">Nota1: </t>
    </r>
    <r>
      <rPr>
        <sz val="11"/>
        <rFont val="Arial"/>
        <family val="2"/>
      </rPr>
      <t xml:space="preserve">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con fecha pactada de cumplimiento. Plazo: Zona Rural o Rural dispersa 2 meses.
</t>
    </r>
    <r>
      <rPr>
        <b/>
        <sz val="11"/>
        <rFont val="Arial"/>
        <family val="2"/>
      </rPr>
      <t xml:space="preserve">Nota 2: </t>
    </r>
    <r>
      <rPr>
        <sz val="11"/>
        <rFont val="Arial"/>
        <family val="2"/>
      </rPr>
      <t xml:space="preserve">En caso de que el talento humano intercultural de la UCA identifique imposibilidad de la familia y/o cuidador verificar soporte de reporte a la EAS o PDS para realizar articulación con las entidades del sector salud y autoridades tradicionales o líderes de comités, organizaciones, asociaciones, juntas de acción comunal, con el fin de promocionar acciones para el acceso al servicio de vacunación.
</t>
    </r>
    <r>
      <rPr>
        <b/>
        <sz val="11"/>
        <rFont val="Arial"/>
        <family val="2"/>
      </rPr>
      <t xml:space="preserve">
Nota 3: </t>
    </r>
    <r>
      <rPr>
        <sz val="1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t>
    </r>
  </si>
  <si>
    <t xml:space="preserve">Guía operativa del servicio Educación Inicial Campesina - EIC.  GO4.MT3.PP.  Versión 2 del 26/12/2025.  
Estándar 8. Pág. 39 y 40.
Guía para el impulso a la soberanía alimentaria por el derecho humano a la alimentación adecuada en las modalidades y servicios del ICBF. G36.PP. Versión 2 del 30/12/2025. Pág. 108.    </t>
  </si>
  <si>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</si>
  <si>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r>
      <t xml:space="preserve">Cuenta e implementa el plan de formación y acompañamiento a familias el cual:
a. Se desarrolla a partir del tercer (3) mes desde el inicio de la atención en el marco de las estrategias de atención.
b. Contiene aspectos para el fortalecimiento comunitario y para el acompañamiento de las familias de la Unidad Comunitaria de Atención - UCA.
b. Responde a las características y particularidades de los participantes del servicio y de cada familia 
c. Se implementa durante los encuentros comunitarios y en los encuentros en el hogar según corresponda. 
</t>
    </r>
    <r>
      <rPr>
        <b/>
        <sz val="11"/>
        <color theme="1"/>
        <rFont val="Arial"/>
        <family val="2"/>
      </rPr>
      <t>Nota 1:</t>
    </r>
    <r>
      <rPr>
        <sz val="11"/>
        <color theme="1"/>
        <rFont val="Arial"/>
        <family val="2"/>
      </rPr>
      <t xml:space="preserve"> La información se recoge en los cuadernos de acompañamiento familiar y comunitario.
</t>
    </r>
    <r>
      <rPr>
        <b/>
        <sz val="11"/>
        <color theme="1"/>
        <rFont val="Arial"/>
        <family val="2"/>
      </rPr>
      <t>Nota 2:</t>
    </r>
    <r>
      <rPr>
        <sz val="11"/>
        <color theme="1"/>
        <rFont val="Arial"/>
        <family val="2"/>
      </rPr>
      <t xml:space="preserve"> Se prioriza el acompañamiento familiar a la atención de situaciones emergentes ej: acompañamiento a duelos u otras que lo ameriten.
</t>
    </r>
  </si>
  <si>
    <r>
      <t>Disponen de un directorio que contenga la informacion para realizar contacto con las familias o adultos responsables de las niñas, los niños y las mujeres y personas en estado de gestación facilita la interrelación y la comunicación del talento humano de la UCA con ellos.
El directorio contiene como minimo
• Nombre y apellido de la mujer o persona en estado de gestación, de la niña o del niño.
• Nombre de la madre, padre y/o adulto cuidador.
• Dirección o ubicación de la vivienda del participante.
• Teléfonos de contacto (fijo o celular)
• Datos de contacto alterno (nombre, parentesco y número de contacto)</t>
    </r>
    <r>
      <rPr>
        <b/>
        <sz val="11"/>
        <rFont val="Arial"/>
        <family val="2"/>
      </rPr>
      <t xml:space="preserve">
Nota:</t>
    </r>
    <r>
      <rPr>
        <sz val="11"/>
        <rFont val="Arial"/>
        <family val="2"/>
      </rPr>
      <t xml:space="preserve"> El directorio debe estar bajo custodia de una persona responsable del talento humano vinculado al servicio</t>
    </r>
  </si>
  <si>
    <t>Cuenta con un presupuesto de ingresos y gastos que permita mantener el equilibrio financiero para la prestación del servicio. (Estandar 57)</t>
  </si>
  <si>
    <t>ANEXO GESTIÓN DE RECURSOS FINANCIEROS CONTRATOS DE APORTE SERVICIOS DE PRIMERA INFANCIA V1 25/11/2024 Página 5 Y GUÍA OPERATIVA DEL SERVICIO HOGAR INFANTIL Pág 89</t>
  </si>
  <si>
    <r>
      <t xml:space="preserve">Garantiza que los recursos sean utilizados exclusivamente para el financiamiento de las actividades previstas en el contrato / convenio.
</t>
    </r>
    <r>
      <rPr>
        <b/>
        <sz val="11"/>
        <color theme="1"/>
        <rFont val="Arial"/>
        <family val="2"/>
      </rPr>
      <t>Nota:</t>
    </r>
    <r>
      <rPr>
        <sz val="11"/>
        <color theme="1"/>
        <rFont val="Arial"/>
        <family val="2"/>
      </rPr>
      <t>Cuando se trate de un convenio interadministrativo, la entidad territorial en el marco de la contratación derivada debe garantizar que estas obligaciones sean incorporadas en sus minutas, en los casos que el servicio se preste bajo los lineamientos del ICBF.</t>
    </r>
  </si>
  <si>
    <t>Cuenta con un saldo de la cuenta bancaria que  sea superior al valor total de las provisiones mensuales acumuladas de nómina y el valor total de la remuneración del talento humano del mes en curso o el siguiente</t>
  </si>
  <si>
    <t>Cumple con los requisitos de ley establecidos para la contabilidad, según el tipo de sociedad o empresa.(Estandar 58)</t>
  </si>
  <si>
    <t xml:space="preserve">Cuenta con el RUT actualizado y cumple con las responsabilidades registradas en el mismo relacionadas con Facturación Electronica y llevar contabilidad en los casos que aplique.
</t>
  </si>
  <si>
    <t>Cuenta con Estados financieros completos del último año fiscal aprobados por el órgano máximo de administración.</t>
  </si>
  <si>
    <t>7.2.1</t>
  </si>
  <si>
    <t>7.2.2</t>
  </si>
  <si>
    <t>7.2.3</t>
  </si>
  <si>
    <t>Cuenta con soportes de implementacion del componente de Gastos Operativos</t>
  </si>
  <si>
    <t>7.2.4</t>
  </si>
  <si>
    <t>Cuenta con soportes de implementacion del componente  de Seguro</t>
  </si>
  <si>
    <t xml:space="preserve">Cuenta con soportes de implementacion del componente  de Dotación de Consumo </t>
  </si>
  <si>
    <t>Cuenta con soportes de implementacion del componente  de Dotación Aseo personal</t>
  </si>
  <si>
    <t>Cuenta con soportes de implementacion de rubro de Alimentación</t>
  </si>
  <si>
    <t>Cumple con la estructura de costos para el servicio de Educación Inicial Campesina</t>
  </si>
  <si>
    <t>Cuenta con soportes de implementacion del componente  Acompañamientos</t>
  </si>
  <si>
    <t>Cuenta con soportes de implementacion del componente de Transporte</t>
  </si>
  <si>
    <t>Cuenta con soportes de implementacion del componente Autoabastecimiento</t>
  </si>
  <si>
    <t>Cuenta con soportes de implementacion del componente Kit pedagógico</t>
  </si>
  <si>
    <t>Cuenta con soportes de implementacion del componente Dotación Unica</t>
  </si>
  <si>
    <t>ANEXO GESTIÓN DE RECURSOS FINANCIEROS CONTRATOS DE APORTE SERVICIOS DE PRIMERA INFANCIA V1 25/11/2024 Página 5 YGUIA OPERATIVA DEL SERVICIO EDUCACIÓN INICIAL
CAMPESINA- EIC
GO4.MT3.PP 26/12/2025
Versión 2 Pág 122</t>
  </si>
  <si>
    <t>ANEXO GESTIÓN DE RECURSOS FINANCIEROS CONTRATOS DE APORTE SERVICIOS DE PRIMERA INFANCIA V1 25/11/2024 Página 5 Y
GUIA OPERATIVA DEL SERVICIO EDUCACIÓN INICIAL CAMPESINA- EIC
GO4.MT3.PP 26/12/2025
Versión 2 Pág 122</t>
  </si>
  <si>
    <t>7.3.1</t>
  </si>
  <si>
    <t>7.3.2</t>
  </si>
  <si>
    <t>7.3.3</t>
  </si>
  <si>
    <t>7.3.4</t>
  </si>
  <si>
    <t>7.3.5</t>
  </si>
  <si>
    <t>7.3.6</t>
  </si>
  <si>
    <t>7.3.7</t>
  </si>
  <si>
    <t>7.3.8</t>
  </si>
  <si>
    <t>7.3.9</t>
  </si>
  <si>
    <t>7.3.10</t>
  </si>
  <si>
    <t>7.3.11</t>
  </si>
  <si>
    <t xml:space="preserve">GUIA OPERATIVA DEL SERVICIO EDUCACIÓN INICIAL CAMPESINA- EIC
GO4.MT3.PP 26/12/2025
Versión 2 Página 122 </t>
  </si>
  <si>
    <t>Vincula el talento humano bajo una modalidad de Contratación legal vigente, que cumpla con las formalidades plenas segun lo estipulado por la ley laboral y civil - (Estandar 52)</t>
  </si>
  <si>
    <t>Cumple con los perfiles del talento humano que se requieren para la atencion de las niñas los niños y mujeres gestantes con enfoque diferencial - (Estandar 30)</t>
  </si>
  <si>
    <t>Cumple con el número de personas requeridas para asegurar la atención según el número total de niñas y niños, de acuerdo con lo establecido en las tablas de proporción de talento humano para la modalidad por servicio. (Estandar 31)</t>
  </si>
  <si>
    <t>Implementa o gestiona y hace seguimiento al plan de cualificación del talento humano de acuerdo con la oferta territorial-sectorial - (Estandar 32)</t>
  </si>
  <si>
    <t>Documenta e implementa un proceso de selección, inducción, bienestar y evaluación del desempeño del talento humano, de acuerdo con el perfil, el cargo a desempeñar y las particularidades culturales y étnicas de la población - (Estandar 33)</t>
  </si>
  <si>
    <r>
      <t xml:space="preserve">El talento humano cuenta con afiliación al Sistema General de Seguridad Social (salud, pensión y riesgos laborales) desde el primer día de vinculación.
</t>
    </r>
    <r>
      <rPr>
        <b/>
        <sz val="11"/>
        <color rgb="FF000000"/>
        <rFont val="Arial"/>
        <family val="2"/>
      </rPr>
      <t xml:space="preserve">Nota: </t>
    </r>
    <r>
      <rPr>
        <sz val="11"/>
        <color rgb="FF000000"/>
        <rFont val="Arial"/>
        <family val="2"/>
      </rPr>
      <t>Este verificable se revisará a través de la consulta de pago de la seguridad social de la muestra y el dialógo con el Talento Humano.</t>
    </r>
  </si>
  <si>
    <r>
      <t xml:space="preserve">Cuenta con soportes de implementacion del componente de Talento Humano.
</t>
    </r>
    <r>
      <rPr>
        <b/>
        <sz val="11"/>
        <color theme="1"/>
        <rFont val="Arial"/>
        <family val="2"/>
      </rPr>
      <t>Nota:</t>
    </r>
    <r>
      <rPr>
        <sz val="11"/>
        <color theme="1"/>
        <rFont val="Arial"/>
        <family val="2"/>
      </rPr>
      <t xml:space="preserve"> Realice la verificación de los pagos de salarios, honorarios y seguridad social.</t>
    </r>
  </si>
  <si>
    <r>
      <t xml:space="preserve">Cuenta con Libro Fiscal de acuerdo a la normatividad vigente.
</t>
    </r>
    <r>
      <rPr>
        <b/>
        <sz val="11"/>
        <color theme="1"/>
        <rFont val="Arial"/>
        <family val="2"/>
      </rPr>
      <t xml:space="preserve">Nota: </t>
    </r>
    <r>
      <rPr>
        <sz val="11"/>
        <color theme="1"/>
        <rFont val="Arial"/>
        <family val="2"/>
      </rPr>
      <t>Este verifiable depende de las responsabilidade establecidas en el RUT</t>
    </r>
  </si>
  <si>
    <t xml:space="preserve">PERSONAL REQUERIDO POR USUARIOS </t>
  </si>
  <si>
    <t>TABLA 8. PERFILES TALENTO HUMANO</t>
  </si>
  <si>
    <t>Profesional en ciencias de la educación con titulación en educación de primera infancia, educación inicial, pedagogía infantil, educación infantil o educación preescolar y profesionales en desarrollo familiar, en Educación especial, Educación comunitaria, Psicopedagogía, Básica primaria, artes plásticas, escénicas o musicales o en las áreas de la lingüística y literatura Profesional con titulación en psicología o trabajo social.  </t>
  </si>
  <si>
    <t xml:space="preserve">Coordinador/ Pedagógico
</t>
  </si>
  <si>
    <t>Profesional en el área de ciencias de la educación con
titulación en educación de primera infancia, educación
inicial, pedagogía infantil, educación infantil o educación
preescolar.</t>
  </si>
  <si>
    <t>Profesional en el área de ciencias de la educación con
titulación en Educación especial, Educación comunitaria,
Psicopedagogía, básica primaria, artes plásticas, escénicas
o musicales o en las áreas de la lingüística y literatura.</t>
  </si>
  <si>
    <t xml:space="preserve">Para el perfil principal y optativo: seis (6) meses de
experiencia profesional directa en trabajo pedagógico con
primera infancia o formación a familias.
Si la o el agente educativo viene prestando los servicios en
trabajo pedagógico con primera infancia antes de obtener el </t>
  </si>
  <si>
    <t xml:space="preserve">a. Un (1) años de experiencia laboral directa en coordinación pedagógica, en coordinación de trabajo con familias o comunitario alrededor del desarrollo integral de la primera infancia, o como director, coordinador o jefe en programas o proyectos sociales para la infancia o instituciones educativas.
b. Tres (3) años de experiencia profesional directa en trabajo pedagógico con niñas, niños en primera infancia, mujeres y personas en estado de gestación, o en formación a familias. c. En caso de no contar con la experiencia requerida, se podrá tener en cuenta estudios posgraduales en áreas del conocimiento relacionados con primera infancia, esta formación posgradual equivale a 2 años de experiencia. Para los literales b y c serán aprobadas por el comité técnico operativo siempre y cuando la EAS o PDS demuestre que no es posible tener el profesional del numeral a título profesional, se podrá tener en cuenta esa experiencia;
de lo contrario, deberá cumplir con el año establecido
posterior al título. </t>
  </si>
  <si>
    <t>Profesional
Administrativo</t>
  </si>
  <si>
    <t>Profesional en el área de economía, administración,
contaduría y afines.</t>
  </si>
  <si>
    <t>Seis (6) meses de experiencia en proyectos sociales.</t>
  </si>
  <si>
    <t>Técnico en el área de economía, administración, sistemas, contaduría y afines.</t>
  </si>
  <si>
    <t>Un (1) año de experiencia laboral como auxiliar administrativo.</t>
  </si>
  <si>
    <t>Profesional
psicosocial</t>
  </si>
  <si>
    <t>Profesional en el área de ciencias sociales y humanas con titulación en Psicología, trabajo social o desarrollo familiar o profesional en el área de ciencias de la educación con titulación en psicopedagogía.</t>
  </si>
  <si>
    <t>Un (1) año de experiencia profesional de atención con niñas, niños, familia o comunidad</t>
  </si>
  <si>
    <t>Sociólogo, antropólogo, profesional en etnoeducación y
desarrollo comunitario con 2 años de experiencia
relacionada con niñas y niños o familia o comunidad</t>
  </si>
  <si>
    <t>Dos (2) años de experiencia profesional de atención con
niñas, niños, familia o comunidad.
Se tendrán en cuenta las prácticas universitarias
relacionadas con las funciones que van a cumplir.</t>
  </si>
  <si>
    <t xml:space="preserve">Profesional
en salud y
nutrición </t>
  </si>
  <si>
    <t>Nutricionista dietista.</t>
  </si>
  <si>
    <t>Seis (6) meses de experiencia profesional después de expedida la matrícula profesional</t>
  </si>
  <si>
    <t xml:space="preserve">Perfil optativo </t>
  </si>
  <si>
    <t>Nutricionista Dietista con certificación de haber culminado el
plan de estudio. Una vez se realice la graduación deberá
acreditar el trámite ante la Comisión del ejercicio profesional
de nutrición y dietética, Colegio Colombiano de
Nutricionistas Dietistas – COLNUD, o quien cumpla sus
veces</t>
  </si>
  <si>
    <t>Certificado de prácticas universitarias en nutrición comunitaria, pública o afines.</t>
  </si>
  <si>
    <t>Profesional en enfermería</t>
  </si>
  <si>
    <t>Seis (6) meses de trabajo comunitario relacionado con procesos de promoción y prevención en salud y nutrición y/o programas de atención a la primera infancia.</t>
  </si>
  <si>
    <t>Técnico en auxiliar de enfermería</t>
  </si>
  <si>
    <t xml:space="preserve">Doce (12) meses de experiencia laboral en temas
relacionados con salud y nutrición, programas de atención a
la Primera Infancia o trabajo comunitario relacionado. </t>
  </si>
  <si>
    <t>Para el perfil de profesional en salud y nutrición se debe tener en cuenta:
Promover que los profesionales cuenten con formación de Consejería en lactancia humana, así mismo, en los casos donde se soporte una escasa oferta de nutricionistas - dietista o que por costo de la canasta no sea posible contar con este profesional de tiempo completo, se deberá contratar el profesional en nutrición perfil 1 para el desarrollo exclusivo de los productos siguientes: - Derivación de los ciclos de menú de acuerdo con la minuta patrón. - Planeación de los intercambios de alimentos según las características del territorio. Adicionalmente se deberá notificar para su aprobación al nutricionista del ICBF zonal o regional, el uso de alimentos que no fueron incluidos en la lista de intercambios. - Elaboración y socialización con el talento humano del procedimiento para la identificación de enfermedades prevalentes, inmunoprevenibles, transmitidas por alimentos y enfermedades de origen cultural. - Valoración inicial y seguimiento nutricional. - Aportar al diseño y seguimiento del plan de cualificación al talento humano y de formación a familias.
- Elaboración e implementación de actividades de educación para la salud alimentaria dirigidas a familias, participantes y equipo de la UCA.
- Diseño del plan de saneamiento básico, manual de buenas prácticas de manufactura al interior de las UCA y seguimiento a su implementación - Diligenciamiento del registro de novedades o el formato que el ICBF disponga y acciones de canalización para la atención en salud, en los casos que se requieran. Adicionalmente, deberá contar con una persona que cumpla el perfil optativo 1 o perfil 2 u optativo 2 y de acuerdo con los tiempos y proporciones señaladas en el Estándar 30. El perfil seleccionado deberá responder al más alto que se encuentra en el territorio y que corresponda al orden establecido en el presente manual, en estos casos, se deberá garantizar que el trabajo se desarrolle de manera articulada y coordinada entre el profesional Nutricionista y el perfil seleccionado teniendo en cuenta la oferta, permitiendo la realización adecuada de cada una de las acciones previstas para la atención de niñas y niños. En este proceso, es necesario adelantar la socialización, capacitación, cualificación de las acciones, procedimientos, procesos, guías o rutas requeridas que le permitan a la persona seleccionada, conocer y adelantar las acciones pertinentes en el marco del componente de salud y nutrición, para lo cual, el nutricionista deberá realizar el respectivo proceso de capacitación que permita el desarrollo de la actividad de forma apropiada. Así, por ejemplo, si el perfil 2 u optativo realiza la toma de datos antropométricos, este perfil deberá contar con capacitación por parte del nutricionista en las técnicas para la toma de mediciones antropométricas. En el marco de este proceso, deberán construirse de manera conjunta los procedimientos, procesos, guías o rutas requeridas para el desarrollo de las acciones del Componente de Salud y Nutrición en la UCA. Todo lo anterior con el fin de que el profesional en nutrición pueda evaluar los procesos de manera periódica. No obstante, lo anterior, deberá existir soporte del acompañamiento realizado por el nutricionista de la EAS o PDS sobre las acciones adelantadas para el proceso de canalización a los servicios de salud, incluyendo el respectivo seguimiento y en el cual se evidencie entre otros, la toma de datos antropométricos definida para monitorear al estado nutricional, consignados en el formato dispuesto para tal fin. Para el desarrollo de las acciones que implementa el talento humano del servicio de Educación inicial
Campesina, es necesario tener en cuenta lo descrito en el Anexo Habilidades y Acciones del Talento Humano Contratado Para los Servicios de Educación Inicial o documento que lo modifique</t>
  </si>
  <si>
    <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</si>
  <si>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GUIA OPERATIVA DEL SERVICIO EDUCACIÓN INICIAL CAMPESINA- EIC . Versión 2. Estándar 32 página 95,96 Y 97
ANEXO TEMÁTICAS PARA LA CUALIFICACIÓN DEL TALENTO HUMANO VINCULADO A LOS SERVICIOS DE EDUCACIÓN INICIAL V1 del 25/11/2024</t>
  </si>
  <si>
    <t>Fuente: Tabla No.2 - MANUAL OPERATIVO MODALIDAD PROPIA E INTERCULTURAL PARA LA ATENCIÓN A LA PRIMERA INFANCIA MO14.PP 12/01/2022 Versión 6 Página 35</t>
  </si>
  <si>
    <t>Formalización del cupo</t>
  </si>
  <si>
    <t>Tabla 2 Documentos básicos de inscripción beneficiarios</t>
  </si>
  <si>
    <t>Fotocopia del documento de identidad del usuario (a) según corresponda a su grupo de edad (legible, sin tachones ni enmendaduras).</t>
  </si>
  <si>
    <t>Fotocopia de los soportes que den cumplimiento de alguno de los criterios establecidos en la Guía para la focalización de usuarios de los servicios de Primera Infancia</t>
  </si>
  <si>
    <t>Documento que acredite la afiliación al Sistema de Seguridad Social en Salud vigente el cual puede ser: 
-Soporte de la afiliación generado del sitio web ADRES - Base de Datos Única de Afiliados (BDUA).
 -Certificado emitido por la Entidad Administradora dePlanes de Beneficio de Salud (EAPB).
-En las afiliaciones al régimen especial de salud, se valida el carné o la certificación emitida por la entidad administradora.</t>
  </si>
  <si>
    <t>Actualizar en caso de cambio de EAPB. Si es traslado, puede servir un soporte que indique que se encuentra en trámite. Este soporte se actualizará cada seis (6) meses.</t>
  </si>
  <si>
    <t>Fotocopia de la certificación de la valoración integral en salud o fotocopia del documento que acredite la participación en el programa de prevención y promoción en salud, emitido por la entidad adscrita al Sistema General de Salud y Seguridad Social</t>
  </si>
  <si>
    <t>Seguimiento</t>
  </si>
  <si>
    <t>Con forme a normativo vigente en la materia y edad del usuario.</t>
  </si>
  <si>
    <t>Fotocopia del carné de vacunación de acuerdo con el esquema Nacional de vacunación, según la edad o el período gestacional, de acuerdo con el Programa Ampliado de Inmunización (PAI) vigente, aprobado por el Ministerio de Salud y Protección Social.</t>
  </si>
  <si>
    <t xml:space="preserve">Según la edad del niño o niña y edad gestacional de la mujer gestante </t>
  </si>
  <si>
    <t>Fotocopia del diagnóstico médico asociado a la discapacidad (en los casos que aplique), el cual no es requisito para el ingreso, pero si para el seguimiento en el proceso de la atención. Se sugiere apoyar la consecución a través de la entidad territorial correspondiente o EAPB, el certificado de discapacidad en el marco de la Resolución 583 de 2018 del Ministerio de Salud y Protección Social o normas que lo sustituya, complemente, modifique o haga sus veces.</t>
  </si>
  <si>
    <t>Una sola vez o solo para los casos que aplique.</t>
  </si>
  <si>
    <t>Fotocopia de certificación de asistencia a control prenatal (Solo aplica para mujeres gestantes). No es requisito para el ingreso.</t>
  </si>
  <si>
    <t>De acuerdo con lo establecido en la normativa vigente.</t>
  </si>
  <si>
    <t>Cuando aplique, para identificar lugar de residencia, fotocopia de un recibo de servicios público cuando sea necesario. (aplica para zona urbana, y en zona rural solo sí se cuenta con servicios públicos).</t>
  </si>
  <si>
    <t>Al inicio y en caso de cambiar de residencia. En los casos que aplique.</t>
  </si>
  <si>
    <t xml:space="preserve">Fotocopia de documento de identidad del padre, madre y/o cuidador responsable. </t>
  </si>
  <si>
    <t>Una sola vez.</t>
  </si>
  <si>
    <t>Fotografía de la niña, niño o la mujer gestante.</t>
  </si>
  <si>
    <t>Esta fotografía podrá ser digital, estará a cargo de la EAS y reposará en la carpeta de cada usuario.</t>
  </si>
  <si>
    <t>Certificado de asistencia a consulta en salud bucal. No es requisito para ingreso.</t>
  </si>
  <si>
    <t>Certificado de Examen de agudeza visual. No es requisito para el ingreso.</t>
  </si>
  <si>
    <t>Certificado de asistencia a tamizaje auditivo. No es requisito para el ingreso</t>
  </si>
  <si>
    <t>Formato Ficha de Caracterización para los Servicios de Atención a la Primera Infancia (en físico o digital).</t>
  </si>
  <si>
    <t>Acta de compromiso de corresponsabilidad de los padres de familia o adultos cuidadores.</t>
  </si>
  <si>
    <t>POBLACION MIGRANTE</t>
  </si>
  <si>
    <t>Fuente: Tabla No.2 - MANUAL OPERATIVO MODALIDAD PROPIA E INTERCULTURAL PARA LA ATENCIÓN A LA PRIMERA INFANCIA MO14.PP 12/01/2022 Versión 6 Página 68</t>
  </si>
  <si>
    <t>2.10.5</t>
  </si>
  <si>
    <t>2.11.1. 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t>
  </si>
  <si>
    <t>2.9. Garantiza el inmueble espacios accesibles que permitan la autonomía y la movilidad de todas las personas en la unidad. (Estándar 37)</t>
  </si>
  <si>
    <t>El resultado de esta condición será la revisión del verificable 2.9.1 o el verificable 2.9.2, en atención a que corresponden a infraestructuras distintas, siendo mutuamente excluyentes. 
Siempre debe quedar registrado el cumplimiento o no cumplimiento de esta condición, por lo cual no debe aparecer como N/A.</t>
  </si>
  <si>
    <t>3.5.10 Soportes del análisis de las situaciones socio familiares para determinar si la niña o el niño se encuentra expuesto a una posible negligencia que vulnere sus derechos, en caso de identificar y confirmar que la familia no asiste a la IPS con el participante.  Verifica que cumple con:
1.Soporte de comunicación al supervisor o interventor del contrato o convenio para activar la Ruta Integral de Atenciones. 
2.Soporte: Activación de la Ruta Integral de Atenciones enviada al supervisor.</t>
  </si>
  <si>
    <t xml:space="preserve">Documenta e implementa, de acuerdo con las orientaciones vigentes, la gestión documental de la información sobre las niñas, los niños, mujeres gestantes, sus familias o cuidadores, el talento humano y la gestión administrativa y financiera. - (Estandar 53) </t>
  </si>
  <si>
    <t>Guía Operativa del Servicio  Educación Inicial Campesina. GO4.MT3.PP,  Versión 2, del 26/12/2024, Estandar 54, Página 118 a la 119</t>
  </si>
  <si>
    <t>6.1.3</t>
  </si>
  <si>
    <t>6.1.4</t>
  </si>
  <si>
    <t>6.1.5</t>
  </si>
  <si>
    <t>6.4.2</t>
  </si>
  <si>
    <t>6.4.3</t>
  </si>
  <si>
    <t>6.4.4</t>
  </si>
  <si>
    <t>Para la verificación de este item utilice la "Tabla de Talento Humano", teniendo en cuenta la Estructura Operativa para la modalidad y servicio.</t>
  </si>
  <si>
    <r>
      <t xml:space="preserve">Cuenta con evidencias de la socialización del plan de gestión de riesgos de accidentes a las familias, cuidadores de los participantes y al talento humano de la Unidad de Servicio. 
</t>
    </r>
    <r>
      <rPr>
        <b/>
        <sz val="11"/>
        <color theme="1"/>
        <rFont val="Arial"/>
        <family val="2"/>
      </rPr>
      <t>Nota</t>
    </r>
    <r>
      <rPr>
        <sz val="11"/>
        <color theme="1"/>
        <rFont val="Arial"/>
        <family val="2"/>
      </rPr>
      <t xml:space="preserve">: De acuerdo con la muestra, en dialogo con las familias, cuidadores de los participantes y al talento humano de la Unidad de Servicio confirme el conocimiento del plan de gestión de riesgos de accidentes. </t>
    </r>
  </si>
  <si>
    <t>Documenta e implementa un plan para la gestión de riesgos de accidentes o situaciones que afecten la vida o integridad de las niñas, los niños y mujeres gestantes. (Estándar 41, 49 Y 50)</t>
  </si>
  <si>
    <t>2.2.3</t>
  </si>
  <si>
    <t>2.2.4</t>
  </si>
  <si>
    <r>
      <rPr>
        <sz val="11"/>
        <color rgb="FF000000"/>
        <rFont val="Arial"/>
        <family val="2"/>
      </rPr>
      <t xml:space="preserve">Cuenta con un registro de novedades (formato, ficha o cuaderno) en el que se consignan todas las novedades y situaciones especiales que se presentan con las niñas, niños y mujeres gestantes (si hacen parte de la modalidad). Este registro debe contener como mínimo:
a. Fecha del evento.
b. Datos del participante.
c. Descripción detallada del evento, incluyendo la situación y los involucrados.
d. Firma de quien registra el evento.
e. Firma de la madre, padre o cuidador principal del participante.
f. Acciones de seguimiento realizadas (por ejemplo: atención a padres, remisión al centro de salud, activación de rutas, copia de incapacidad, copia de fórmula médica, activación de póliza, entre otros).
</t>
    </r>
    <r>
      <rPr>
        <b/>
        <sz val="11"/>
        <color rgb="FF000000"/>
        <rFont val="Arial"/>
        <family val="2"/>
      </rPr>
      <t>Nota:</t>
    </r>
    <r>
      <rPr>
        <sz val="11"/>
        <color rgb="FF000000"/>
        <rFont val="Arial"/>
        <family val="2"/>
      </rPr>
      <t xml:space="preserve"> Los soportes de estas novedades reposarán en la carpeta del participante y los compromisos en los casos que se requieran.</t>
    </r>
  </si>
  <si>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Nota</t>
    </r>
    <r>
      <rPr>
        <sz val="11"/>
        <color theme="1"/>
        <rFont val="Arial"/>
        <family val="2"/>
      </rPr>
      <t>: Tener en cuenta también el servicio de alimentos</t>
    </r>
  </si>
  <si>
    <r>
      <t xml:space="preserve">Todos los muros, pisos y techos son seguros y están libres de deterioro por humedad y goteras.
</t>
    </r>
    <r>
      <rPr>
        <b/>
        <sz val="11"/>
        <color theme="1"/>
        <rFont val="Arial"/>
        <family val="2"/>
      </rPr>
      <t>Nota 1:</t>
    </r>
    <r>
      <rPr>
        <sz val="11"/>
        <color theme="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
</t>
    </r>
    <r>
      <rPr>
        <b/>
        <sz val="11"/>
        <color theme="1"/>
        <rFont val="Arial"/>
        <family val="2"/>
      </rPr>
      <t xml:space="preserve">Nota 2: </t>
    </r>
    <r>
      <rPr>
        <sz val="11"/>
        <color theme="1"/>
        <rFont val="Arial"/>
        <family val="2"/>
      </rPr>
      <t xml:space="preserve">Tener en cuenta también el servicio de alimentos que las  paredes sean de materiales resistentes, impermeables, no absorbentes y de fácil limpieza y  desinfección, 
</t>
    </r>
    <r>
      <rPr>
        <b/>
        <sz val="11"/>
        <color theme="1"/>
        <rFont val="Arial"/>
        <family val="2"/>
      </rPr>
      <t>Nota 3:</t>
    </r>
    <r>
      <rPr>
        <sz val="11"/>
        <color theme="1"/>
        <rFont val="Arial"/>
        <family val="2"/>
      </rPr>
      <t xml:space="preserve"> En el servicio de alimentos, los techos deben evitar la acumulación de suciedad, la condensación y la formación de hongos o mohos. Deben ser de fácil limpieza y mantenimiento, y no se permite el uso de techos falsos o dobles</t>
    </r>
  </si>
  <si>
    <t>4.7</t>
  </si>
  <si>
    <t>Facilita a la comunidad y a los participantes el ejercicio de control social sobre la calidad de la atención. (Estándar 7 y 56.)</t>
  </si>
  <si>
    <t xml:space="preserve">PSIC / TS / PEDAG / LIC </t>
  </si>
  <si>
    <t>4.7.1</t>
  </si>
  <si>
    <r>
      <t xml:space="preserve">Cuenta y posibilita a la comunidad y a los participantes ejercer el control social sobre la calidad de la atención.
</t>
    </r>
    <r>
      <rPr>
        <b/>
        <sz val="11"/>
        <color theme="1"/>
        <rFont val="Arial"/>
        <family val="2"/>
      </rPr>
      <t>Nota:</t>
    </r>
    <r>
      <rPr>
        <sz val="11"/>
        <color theme="1"/>
        <rFont val="Arial"/>
        <family val="2"/>
      </rPr>
      <t xml:space="preserve"> los soportes pueden ser el resultado de las visitas desarrolladas por veedurías ciudadanas, o por las visitas del Comité del Control Social del Servicio. </t>
    </r>
  </si>
  <si>
    <t>4.7.2</t>
  </si>
  <si>
    <r>
      <t xml:space="preserve">Realiza socialización a la comunidad de los servicios contratados, así: 
a. Primera Jornada durante el segundo (2) mes de la atención.
b. Segunda jornada durante el mes anterior al que finaliza la atención (es decir en el penúltimo mes de dicha atención). (Cuando aplique). 
</t>
    </r>
    <r>
      <rPr>
        <b/>
        <sz val="11"/>
        <color theme="1"/>
        <rFont val="Arial"/>
        <family val="2"/>
      </rPr>
      <t>Nota 1:</t>
    </r>
    <r>
      <rPr>
        <sz val="11"/>
        <color theme="1"/>
        <rFont val="Arial"/>
        <family val="2"/>
      </rPr>
      <t xml:space="preserve"> En diálogo con el talento humano, padres y/o acudientes y con los soportes suministrados se identifica que se conocen los servicios contratados. 
</t>
    </r>
    <r>
      <rPr>
        <b/>
        <sz val="11"/>
        <color theme="1"/>
        <rFont val="Arial"/>
        <family val="2"/>
      </rPr>
      <t>Nota 2</t>
    </r>
    <r>
      <rPr>
        <sz val="11"/>
        <color theme="1"/>
        <rFont val="Arial"/>
        <family val="2"/>
      </rPr>
      <t>: Los soportes de socialización pueden ser folletos, infografías, cuñas radiales, entre otros</t>
    </r>
  </si>
  <si>
    <t>4.7.3</t>
  </si>
  <si>
    <r>
      <t xml:space="preserve">Implementa las acciones para atender los resultados del Control Social y los aspectos encontrados durante las visitas desarrolladas por las veedurias.
</t>
    </r>
    <r>
      <rPr>
        <b/>
        <sz val="11"/>
        <color theme="1"/>
        <rFont val="Arial"/>
        <family val="2"/>
      </rPr>
      <t>Nota 1:</t>
    </r>
    <r>
      <rPr>
        <sz val="11"/>
        <color theme="1"/>
        <rFont val="Arial"/>
        <family val="2"/>
      </rPr>
      <t xml:space="preserve"> Los soportes pueden ser actas.
</t>
    </r>
    <r>
      <rPr>
        <b/>
        <sz val="11"/>
        <color theme="1"/>
        <rFont val="Arial"/>
        <family val="2"/>
      </rPr>
      <t xml:space="preserve">Nota 2: </t>
    </r>
    <r>
      <rPr>
        <sz val="11"/>
        <color theme="1"/>
        <rFont val="Arial"/>
        <family val="2"/>
      </rPr>
      <t>Mediante</t>
    </r>
    <r>
      <rPr>
        <b/>
        <sz val="11"/>
        <color theme="1"/>
        <rFont val="Arial"/>
        <family val="2"/>
      </rPr>
      <t xml:space="preserve"> </t>
    </r>
    <r>
      <rPr>
        <sz val="11"/>
        <color theme="1"/>
        <rFont val="Arial"/>
        <family val="2"/>
      </rPr>
      <t>diálogo con el talento humano, padres y/o acudientes y en contraste con los soportes suministrados se identifica que se han implementado acciones a partir del control social o de los resultados de las visitas de las veedurias.</t>
    </r>
  </si>
  <si>
    <t>GUIA OPERATIVA DEL SERVICIO EDUCACIÓN INICIAL CAMPESINA- EIC GO4.MT3.PP 26/12/2025 Versión 2 Página 121</t>
  </si>
  <si>
    <t>La Planeación Pedagógica se implementa teniendo en cuenta los siguientes criterios:
a. Es coherente con las concepciones, el enfoque, las estrategias pedagógicas y las intencionalidades definidas en el Proyecto Pedagógico de la Unidad Comunitaria de Atención (UCA).
b. Los materiales y recursos utilizados corresponden a lo previsto en la planeación y responden a los objetivos establecidos, y recursos que ofrece el entorno.
c. La experiencia pedagógica se desarrolla mediante estrategias que promueven la participación activa de los niños y niñas, favoreciendo el disfrute y sentido de las actividades rectoras.
d. Las intencionalidades y acciones pedagógicas se diseñan y ejecutan considerando los intereses, particularidades y necesidades de todos los participantes.
f. Se incorporan y respetan las Prácticas Trazadoras, garantizando su aplicación en los procesos pedagógicos.</t>
  </si>
  <si>
    <t>Cuenta con la Escala de Valoración Cualitativa del Desarrollo Infantil - Revisada - EVCDI-R, que:
a. Fue constuida a partir de las anotaciones, información y registros realizados máximo mensualmente de cada una de las niñas y niños. 
b. Se aplica cada tres (3) meses a partir del ingreso de cada niña y niño al servicio.</t>
  </si>
  <si>
    <t>Comunica a las familias y cuidadores los aspectos relevantes del proceso de desarrollo y aprendizaje de las niñas, niños.
a. Comunidando sobre: Potencialidades, características particulares y recomendaciones pedagógicas para potenciar el desarrollo y aprendizaje de los niños y niñas.
b.Se realiza en forma presencial minimo (3) tres veces al año.
c.Se consigna en el cuaderno de acompañamiento familiar.</t>
  </si>
  <si>
    <r>
      <t xml:space="preserve">Cuenta e implementa jornadas de reflexión pedagógica las cuales:
a. movilizando reflexiones que reconozcan los saberes, experiencias y propuestas del talento humano
b. Incluyen los compromisos y aportes para fortalecer el trabajo con las niñas, los niños, las mujeres y personas en estado de gestación.
d. Son realizadas una (1) vez al mes, cuatro (4) horas por un (1) día. </t>
    </r>
    <r>
      <rPr>
        <b/>
        <sz val="11"/>
        <rFont val="Arial"/>
        <family val="2"/>
      </rPr>
      <t xml:space="preserve">
Nota 1:</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t>
    </r>
  </si>
  <si>
    <t>GUIA OPERATIVA DEL SERVICIO EDUCACIÓN INICIAL CAMPESINA- EIC GO4.MT3.PP 26/12/2025 Versión 2 Página 94</t>
  </si>
  <si>
    <t>Fuente:</t>
  </si>
  <si>
    <t xml:space="preserve">Baños en línea infantil para atención de niñas y niños </t>
  </si>
  <si>
    <t>2.2.5</t>
  </si>
  <si>
    <t>2.2.6</t>
  </si>
  <si>
    <t>2.2.7</t>
  </si>
  <si>
    <t>2.4.2</t>
  </si>
  <si>
    <t>2.7.3</t>
  </si>
  <si>
    <t>2.7.4</t>
  </si>
  <si>
    <t>2.7.5</t>
  </si>
  <si>
    <t>2.7.6</t>
  </si>
  <si>
    <t>2.7.7</t>
  </si>
  <si>
    <t>2.7.8</t>
  </si>
  <si>
    <t>2.7.9</t>
  </si>
  <si>
    <t>2.7.10</t>
  </si>
  <si>
    <t>2.7.11</t>
  </si>
  <si>
    <t>2.7.12</t>
  </si>
  <si>
    <t>2.7.13</t>
  </si>
  <si>
    <t>2.7.14</t>
  </si>
  <si>
    <t>2.7.15</t>
  </si>
  <si>
    <t>2.7.16</t>
  </si>
  <si>
    <t>2.7.17</t>
  </si>
  <si>
    <t>2.7.18</t>
  </si>
  <si>
    <t>2.7.19</t>
  </si>
  <si>
    <t>2.7.20</t>
  </si>
  <si>
    <t>2.7.21</t>
  </si>
  <si>
    <t>2.7.22</t>
  </si>
  <si>
    <t>2.7.23</t>
  </si>
  <si>
    <t>2.9.3</t>
  </si>
  <si>
    <t>2.9.4</t>
  </si>
  <si>
    <t xml:space="preserve">Cuenta con un presupuesto de ingresos y gastos </t>
  </si>
  <si>
    <t>Diligencimiento Componente Financiero</t>
  </si>
  <si>
    <t>7.1.2 Garantiza que los recursos aportados sean utilizados exclusivamente para el financiamiento de las actividades previstas en el contrato.</t>
  </si>
  <si>
    <t>Cuando se trate de un convenio interadministrativo, la entidad territorial en el marco de la contratación derivada debe garantizar que estas obligaciones sean incorporadas en sus minutas, en los casos que el servicio se preste bajo los lineamientos del ICBF.</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</si>
  <si>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</si>
  <si>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</si>
  <si>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Este verifiable depende de las responsabilidade establecidas en el RUT</t>
  </si>
  <si>
    <t xml:space="preserve">7.2.3 Cuenta con Libro Fiscal de acuerdo a la normatividad vigente. </t>
  </si>
  <si>
    <t>7.2.4 Lleva la contabilidad desagregada por centro de costos.</t>
  </si>
  <si>
    <r>
      <t xml:space="preserve">Lleva la contabilidad desagregada por centro de costos.
</t>
    </r>
    <r>
      <rPr>
        <b/>
        <sz val="11"/>
        <color theme="1"/>
        <rFont val="Arial"/>
        <family val="2"/>
      </rPr>
      <t>Nota:</t>
    </r>
    <r>
      <rPr>
        <sz val="11"/>
        <color theme="1"/>
        <rFont val="Arial"/>
        <family val="2"/>
      </rPr>
      <t xml:space="preserve"> Este verifiable depende de las responsabilidade establecidas en el RUT</t>
    </r>
  </si>
  <si>
    <r>
      <t xml:space="preserve">Cuenta con la Caracterización de Prácticas y Acciones en los cuadernos de acompañamiento familiar y comunitario o el Formato Ficha de caracterización de Prácticas y Acciones o documento que lo modifique o lo sustituya.
a. Fue diligenciado máximo al segundo (2do) mes de la atención.
b. Es actualizada en los momentos en que se requiera, como: cambio de domicilio, nacimiento de un nuevo integrante de la familia, muerte de alguno de sus integrantes, entre otros.
c. Se realizó la Identificación de sentidos, de acuerdo con las orientaciones del Anexo de orientaciones para el proceso de caracterización en los servicios de educación inicial del ICBF o documento que lo modifique o lo sustituya.
</t>
    </r>
    <r>
      <rPr>
        <b/>
        <sz val="11"/>
        <color theme="1"/>
        <rFont val="Arial"/>
        <family val="2"/>
      </rPr>
      <t>Nota 1:</t>
    </r>
    <r>
      <rPr>
        <sz val="11"/>
        <color theme="1"/>
        <rFont val="Arial"/>
        <family val="2"/>
      </rPr>
      <t xml:space="preserve"> La totalidad de las niñas y niños del servicio deberá contar con caracterización.</t>
    </r>
  </si>
  <si>
    <t xml:space="preserve">Cuenta con el Cuaderno de acompañamiento familiar y comunitario o el Formato Ficha de Caracterización de Prácticas y Acciones o documento que lo modifique o sustituya el cual:
a. Debe estar lista para iniciar implementación de los planes de formación y acompañamiento a familias o cuidadores y el proyecto pedagógico en el tercer (3) mes de atención y su actualización debe estar lista el quinto (5) y octavo (8) mes.
b. Las evidencias no podrán ser ejercicios de encuesta o de listas de chequeo que no permiten acercarse de manera respetuosa a la cotidianidad de las familias y comunidades </t>
  </si>
  <si>
    <r>
      <t xml:space="preserve">Identifica posibles casos de amenaza y vulneración de los derechos de los niños, las niñas y las mujeres gestantes y activa la ruta de protección ante las autoridades competentes. (Estándar 3).
</t>
    </r>
    <r>
      <rPr>
        <b/>
        <sz val="11"/>
        <color theme="1"/>
        <rFont val="Arial"/>
        <family val="2"/>
      </rPr>
      <t xml:space="preserve">Nota: </t>
    </r>
    <r>
      <rPr>
        <sz val="11"/>
        <color theme="1"/>
        <rFont val="Arial"/>
        <family val="2"/>
      </rPr>
      <t xml:space="preserve">En los casos en donde aplique la jurisdicción especial o los mecanismos de gobierno propio, se seguirá la ruta de protección establecida. </t>
    </r>
  </si>
  <si>
    <r>
      <t xml:space="preserve">Cuenta con proyecto pedagógico que es particular de cada UCA dándole una identidad y que contiene:
a. Caracterización del participante, la familia y grupo de la UCA.
b. Concepciones del talento humano referente a: niño y niña, familia, desarrollo infantil y educación inicial 
c. Intencionalidades pedagógicas 
d. Estrategias pedagógicas.
e. Planeación y valoración de los encuentros en el hogar y comunitarios.
f. Acciones de cuidado 
g. Seguimiento al desarrollo infantil.
h. Reflexiones del proyecto pedagógico.
i. Transiciones armónicas 
j. Consideraciones a partir del Modelo de Enfoque Diferencial de Derechos
k. Debe estar al segundo mes de iniciada la prestación y se actualiza de manera trimestral.
</t>
    </r>
    <r>
      <rPr>
        <b/>
        <sz val="11"/>
        <rFont val="Arial"/>
        <family val="2"/>
      </rPr>
      <t>Nota 1:</t>
    </r>
    <r>
      <rPr>
        <sz val="11"/>
        <rFont val="Arial"/>
        <family val="2"/>
      </rPr>
      <t xml:space="preserve"> Esta verificación se realiza a través de los cuadernos de acompañamiento familiar  y comunitario. 
</t>
    </r>
    <r>
      <rPr>
        <b/>
        <sz val="11"/>
        <rFont val="Arial"/>
        <family val="2"/>
      </rPr>
      <t>Nota 2:</t>
    </r>
    <r>
      <rPr>
        <sz val="11"/>
        <rFont val="Arial"/>
        <family val="2"/>
      </rPr>
      <t xml:space="preserve"> Se tiene en cuenta los calendarios con las festividades y conmemoraciones de las comunidades campesinas para darle sentido y apropiación de dichas festividades.</t>
    </r>
  </si>
  <si>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 Tienen un sentido claro y una intencionalidad, las cuales promueven interacciones sensibles,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d. Entablan diálogos con las familias para generar estrategias frente al desarrollo de las prácticas de cuidado
</t>
    </r>
    <r>
      <rPr>
        <b/>
        <sz val="11"/>
        <color theme="1"/>
        <rFont val="Arial"/>
        <family val="2"/>
      </rPr>
      <t>Nota :</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</si>
  <si>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r>
      <t xml:space="preserve">Cuenta con un registro por cada niña o niño que dé cuenta de lo que viven, sienten, preguntan, interpretan, comunican y construyen en su cotidianidad
a. Se realiza el registro como mínimo, una (1) vez al mes.
b. Se registra en el cuaderno de acompañamiento familiar en el apartado "Registro de observaciones al desarrollo infantil"
* La fecha del suceso o cambio identificado.
*las anotaciones, informaciones y recorridos de las situaciones que cotidianamente se viven haciendo énfasis en el desarrollo de la niña o niño.
</t>
    </r>
    <r>
      <rPr>
        <b/>
        <sz val="11"/>
        <color theme="1"/>
        <rFont val="Arial"/>
        <family val="2"/>
      </rPr>
      <t>Nota :</t>
    </r>
    <r>
      <rPr>
        <sz val="11"/>
        <color theme="1"/>
        <rFont val="Arial"/>
        <family val="2"/>
      </rPr>
      <t xml:space="preserve"> Los soportes pueden ser diarios de campo, anecdotario, transcripciones de las voces, álbumes o museos de fotográfias comentadas, bitácoras, grabaciones de voz, cuadernos viajeros, producciones de las niñas y los niños, entre otros.
</t>
    </r>
  </si>
  <si>
    <t>5.5.4</t>
  </si>
  <si>
    <t>Coordinador Pedagógico (Medio Tiempo)</t>
  </si>
  <si>
    <t>Profesional en Salud y Nutrición</t>
  </si>
  <si>
    <t>Profesional en Psicología</t>
  </si>
  <si>
    <t>UCA 1: Agente Educativo máximo 20 participantes</t>
  </si>
  <si>
    <t>UCA 2: Agente Educativo máximo 20 participantes</t>
  </si>
  <si>
    <t>UCA 3: Agente Educativo máximo 20 participantes</t>
  </si>
  <si>
    <t>UCA 4: Agente Educativo máximo 20 participantes</t>
  </si>
  <si>
    <t>UCA 5: Agente Educativo máximo 20 participantes</t>
  </si>
  <si>
    <t>UCA 6: Agente Educativo máximo 20 participantes</t>
  </si>
  <si>
    <t>UCA 7: Agente Educativo máximo 20 participantes</t>
  </si>
  <si>
    <t>UCA 8: Agente Educativo máximo 20 participantes</t>
  </si>
  <si>
    <t>2.Ambientes Educativos y Protectores</t>
  </si>
  <si>
    <t>3. Salud y Nutrición</t>
  </si>
  <si>
    <t>4. Familia, Comunidades y Redes</t>
  </si>
  <si>
    <t>5. Proceso Pedagógico</t>
  </si>
  <si>
    <t>6. Administrativo y de Gestión</t>
  </si>
  <si>
    <t>7. Financiero</t>
  </si>
  <si>
    <t>8. Talento Humano</t>
  </si>
  <si>
    <t>AMBIENTES EDUCATIVOS Y PROTECTORES</t>
  </si>
  <si>
    <t>FAMILIA. COMUNIDADES Y REDES</t>
  </si>
  <si>
    <t>1. INFORMACIÓN DE LA INSTITUCIÓN</t>
  </si>
  <si>
    <t>2. SEDE / UNIDAD OPERATIVA 1</t>
  </si>
  <si>
    <t>2. AMBIENTES EDUCATIVOS Y PROTECTORES</t>
  </si>
  <si>
    <t>3. SALUD Y NUTRICIÓN</t>
  </si>
  <si>
    <t>4. FAMILIA, CUMINIDAD Y REDES</t>
  </si>
  <si>
    <t>6. ADMINISTRACIÓN Y DE GESTIÓN</t>
  </si>
  <si>
    <r>
      <rPr>
        <b/>
        <i/>
        <sz val="12"/>
        <color theme="1"/>
        <rFont val="Tempus Sans ITC"/>
        <family val="5"/>
      </rPr>
      <t xml:space="preserve">¡Antes de imprimir este documento… piense en el medio ambiente!  </t>
    </r>
    <r>
      <rPr>
        <b/>
        <sz val="11"/>
        <color theme="1"/>
        <rFont val="Tempus Sans ITC"/>
        <family val="5"/>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</si>
  <si>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PROCESO DE INSPECCIÓN, VIGILANCIA Y CONTROL
INSTRUMENTO 
EDUCACION INICIAL CAMPESINA</t>
  </si>
  <si>
    <t>el equipo de la Oficina de Inspección, Vigilancia y Control y Calidad de Servicios, realiza socialización de las situaciones encontradas durante la visita por cada uno de los componentes:  y se le informa que podrá pronunciarse frente al desarrollo de la misma.</t>
  </si>
  <si>
    <t>IN84.IVC
Versión 2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</si>
</sst>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00000000"/>
    <numFmt numFmtId="165" formatCode="0.0"/>
  </numFmts>
  <fonts count="86"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color theme="1"/>
      <name val="Aptos Narrow"/>
      <family val="2"/>
      <scheme val="minor"/>
    </font>
    <font>
      <sz val="11"/>
      <name val="Arial"/>
      <family val="2"/>
    </font>
    <font>
      <b/>
      <u/>
      <sz val="11"/>
      <color theme="1"/>
      <name val="Arial"/>
      <family val="2"/>
    </font>
    <font>
      <sz val="8"/>
      <name val="Aptos Narrow"/>
      <family val="2"/>
      <scheme val="minor"/>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22"/>
      <color theme="1"/>
      <name val="Arial"/>
      <family val="2"/>
    </font>
    <font>
      <sz val="10"/>
      <color theme="1"/>
      <name val="Arial"/>
      <family val="2"/>
    </font>
    <font>
      <b/>
      <sz val="12"/>
      <color theme="1"/>
      <name val="Aptos Narrow"/>
      <family val="2"/>
      <scheme val="minor"/>
    </font>
    <font>
      <b/>
      <sz val="8"/>
      <color theme="0"/>
      <name val="Arial"/>
      <family val="2"/>
    </font>
    <font>
      <sz val="5"/>
      <name val="Aptos Narrow"/>
      <family val="2"/>
      <scheme val="minor"/>
    </font>
    <font>
      <sz val="11"/>
      <color rgb="FFFF0000"/>
      <name val="Aptos Narrow"/>
      <family val="2"/>
      <scheme val="minor"/>
    </font>
    <font>
      <b/>
      <sz val="11"/>
      <color rgb="FF000000"/>
      <name val="Aptos Narrow"/>
      <family val="2"/>
    </font>
    <font>
      <b/>
      <sz val="12"/>
      <color theme="0"/>
      <name val="Arial"/>
      <family val="2"/>
    </font>
    <font>
      <b/>
      <sz val="12"/>
      <name val="Arial"/>
      <family val="2"/>
    </font>
    <font>
      <sz val="10"/>
      <color theme="0" tint="-0.499984740745262"/>
      <name val="Arial"/>
      <family val="2"/>
    </font>
    <font>
      <b/>
      <sz val="10"/>
      <color theme="0" tint="-0.499984740745262"/>
      <name val="Arial"/>
      <family val="2"/>
    </font>
    <font>
      <b/>
      <sz val="11"/>
      <color theme="1"/>
      <name val="Arial Narrow"/>
      <family val="2"/>
    </font>
    <font>
      <sz val="11"/>
      <color rgb="FF000000"/>
      <name val="Arial Narrow"/>
      <family val="2"/>
    </font>
    <font>
      <sz val="5"/>
      <color rgb="FF000000"/>
      <name val="Aptos Display"/>
      <family val="2"/>
    </font>
    <font>
      <sz val="11"/>
      <color rgb="FF00B050"/>
      <name val="Arial"/>
      <family val="2"/>
    </font>
    <font>
      <b/>
      <sz val="9"/>
      <name val="Arial"/>
      <family val="2"/>
    </font>
    <font>
      <b/>
      <u/>
      <sz val="11"/>
      <color theme="0"/>
      <name val="Aptos Narrow"/>
      <family val="2"/>
      <scheme val="minor"/>
    </font>
    <font>
      <b/>
      <sz val="14"/>
      <color theme="1"/>
      <name val="Arial"/>
      <family val="2"/>
    </font>
    <font>
      <b/>
      <sz val="12"/>
      <color rgb="FF000000"/>
      <name val="Arial"/>
      <family val="2"/>
    </font>
    <font>
      <b/>
      <sz val="10"/>
      <color rgb="FF000000"/>
      <name val="Arial"/>
      <family val="2"/>
    </font>
    <font>
      <sz val="10"/>
      <color rgb="FF000000"/>
      <name val="Arial"/>
      <family val="2"/>
    </font>
    <font>
      <b/>
      <sz val="9"/>
      <color theme="1"/>
      <name val="Aptos Narrow"/>
      <family val="2"/>
      <scheme val="minor"/>
    </font>
    <font>
      <b/>
      <u/>
      <sz val="10"/>
      <color theme="0"/>
      <name val="Aptos Narrow"/>
      <family val="2"/>
      <scheme val="minor"/>
    </font>
    <font>
      <u/>
      <sz val="11"/>
      <color theme="0"/>
      <name val="Aptos Narrow"/>
      <family val="2"/>
      <scheme val="minor"/>
    </font>
    <font>
      <i/>
      <sz val="11"/>
      <color theme="1"/>
      <name val="Arial"/>
      <family val="2"/>
    </font>
    <font>
      <b/>
      <u/>
      <sz val="11"/>
      <color rgb="FF000000"/>
      <name val="Arial"/>
      <family val="2"/>
    </font>
    <font>
      <i/>
      <sz val="11"/>
      <name val="Arial"/>
      <family val="2"/>
    </font>
    <font>
      <sz val="11"/>
      <color rgb="FF000000"/>
      <name val="Aptos Narrow"/>
      <family val="2"/>
    </font>
    <font>
      <u/>
      <sz val="11"/>
      <color theme="1"/>
      <name val="Arial"/>
      <family val="2"/>
    </font>
    <font>
      <sz val="5"/>
      <color rgb="FF000000"/>
      <name val="Aptos Narrow"/>
      <family val="2"/>
    </font>
    <font>
      <sz val="11"/>
      <color theme="6" tint="0.39997558519241921"/>
      <name val="Arial"/>
      <family val="2"/>
    </font>
    <font>
      <sz val="11"/>
      <color theme="6" tint="0.39997558519241921"/>
      <name val="Aptos Narrow"/>
      <family val="2"/>
      <scheme val="minor"/>
    </font>
    <font>
      <sz val="5"/>
      <name val="Arial"/>
      <family val="2"/>
    </font>
    <font>
      <sz val="5"/>
      <color rgb="FF000000"/>
      <name val="Arial"/>
      <family val="2"/>
    </font>
    <font>
      <sz val="11"/>
      <color rgb="FF000000"/>
      <name val="Arial"/>
      <family val="2"/>
    </font>
    <font>
      <sz val="11"/>
      <color theme="1"/>
      <name val="Arial"/>
      <family val="2"/>
    </font>
    <font>
      <b/>
      <sz val="16"/>
      <color rgb="FF000000"/>
      <name val="Aptos Narrow"/>
      <family val="2"/>
    </font>
    <font>
      <b/>
      <sz val="5"/>
      <color rgb="FF000000"/>
      <name val="Aptos Narrow"/>
      <family val="2"/>
    </font>
    <font>
      <sz val="11"/>
      <color rgb="FF000000"/>
      <name val="Aptos Display"/>
      <family val="2"/>
    </font>
    <font>
      <sz val="10"/>
      <color rgb="FF000000"/>
      <name val="Aptos Display"/>
      <family val="2"/>
    </font>
    <font>
      <sz val="7"/>
      <name val="Arial"/>
      <family val="2"/>
    </font>
    <font>
      <b/>
      <sz val="12"/>
      <color theme="3" tint="0.249977111117893"/>
      <name val="Aptos Narrow"/>
      <family val="2"/>
      <scheme val="minor"/>
    </font>
    <font>
      <sz val="11"/>
      <name val="Aptos Display"/>
      <family val="2"/>
      <scheme val="major"/>
    </font>
    <font>
      <b/>
      <sz val="10"/>
      <color theme="1"/>
      <name val="Arial"/>
      <family val="2"/>
    </font>
    <font>
      <b/>
      <i/>
      <sz val="12"/>
      <color theme="1"/>
      <name val="Tempus Sans ITC"/>
      <family val="5"/>
    </font>
    <font>
      <b/>
      <sz val="11"/>
      <color theme="1"/>
      <name val="Tempus Sans ITC"/>
      <family val="5"/>
    </font>
    <font>
      <sz val="6"/>
      <color theme="1"/>
      <name val="Arial"/>
      <family val="2"/>
    </font>
    <font>
      <sz val="11"/>
      <color theme="1"/>
      <name val="Aptos Narrow"/>
      <family val="5"/>
      <scheme val="minor"/>
    </font>
  </fonts>
  <fills count="4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7A0978"/>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0000FF"/>
        <bgColor indexed="64"/>
      </patternFill>
    </fill>
    <fill>
      <patternFill patternType="solid">
        <fgColor rgb="FFFFCCCC"/>
        <bgColor rgb="FF000000"/>
      </patternFill>
    </fill>
    <fill>
      <patternFill patternType="solid">
        <fgColor theme="1" tint="0.499984740745262"/>
        <bgColor indexed="64"/>
      </patternFill>
    </fill>
    <fill>
      <patternFill patternType="solid">
        <fgColor rgb="FFFFFFFF"/>
        <bgColor rgb="FF000000"/>
      </patternFill>
    </fill>
    <fill>
      <patternFill patternType="solid">
        <fgColor theme="6" tint="0.59999389629810485"/>
        <bgColor rgb="FF000000"/>
      </patternFill>
    </fill>
    <fill>
      <patternFill patternType="solid">
        <fgColor rgb="FFC0E6F5"/>
        <bgColor rgb="FF000000"/>
      </patternFill>
    </fill>
    <fill>
      <patternFill patternType="solid">
        <fgColor rgb="FFD9D9D9"/>
        <bgColor rgb="FF000000"/>
      </patternFill>
    </fill>
    <fill>
      <patternFill patternType="solid">
        <fgColor rgb="FFF2CEEF"/>
        <bgColor rgb="FF000000"/>
      </patternFill>
    </fill>
    <fill>
      <patternFill patternType="solid">
        <fgColor rgb="FFFBE2D5"/>
        <bgColor rgb="FF000000"/>
      </patternFill>
    </fill>
    <fill>
      <patternFill patternType="solid">
        <fgColor theme="2" tint="-9.9978637043366805E-2"/>
        <bgColor rgb="FF000000"/>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39997558519241921"/>
        <bgColor indexed="64"/>
      </patternFill>
    </fill>
  </fills>
  <borders count="6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right/>
      <top/>
      <bottom style="medium">
        <color rgb="FF000000"/>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rgb="FF000000"/>
      </left>
      <right style="thin">
        <color indexed="64"/>
      </right>
      <top style="medium">
        <color rgb="FF000000"/>
      </top>
      <bottom/>
      <diagonal/>
    </border>
  </borders>
  <cellStyleXfs count="5">
    <xf numFmtId="0" fontId="0" fillId="0" borderId="0"/>
    <xf numFmtId="0" fontId="21" fillId="0" borderId="0"/>
    <xf numFmtId="0" fontId="21" fillId="0" borderId="0"/>
    <xf numFmtId="0" fontId="37" fillId="0" borderId="0" applyNumberFormat="0" applyFill="0" applyBorder="0" applyAlignment="0" applyProtection="0"/>
    <xf numFmtId="43" fontId="28" fillId="0" borderId="0" applyFont="0" applyFill="0" applyBorder="0" applyAlignment="0" applyProtection="0"/>
  </cellStyleXfs>
  <cellXfs count="633">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1" fillId="0" borderId="0" xfId="0" applyFont="1" applyAlignment="1">
      <alignment vertical="center" wrapText="1"/>
    </xf>
    <xf numFmtId="0" fontId="16" fillId="0" borderId="0" xfId="0" applyFont="1" applyAlignment="1">
      <alignment horizontal="center" vertical="center"/>
    </xf>
    <xf numFmtId="0" fontId="11" fillId="9" borderId="43" xfId="0" applyFont="1" applyFill="1" applyBorder="1" applyAlignment="1">
      <alignment vertical="center" wrapText="1"/>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9"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6" borderId="8" xfId="0" applyFont="1" applyFill="1" applyBorder="1" applyAlignment="1">
      <alignment horizontal="justify" vertical="center" wrapText="1"/>
    </xf>
    <xf numFmtId="0" fontId="4" fillId="9" borderId="11" xfId="0" applyFont="1" applyFill="1" applyBorder="1" applyAlignment="1">
      <alignment horizontal="center" vertical="center"/>
    </xf>
    <xf numFmtId="0" fontId="29" fillId="5" borderId="8" xfId="0" applyFont="1" applyFill="1" applyBorder="1" applyAlignment="1">
      <alignment vertical="center" wrapText="1"/>
    </xf>
    <xf numFmtId="0" fontId="29" fillId="0" borderId="8" xfId="0" applyFont="1" applyBorder="1" applyAlignment="1">
      <alignment vertical="center" wrapText="1"/>
    </xf>
    <xf numFmtId="0" fontId="29"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29" fillId="9" borderId="8" xfId="0" applyFont="1" applyFill="1" applyBorder="1" applyAlignment="1">
      <alignment horizontal="justify" vertical="center"/>
    </xf>
    <xf numFmtId="0" fontId="29" fillId="9" borderId="14" xfId="0" applyFont="1" applyFill="1" applyBorder="1" applyAlignment="1">
      <alignment horizontal="justify" vertical="center" wrapText="1"/>
    </xf>
    <xf numFmtId="0" fontId="4" fillId="5" borderId="27" xfId="0" applyFont="1" applyFill="1" applyBorder="1" applyAlignment="1">
      <alignment horizontal="center" vertical="center"/>
    </xf>
    <xf numFmtId="0" fontId="4" fillId="5" borderId="12" xfId="0" applyFont="1" applyFill="1" applyBorder="1" applyAlignment="1">
      <alignment vertical="center" wrapText="1"/>
    </xf>
    <xf numFmtId="0" fontId="14" fillId="0" borderId="0" xfId="0" applyFont="1" applyAlignment="1">
      <alignment horizontal="center" vertical="center"/>
    </xf>
    <xf numFmtId="0" fontId="4" fillId="5" borderId="12" xfId="0" applyFont="1" applyFill="1" applyBorder="1" applyAlignment="1">
      <alignment horizontal="left" vertical="center" wrapText="1"/>
    </xf>
    <xf numFmtId="0" fontId="0" fillId="0" borderId="0" xfId="0" applyAlignment="1">
      <alignment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7" borderId="45" xfId="0" applyFont="1" applyFill="1" applyBorder="1" applyAlignment="1">
      <alignment horizontal="center" vertical="center"/>
    </xf>
    <xf numFmtId="0" fontId="3" fillId="7" borderId="45"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9" fillId="5" borderId="8" xfId="0" applyFont="1" applyFill="1" applyBorder="1" applyAlignment="1">
      <alignment horizontal="justify" vertical="center" wrapText="1"/>
    </xf>
    <xf numFmtId="0" fontId="29"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8" xfId="0" applyFont="1" applyFill="1" applyBorder="1" applyAlignment="1">
      <alignment vertical="center" wrapText="1"/>
    </xf>
    <xf numFmtId="0" fontId="5" fillId="2" borderId="1" xfId="0" applyFont="1" applyFill="1" applyBorder="1" applyAlignment="1">
      <alignment horizontal="center" vertical="center" wrapText="1"/>
    </xf>
    <xf numFmtId="0" fontId="35"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5" fillId="7" borderId="43"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8" fillId="0" borderId="0" xfId="0" applyFont="1" applyAlignment="1">
      <alignment horizontal="justify" vertical="center" wrapText="1"/>
    </xf>
    <xf numFmtId="0" fontId="4" fillId="0" borderId="0" xfId="0" applyFont="1"/>
    <xf numFmtId="0" fontId="29"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9" borderId="8" xfId="0" applyFont="1" applyFill="1" applyBorder="1" applyAlignment="1" applyProtection="1">
      <alignment horizontal="center" vertical="center" wrapText="1"/>
      <protection locked="0"/>
    </xf>
    <xf numFmtId="0" fontId="29"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8" xfId="0" applyBorder="1" applyAlignment="1">
      <alignment horizontal="left" vertical="center" wrapText="1"/>
    </xf>
    <xf numFmtId="0" fontId="0" fillId="0" borderId="38"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9" fillId="0" borderId="16" xfId="0" applyFont="1" applyBorder="1" applyAlignment="1" applyProtection="1">
      <alignment horizontal="justify" vertical="center" wrapText="1"/>
      <protection locked="0"/>
    </xf>
    <xf numFmtId="0" fontId="29" fillId="0" borderId="17" xfId="0" applyFont="1" applyBorder="1" applyAlignment="1" applyProtection="1">
      <alignment horizontal="center" vertical="center" wrapText="1"/>
      <protection locked="0"/>
    </xf>
    <xf numFmtId="0" fontId="29" fillId="0" borderId="9" xfId="0" applyFont="1" applyBorder="1" applyAlignment="1" applyProtection="1">
      <alignment horizontal="justify" vertical="center" wrapText="1"/>
      <protection locked="0"/>
    </xf>
    <xf numFmtId="2" fontId="29" fillId="0" borderId="8" xfId="0" applyNumberFormat="1" applyFont="1" applyBorder="1" applyAlignment="1" applyProtection="1">
      <alignment horizontal="center" vertical="center" wrapText="1"/>
      <protection locked="0"/>
    </xf>
    <xf numFmtId="0" fontId="29" fillId="9" borderId="17" xfId="0" applyFont="1" applyFill="1" applyBorder="1" applyAlignment="1">
      <alignment horizontal="center" vertical="center" wrapText="1"/>
    </xf>
    <xf numFmtId="0" fontId="29" fillId="9" borderId="17" xfId="0" applyFont="1" applyFill="1" applyBorder="1" applyAlignment="1" applyProtection="1">
      <alignment horizontal="center" vertical="center" wrapText="1"/>
      <protection locked="0"/>
    </xf>
    <xf numFmtId="1" fontId="29" fillId="9" borderId="8" xfId="0" applyNumberFormat="1" applyFont="1" applyFill="1" applyBorder="1" applyAlignment="1">
      <alignment horizontal="center" vertical="center" wrapText="1"/>
    </xf>
    <xf numFmtId="0" fontId="29" fillId="0" borderId="19" xfId="0" applyFont="1" applyBorder="1" applyAlignment="1" applyProtection="1">
      <alignment horizontal="center" vertical="center" wrapText="1"/>
      <protection locked="0"/>
    </xf>
    <xf numFmtId="0" fontId="1" fillId="0" borderId="0" xfId="0" applyFont="1" applyAlignment="1">
      <alignment horizontal="left"/>
    </xf>
    <xf numFmtId="0" fontId="38" fillId="0" borderId="28" xfId="0" applyFont="1" applyBorder="1" applyAlignment="1">
      <alignment horizontal="left" vertical="center" wrapText="1"/>
    </xf>
    <xf numFmtId="0" fontId="38" fillId="0" borderId="28" xfId="0" applyFont="1" applyBorder="1" applyAlignment="1">
      <alignment horizontal="center" vertical="center" wrapText="1"/>
    </xf>
    <xf numFmtId="0" fontId="38" fillId="0" borderId="8" xfId="0" applyFont="1" applyBorder="1" applyAlignment="1">
      <alignment horizontal="left" vertical="center" wrapText="1"/>
    </xf>
    <xf numFmtId="0" fontId="38" fillId="0" borderId="8" xfId="0" applyFont="1" applyBorder="1" applyAlignment="1">
      <alignment horizontal="center" vertical="center" wrapText="1"/>
    </xf>
    <xf numFmtId="0" fontId="39" fillId="0" borderId="28" xfId="0" applyFont="1" applyBorder="1" applyAlignment="1">
      <alignment horizontal="left" vertical="center" wrapText="1"/>
    </xf>
    <xf numFmtId="0" fontId="39" fillId="0" borderId="28" xfId="0" applyFont="1" applyBorder="1" applyAlignment="1">
      <alignment vertical="center" wrapText="1"/>
    </xf>
    <xf numFmtId="0" fontId="39" fillId="0" borderId="29" xfId="0" applyFont="1" applyBorder="1" applyAlignment="1">
      <alignment vertical="center" wrapText="1"/>
    </xf>
    <xf numFmtId="0" fontId="39" fillId="0" borderId="8" xfId="0" applyFont="1" applyBorder="1" applyAlignment="1">
      <alignment horizontal="left" vertical="center" wrapText="1"/>
    </xf>
    <xf numFmtId="0" fontId="39" fillId="0" borderId="8" xfId="0" applyFont="1" applyBorder="1" applyAlignment="1">
      <alignment vertical="center" wrapText="1"/>
    </xf>
    <xf numFmtId="0" fontId="39" fillId="0" borderId="12" xfId="0" applyFont="1" applyBorder="1" applyAlignment="1">
      <alignment vertical="center" wrapText="1"/>
    </xf>
    <xf numFmtId="0" fontId="40"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1" fillId="22" borderId="55" xfId="0" applyFont="1" applyFill="1" applyBorder="1" applyAlignment="1">
      <alignment horizontal="center" vertical="center"/>
    </xf>
    <xf numFmtId="0" fontId="1" fillId="23" borderId="55" xfId="0" applyFont="1" applyFill="1" applyBorder="1" applyAlignment="1">
      <alignment vertical="center"/>
    </xf>
    <xf numFmtId="0" fontId="1" fillId="0" borderId="55" xfId="0" applyFont="1" applyBorder="1" applyAlignment="1">
      <alignment vertical="center"/>
    </xf>
    <xf numFmtId="0" fontId="15" fillId="14" borderId="0" xfId="0" applyFont="1" applyFill="1" applyAlignment="1">
      <alignment horizontal="center" vertical="center" wrapText="1"/>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4" fillId="11" borderId="25" xfId="0" applyFont="1" applyFill="1" applyBorder="1" applyAlignment="1">
      <alignment horizontal="left" vertical="center" wrapText="1"/>
    </xf>
    <xf numFmtId="0" fontId="44"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5" fillId="7" borderId="44" xfId="0" applyFont="1" applyFill="1" applyBorder="1" applyAlignment="1" applyProtection="1">
      <alignment horizontal="center" vertical="center" wrapText="1"/>
      <protection locked="0"/>
    </xf>
    <xf numFmtId="0" fontId="47" fillId="0" borderId="8" xfId="0" applyFont="1" applyBorder="1" applyAlignment="1" applyProtection="1">
      <alignment horizontal="center" vertical="center" wrapText="1"/>
      <protection locked="0"/>
    </xf>
    <xf numFmtId="0" fontId="47" fillId="9" borderId="8"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39" fillId="9" borderId="8"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lignment vertical="center" wrapText="1"/>
    </xf>
    <xf numFmtId="0" fontId="21" fillId="9" borderId="8" xfId="0" applyFont="1" applyFill="1" applyBorder="1" applyAlignment="1">
      <alignment horizontal="center" vertical="center" wrapText="1"/>
    </xf>
    <xf numFmtId="0" fontId="27" fillId="0" borderId="8" xfId="0" applyFont="1" applyBorder="1" applyAlignment="1">
      <alignment vertical="center" wrapText="1"/>
    </xf>
    <xf numFmtId="0" fontId="45" fillId="0" borderId="8" xfId="0" applyFont="1" applyBorder="1" applyAlignment="1">
      <alignment vertical="center" wrapText="1"/>
    </xf>
    <xf numFmtId="0" fontId="22" fillId="24" borderId="8" xfId="0" applyFont="1" applyFill="1" applyBorder="1" applyAlignment="1">
      <alignment horizontal="center" vertical="center" wrapText="1"/>
    </xf>
    <xf numFmtId="0" fontId="21" fillId="9" borderId="8" xfId="0" applyFont="1" applyFill="1" applyBorder="1" applyAlignment="1">
      <alignment horizontal="left" vertical="center" wrapText="1"/>
    </xf>
    <xf numFmtId="0" fontId="4" fillId="0" borderId="8" xfId="0" applyFont="1" applyBorder="1" applyAlignment="1" applyProtection="1">
      <alignment vertical="center" wrapText="1"/>
      <protection locked="0"/>
    </xf>
    <xf numFmtId="0" fontId="22" fillId="27" borderId="8" xfId="0" applyFont="1" applyFill="1" applyBorder="1" applyAlignment="1">
      <alignment horizontal="center" vertical="center" wrapText="1"/>
    </xf>
    <xf numFmtId="0" fontId="46" fillId="24" borderId="8" xfId="0" applyFont="1" applyFill="1" applyBorder="1" applyAlignment="1">
      <alignment horizontal="center" vertical="center" wrapText="1"/>
    </xf>
    <xf numFmtId="0" fontId="10" fillId="7" borderId="7" xfId="0" applyFont="1" applyFill="1" applyBorder="1" applyAlignment="1" applyProtection="1">
      <alignment horizontal="center" vertical="center" wrapText="1"/>
      <protection locked="0"/>
    </xf>
    <xf numFmtId="0" fontId="4" fillId="5" borderId="8" xfId="0" applyFont="1" applyFill="1" applyBorder="1" applyAlignment="1">
      <alignment horizontal="justify" vertical="center" wrapText="1"/>
    </xf>
    <xf numFmtId="0" fontId="10" fillId="0" borderId="8" xfId="0" applyFont="1" applyBorder="1" applyAlignment="1">
      <alignment horizontal="justify" vertical="center" wrapText="1"/>
    </xf>
    <xf numFmtId="0" fontId="50" fillId="29" borderId="8" xfId="0" applyFont="1" applyFill="1" applyBorder="1" applyAlignment="1">
      <alignment horizontal="left" vertical="top" wrapText="1"/>
    </xf>
    <xf numFmtId="0" fontId="34"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0" fillId="9" borderId="17" xfId="0" applyFill="1" applyBorder="1" applyAlignment="1">
      <alignment horizontal="justify" vertical="top" wrapText="1"/>
    </xf>
    <xf numFmtId="0" fontId="0" fillId="9" borderId="0" xfId="0" applyFill="1" applyAlignment="1">
      <alignment horizontal="justify" vertical="center" wrapText="1"/>
    </xf>
    <xf numFmtId="0" fontId="4" fillId="0" borderId="8" xfId="0" applyFont="1" applyBorder="1" applyAlignment="1">
      <alignment vertical="center" wrapText="1"/>
    </xf>
    <xf numFmtId="0" fontId="29" fillId="9" borderId="8" xfId="0" applyFont="1" applyFill="1" applyBorder="1" applyAlignment="1">
      <alignment vertical="center" wrapText="1"/>
    </xf>
    <xf numFmtId="0" fontId="3" fillId="7" borderId="6" xfId="0" applyFont="1" applyFill="1" applyBorder="1" applyAlignment="1" applyProtection="1">
      <alignment horizontal="center" vertical="center" wrapText="1"/>
      <protection locked="0"/>
    </xf>
    <xf numFmtId="0" fontId="17" fillId="7" borderId="21" xfId="0" applyFont="1" applyFill="1" applyBorder="1" applyAlignment="1" applyProtection="1">
      <alignment horizontal="center" vertical="center" wrapText="1"/>
      <protection locked="0"/>
    </xf>
    <xf numFmtId="0" fontId="29" fillId="0" borderId="0" xfId="0" applyFont="1" applyProtection="1">
      <protection locked="0"/>
    </xf>
    <xf numFmtId="0" fontId="5" fillId="0" borderId="0" xfId="0" applyFont="1" applyAlignment="1" applyProtection="1">
      <alignment horizontal="center"/>
      <protection locked="0"/>
    </xf>
    <xf numFmtId="0" fontId="29" fillId="0" borderId="0" xfId="0" applyFont="1" applyAlignment="1" applyProtection="1">
      <alignment horizontal="center"/>
      <protection locked="0"/>
    </xf>
    <xf numFmtId="0" fontId="52" fillId="0" borderId="0" xfId="0" applyFont="1" applyAlignment="1" applyProtection="1">
      <alignment horizontal="center" vertical="center"/>
      <protection locked="0"/>
    </xf>
    <xf numFmtId="0" fontId="5" fillId="21" borderId="33" xfId="0" applyFont="1" applyFill="1" applyBorder="1" applyAlignment="1">
      <alignment horizontal="center" vertical="center" wrapText="1"/>
    </xf>
    <xf numFmtId="0" fontId="5" fillId="21" borderId="2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0" borderId="8" xfId="0" applyFont="1" applyBorder="1" applyAlignment="1" applyProtection="1">
      <alignment horizontal="center" vertical="center"/>
      <protection locked="0"/>
    </xf>
    <xf numFmtId="0" fontId="5" fillId="21" borderId="8" xfId="0" applyFont="1" applyFill="1" applyBorder="1" applyAlignment="1">
      <alignment horizontal="center" vertical="center" wrapText="1"/>
    </xf>
    <xf numFmtId="0" fontId="53" fillId="21" borderId="8" xfId="0" applyFont="1" applyFill="1" applyBorder="1" applyAlignment="1">
      <alignment horizontal="center" vertical="center" wrapText="1"/>
    </xf>
    <xf numFmtId="0" fontId="29" fillId="0" borderId="8" xfId="0" applyFont="1" applyBorder="1" applyAlignment="1">
      <alignment horizontal="center" vertical="center"/>
    </xf>
    <xf numFmtId="0" fontId="29" fillId="0" borderId="8" xfId="0" applyFont="1" applyBorder="1" applyAlignment="1" applyProtection="1">
      <alignment horizontal="justify" vertical="center"/>
      <protection locked="0"/>
    </xf>
    <xf numFmtId="0" fontId="29" fillId="0" borderId="0" xfId="0" applyFont="1" applyAlignment="1" applyProtection="1">
      <alignment horizontal="center" vertical="center"/>
      <protection locked="0"/>
    </xf>
    <xf numFmtId="0" fontId="4" fillId="0" borderId="14" xfId="0" applyFont="1" applyBorder="1" applyAlignment="1">
      <alignment horizontal="justify" vertical="center" wrapText="1"/>
    </xf>
    <xf numFmtId="0" fontId="0" fillId="0" borderId="0" xfId="0" applyAlignment="1" applyProtection="1">
      <alignment horizontal="center"/>
      <protection locked="0"/>
    </xf>
    <xf numFmtId="0" fontId="15" fillId="9" borderId="9" xfId="0" applyFont="1" applyFill="1" applyBorder="1" applyAlignment="1">
      <alignment horizontal="center" vertical="center"/>
    </xf>
    <xf numFmtId="0" fontId="4" fillId="0" borderId="17" xfId="0" applyFont="1" applyBorder="1" applyAlignment="1" applyProtection="1">
      <alignment horizontal="center" vertical="center"/>
      <protection locked="0"/>
    </xf>
    <xf numFmtId="0" fontId="15" fillId="9" borderId="0" xfId="0" applyFont="1" applyFill="1" applyAlignment="1">
      <alignment horizontal="center" vertical="center"/>
    </xf>
    <xf numFmtId="0" fontId="15" fillId="14" borderId="9" xfId="0" applyFont="1" applyFill="1" applyBorder="1" applyAlignment="1">
      <alignment horizontal="center" vertical="center" wrapText="1"/>
    </xf>
    <xf numFmtId="0" fontId="54" fillId="34" borderId="0" xfId="3" applyFont="1" applyFill="1" applyAlignment="1">
      <alignment horizontal="center" vertical="center"/>
    </xf>
    <xf numFmtId="0" fontId="19" fillId="0" borderId="7" xfId="0" applyFont="1" applyBorder="1" applyAlignment="1" applyProtection="1">
      <alignment vertical="center" wrapText="1"/>
      <protection locked="0"/>
    </xf>
    <xf numFmtId="0" fontId="4" fillId="5" borderId="23" xfId="0" applyFont="1" applyFill="1" applyBorder="1" applyAlignment="1">
      <alignment horizontal="justify" vertical="center" wrapText="1"/>
    </xf>
    <xf numFmtId="0" fontId="4" fillId="5" borderId="9" xfId="0" applyFont="1" applyFill="1" applyBorder="1" applyAlignment="1">
      <alignment horizontal="justify" vertical="center" wrapText="1"/>
    </xf>
    <xf numFmtId="0" fontId="29" fillId="9" borderId="9" xfId="0" applyFont="1" applyFill="1" applyBorder="1" applyAlignment="1">
      <alignment horizontal="justify" vertical="center" wrapText="1"/>
    </xf>
    <xf numFmtId="0" fontId="4" fillId="9" borderId="9" xfId="0" applyFont="1" applyFill="1" applyBorder="1" applyAlignment="1">
      <alignment horizontal="justify" vertical="center" wrapText="1"/>
    </xf>
    <xf numFmtId="0" fontId="26" fillId="9" borderId="9"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16" xfId="0" applyFont="1" applyBorder="1" applyAlignment="1">
      <alignment horizontal="left" vertical="center" wrapText="1"/>
    </xf>
    <xf numFmtId="0" fontId="29" fillId="0" borderId="8" xfId="0" applyFont="1" applyBorder="1" applyAlignment="1">
      <alignment horizontal="left" vertical="center" wrapText="1"/>
    </xf>
    <xf numFmtId="0" fontId="4" fillId="9" borderId="13" xfId="0" applyFont="1" applyFill="1" applyBorder="1" applyAlignment="1">
      <alignment horizontal="center" vertical="center"/>
    </xf>
    <xf numFmtId="0" fontId="39" fillId="0" borderId="0" xfId="0" applyFont="1" applyAlignment="1">
      <alignment wrapText="1"/>
    </xf>
    <xf numFmtId="0" fontId="56" fillId="2" borderId="8" xfId="0" applyFont="1" applyFill="1" applyBorder="1" applyAlignment="1">
      <alignment horizontal="center" vertical="center" textRotation="90" wrapText="1"/>
    </xf>
    <xf numFmtId="0" fontId="39" fillId="0" borderId="8" xfId="0" applyFont="1" applyBorder="1" applyAlignment="1">
      <alignment horizontal="center" vertical="center" wrapText="1"/>
    </xf>
    <xf numFmtId="0" fontId="58" fillId="0" borderId="8" xfId="0" applyFont="1" applyBorder="1" applyAlignment="1" applyProtection="1">
      <alignment horizontal="left" vertical="center"/>
      <protection locked="0"/>
    </xf>
    <xf numFmtId="0" fontId="58" fillId="9" borderId="8" xfId="0" applyFont="1" applyFill="1" applyBorder="1" applyAlignment="1" applyProtection="1">
      <alignment horizontal="left" vertical="center"/>
      <protection locked="0"/>
    </xf>
    <xf numFmtId="14" fontId="58" fillId="0" borderId="8" xfId="0" applyNumberFormat="1" applyFont="1" applyBorder="1" applyAlignment="1" applyProtection="1">
      <alignment horizontal="left" vertical="center"/>
      <protection locked="0"/>
    </xf>
    <xf numFmtId="0" fontId="39" fillId="0" borderId="8" xfId="0" applyFont="1" applyBorder="1" applyAlignment="1" applyProtection="1">
      <alignment horizontal="left" vertical="center"/>
      <protection locked="0"/>
    </xf>
    <xf numFmtId="0" fontId="27" fillId="0" borderId="0" xfId="0" applyFont="1" applyAlignment="1">
      <alignment wrapText="1"/>
    </xf>
    <xf numFmtId="0" fontId="39" fillId="0" borderId="0" xfId="0" applyFont="1"/>
    <xf numFmtId="0" fontId="27" fillId="0" borderId="0" xfId="0" applyFont="1"/>
    <xf numFmtId="0" fontId="21" fillId="0" borderId="0" xfId="0" applyFont="1" applyAlignment="1">
      <alignment horizontal="center" vertical="center"/>
    </xf>
    <xf numFmtId="0" fontId="21" fillId="0" borderId="0" xfId="0" applyFont="1"/>
    <xf numFmtId="0" fontId="10" fillId="2" borderId="59" xfId="0" applyFont="1" applyFill="1" applyBorder="1" applyAlignment="1">
      <alignment horizontal="center" vertical="center"/>
    </xf>
    <xf numFmtId="0" fontId="10" fillId="2" borderId="60" xfId="0" applyFont="1" applyFill="1" applyBorder="1" applyAlignment="1">
      <alignment horizontal="center" wrapText="1"/>
    </xf>
    <xf numFmtId="0" fontId="15" fillId="14" borderId="8" xfId="0" applyFont="1" applyFill="1" applyBorder="1" applyAlignment="1">
      <alignment horizontal="center" vertical="center"/>
    </xf>
    <xf numFmtId="0" fontId="0" fillId="9" borderId="0" xfId="0" applyFill="1" applyAlignment="1">
      <alignment vertical="center"/>
    </xf>
    <xf numFmtId="0" fontId="0" fillId="9" borderId="8" xfId="0" applyFill="1" applyBorder="1" applyAlignment="1">
      <alignment horizontal="center" vertical="center"/>
    </xf>
    <xf numFmtId="0" fontId="0" fillId="9" borderId="0" xfId="0" applyFill="1" applyAlignment="1">
      <alignment horizontal="center" vertical="center"/>
    </xf>
    <xf numFmtId="0" fontId="59" fillId="0" borderId="0" xfId="0" applyFont="1" applyAlignment="1">
      <alignment horizontal="center" vertical="center" wrapText="1"/>
    </xf>
    <xf numFmtId="0" fontId="0" fillId="20" borderId="45" xfId="0" applyFill="1" applyBorder="1" applyAlignment="1" applyProtection="1">
      <alignment horizontal="center" vertical="center"/>
      <protection locked="0"/>
    </xf>
    <xf numFmtId="0" fontId="10" fillId="9" borderId="6" xfId="0" applyFont="1" applyFill="1" applyBorder="1" applyAlignment="1">
      <alignment vertical="center"/>
    </xf>
    <xf numFmtId="0" fontId="10" fillId="9" borderId="7" xfId="0" applyFont="1" applyFill="1" applyBorder="1" applyAlignment="1">
      <alignment vertical="center"/>
    </xf>
    <xf numFmtId="0" fontId="35"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51" fillId="35" borderId="9" xfId="0" applyFont="1" applyFill="1" applyBorder="1" applyAlignment="1">
      <alignment horizontal="center" vertical="center" wrapText="1"/>
    </xf>
    <xf numFmtId="0" fontId="29" fillId="9" borderId="8" xfId="0" applyFont="1" applyFill="1" applyBorder="1" applyAlignment="1">
      <alignment horizontal="left" vertical="center" wrapText="1"/>
    </xf>
    <xf numFmtId="0" fontId="26" fillId="0" borderId="8" xfId="0" applyFont="1" applyBorder="1" applyAlignment="1">
      <alignment horizontal="justify" vertical="center" wrapText="1"/>
    </xf>
    <xf numFmtId="0" fontId="4" fillId="9" borderId="8" xfId="0" applyFont="1" applyFill="1" applyBorder="1" applyAlignment="1">
      <alignment horizontal="justify" vertical="center" wrapText="1"/>
    </xf>
    <xf numFmtId="0" fontId="26" fillId="9" borderId="8" xfId="0" applyFont="1" applyFill="1" applyBorder="1" applyAlignment="1">
      <alignment horizontal="justify" vertical="center" wrapText="1"/>
    </xf>
    <xf numFmtId="0" fontId="60" fillId="34" borderId="0" xfId="3" applyFont="1" applyFill="1" applyAlignment="1">
      <alignment horizontal="center" vertical="center"/>
    </xf>
    <xf numFmtId="0" fontId="17" fillId="2"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15" fillId="15" borderId="8"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34" fillId="0" borderId="0" xfId="0" applyFont="1" applyAlignment="1">
      <alignment horizontal="justify" vertical="center" wrapText="1"/>
    </xf>
    <xf numFmtId="0" fontId="0" fillId="9" borderId="8" xfId="0" applyFill="1" applyBorder="1" applyAlignment="1">
      <alignment horizontal="justify" vertical="center" wrapText="1"/>
    </xf>
    <xf numFmtId="0" fontId="3" fillId="2" borderId="3" xfId="0" applyFont="1" applyFill="1" applyBorder="1" applyAlignment="1">
      <alignment vertical="center" wrapText="1"/>
    </xf>
    <xf numFmtId="0" fontId="3" fillId="0" borderId="2" xfId="0" applyFont="1" applyBorder="1" applyAlignment="1">
      <alignment horizontal="center" vertical="center" wrapText="1"/>
    </xf>
    <xf numFmtId="0" fontId="11" fillId="13" borderId="42" xfId="0" applyFont="1" applyFill="1" applyBorder="1" applyAlignment="1">
      <alignment horizontal="center" vertical="center"/>
    </xf>
    <xf numFmtId="0" fontId="11" fillId="9" borderId="42" xfId="0" applyFont="1" applyFill="1" applyBorder="1"/>
    <xf numFmtId="0" fontId="11" fillId="9" borderId="42" xfId="0" applyFont="1" applyFill="1" applyBorder="1" applyAlignment="1">
      <alignment horizontal="center" vertical="center"/>
    </xf>
    <xf numFmtId="0" fontId="11" fillId="0" borderId="42" xfId="0" applyFont="1" applyBorder="1"/>
    <xf numFmtId="0" fontId="4" fillId="24" borderId="8" xfId="0" applyFont="1" applyFill="1" applyBorder="1" applyAlignment="1">
      <alignment horizontal="justify" vertical="center" wrapText="1"/>
    </xf>
    <xf numFmtId="0" fontId="11" fillId="13" borderId="48" xfId="0" applyFont="1" applyFill="1" applyBorder="1" applyAlignment="1">
      <alignment horizontal="center" vertical="center"/>
    </xf>
    <xf numFmtId="0" fontId="26" fillId="9" borderId="9" xfId="0" applyFont="1" applyFill="1" applyBorder="1" applyAlignment="1">
      <alignment horizontal="justify" vertical="top" wrapText="1"/>
    </xf>
    <xf numFmtId="0" fontId="29" fillId="9" borderId="9" xfId="0" applyFont="1" applyFill="1" applyBorder="1" applyAlignment="1">
      <alignment horizontal="left" vertical="center" wrapText="1"/>
    </xf>
    <xf numFmtId="0" fontId="61" fillId="34" borderId="0" xfId="3" applyFont="1" applyFill="1" applyAlignment="1" applyProtection="1">
      <alignment horizontal="center" vertical="center" wrapText="1"/>
      <protection locked="0"/>
    </xf>
    <xf numFmtId="0" fontId="54" fillId="36" borderId="0" xfId="3" applyFont="1" applyFill="1" applyAlignment="1" applyProtection="1">
      <alignment horizontal="center" vertical="center"/>
      <protection locked="0"/>
    </xf>
    <xf numFmtId="0" fontId="65" fillId="0" borderId="0" xfId="0" applyFont="1"/>
    <xf numFmtId="0" fontId="50" fillId="29" borderId="9" xfId="0" applyFont="1" applyFill="1" applyBorder="1" applyAlignment="1">
      <alignment horizontal="left" vertical="top" wrapText="1"/>
    </xf>
    <xf numFmtId="0" fontId="51" fillId="35" borderId="0" xfId="0" applyFont="1" applyFill="1" applyAlignment="1">
      <alignment horizontal="center" vertical="center"/>
    </xf>
    <xf numFmtId="0" fontId="29" fillId="5" borderId="8" xfId="0" applyFont="1" applyFill="1" applyBorder="1" applyAlignment="1">
      <alignment horizontal="left" vertical="center" wrapText="1"/>
    </xf>
    <xf numFmtId="0" fontId="29" fillId="0" borderId="0" xfId="3" applyFont="1" applyFill="1" applyAlignment="1">
      <alignment horizontal="center" vertical="center"/>
    </xf>
    <xf numFmtId="0" fontId="15" fillId="0" borderId="10" xfId="0" applyFont="1" applyBorder="1"/>
    <xf numFmtId="0" fontId="35" fillId="0" borderId="7" xfId="0" applyFont="1" applyBorder="1" applyAlignment="1" applyProtection="1">
      <alignment vertical="center" wrapText="1"/>
      <protection locked="0"/>
    </xf>
    <xf numFmtId="0" fontId="29" fillId="5" borderId="11" xfId="0" applyFont="1" applyFill="1" applyBorder="1" applyAlignment="1">
      <alignment horizontal="center" vertical="center"/>
    </xf>
    <xf numFmtId="0" fontId="29" fillId="9" borderId="11" xfId="0" applyFont="1" applyFill="1" applyBorder="1" applyAlignment="1">
      <alignment horizontal="center" vertical="center"/>
    </xf>
    <xf numFmtId="0" fontId="42" fillId="9" borderId="43" xfId="0" applyFont="1" applyFill="1" applyBorder="1" applyAlignment="1">
      <alignment vertical="center" wrapText="1"/>
    </xf>
    <xf numFmtId="0" fontId="42" fillId="13" borderId="42" xfId="0" applyFont="1" applyFill="1" applyBorder="1" applyAlignment="1">
      <alignment horizontal="center" vertical="center"/>
    </xf>
    <xf numFmtId="0" fontId="34" fillId="9" borderId="0" xfId="0" applyFont="1" applyFill="1" applyAlignment="1">
      <alignment horizontal="center" vertical="center"/>
    </xf>
    <xf numFmtId="0" fontId="34" fillId="9" borderId="0" xfId="0" applyFont="1" applyFill="1"/>
    <xf numFmtId="0" fontId="69" fillId="9" borderId="0" xfId="0" applyFont="1" applyFill="1" applyAlignment="1">
      <alignment horizontal="center" vertical="center"/>
    </xf>
    <xf numFmtId="0" fontId="68" fillId="9" borderId="12" xfId="0" applyFont="1" applyFill="1" applyBorder="1" applyAlignment="1" applyProtection="1">
      <alignment horizontal="left" vertical="center" wrapText="1"/>
      <protection locked="0"/>
    </xf>
    <xf numFmtId="0" fontId="4" fillId="0" borderId="8" xfId="0" applyFont="1" applyBorder="1" applyAlignment="1">
      <alignment horizontal="justify" vertical="top" wrapText="1"/>
    </xf>
    <xf numFmtId="0" fontId="14" fillId="9" borderId="0" xfId="0" applyFont="1" applyFill="1" applyAlignment="1">
      <alignment horizontal="center" vertical="center"/>
    </xf>
    <xf numFmtId="0" fontId="18" fillId="9" borderId="0" xfId="0" applyFont="1" applyFill="1"/>
    <xf numFmtId="0" fontId="4" fillId="9" borderId="8" xfId="0" applyFont="1" applyFill="1" applyBorder="1" applyAlignment="1">
      <alignment horizontal="justify" vertical="top" wrapText="1"/>
    </xf>
    <xf numFmtId="0" fontId="10" fillId="0" borderId="7" xfId="0" applyFont="1" applyBorder="1" applyAlignment="1" applyProtection="1">
      <alignment horizontal="justify" vertical="center" wrapText="1"/>
      <protection locked="0"/>
    </xf>
    <xf numFmtId="0" fontId="15" fillId="0" borderId="0" xfId="0" applyFont="1" applyAlignment="1">
      <alignment wrapText="1"/>
    </xf>
    <xf numFmtId="0" fontId="73" fillId="0" borderId="0" xfId="0" applyFont="1" applyAlignment="1">
      <alignment horizontal="justify" vertical="center" wrapText="1"/>
    </xf>
    <xf numFmtId="0" fontId="74" fillId="0" borderId="7" xfId="0" applyFont="1" applyBorder="1" applyAlignment="1">
      <alignment wrapText="1"/>
    </xf>
    <xf numFmtId="0" fontId="51" fillId="0" borderId="0" xfId="0" applyFont="1"/>
    <xf numFmtId="0" fontId="76" fillId="0" borderId="0" xfId="0" applyFont="1"/>
    <xf numFmtId="0" fontId="77" fillId="0" borderId="0" xfId="0" applyFont="1"/>
    <xf numFmtId="0" fontId="51" fillId="0" borderId="0" xfId="0" applyFont="1" applyAlignment="1">
      <alignment wrapText="1"/>
    </xf>
    <xf numFmtId="0" fontId="76" fillId="0" borderId="0" xfId="0" applyFont="1" applyAlignment="1">
      <alignment wrapText="1"/>
    </xf>
    <xf numFmtId="0" fontId="0" fillId="0" borderId="0" xfId="0" applyAlignment="1">
      <alignment vertical="top"/>
    </xf>
    <xf numFmtId="0" fontId="0" fillId="0" borderId="8" xfId="0" applyBorder="1" applyAlignment="1">
      <alignment wrapText="1"/>
    </xf>
    <xf numFmtId="165" fontId="37" fillId="27" borderId="8" xfId="4" applyNumberFormat="1" applyFont="1" applyFill="1" applyBorder="1" applyAlignment="1">
      <alignment horizontal="right" vertical="center"/>
    </xf>
    <xf numFmtId="1" fontId="0" fillId="9" borderId="0" xfId="0" applyNumberFormat="1" applyFill="1" applyAlignment="1">
      <alignment horizontal="center" vertical="center"/>
    </xf>
    <xf numFmtId="0" fontId="0" fillId="0" borderId="8" xfId="0" applyBorder="1" applyAlignment="1">
      <alignment vertical="center"/>
    </xf>
    <xf numFmtId="0" fontId="0" fillId="0" borderId="8" xfId="0" applyBorder="1"/>
    <xf numFmtId="0" fontId="10" fillId="9" borderId="8" xfId="0" applyFont="1" applyFill="1" applyBorder="1" applyAlignment="1">
      <alignment horizontal="center" vertical="center" wrapText="1"/>
    </xf>
    <xf numFmtId="0" fontId="4" fillId="0" borderId="8" xfId="0" applyFont="1" applyBorder="1" applyAlignment="1">
      <alignment wrapText="1"/>
    </xf>
    <xf numFmtId="0" fontId="15" fillId="15" borderId="9" xfId="0" applyFont="1" applyFill="1" applyBorder="1" applyAlignment="1">
      <alignment horizontal="center" vertical="center" wrapText="1"/>
    </xf>
    <xf numFmtId="0" fontId="15" fillId="9" borderId="0" xfId="0" applyFont="1" applyFill="1" applyAlignment="1">
      <alignment horizontal="center" vertical="center" wrapText="1"/>
    </xf>
    <xf numFmtId="0" fontId="15" fillId="15" borderId="0" xfId="0" applyFont="1" applyFill="1" applyAlignment="1">
      <alignment horizontal="center" vertical="center" wrapText="1"/>
    </xf>
    <xf numFmtId="0" fontId="34" fillId="9" borderId="8" xfId="0" applyFont="1" applyFill="1" applyBorder="1" applyAlignment="1">
      <alignment horizontal="justify" vertical="top" wrapText="1"/>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71" fillId="29" borderId="44" xfId="0" applyFont="1" applyFill="1" applyBorder="1" applyAlignment="1">
      <alignment vertical="top" wrapText="1"/>
    </xf>
    <xf numFmtId="0" fontId="67" fillId="9" borderId="53" xfId="0" applyFont="1" applyFill="1" applyBorder="1" applyAlignment="1">
      <alignment vertical="top" wrapText="1"/>
    </xf>
    <xf numFmtId="0" fontId="71" fillId="29" borderId="53" xfId="0" applyFont="1" applyFill="1" applyBorder="1" applyAlignment="1">
      <alignment vertical="top" wrapText="1"/>
    </xf>
    <xf numFmtId="0" fontId="11" fillId="9" borderId="43" xfId="0" applyFont="1" applyFill="1" applyBorder="1" applyAlignment="1">
      <alignment horizontal="justify" vertical="top" wrapText="1"/>
    </xf>
    <xf numFmtId="0" fontId="71" fillId="29" borderId="43" xfId="0" applyFont="1" applyFill="1" applyBorder="1" applyAlignment="1">
      <alignment vertical="top" wrapText="1"/>
    </xf>
    <xf numFmtId="0" fontId="67" fillId="9" borderId="49" xfId="0" applyFont="1" applyFill="1" applyBorder="1" applyAlignment="1">
      <alignment vertical="top" wrapText="1"/>
    </xf>
    <xf numFmtId="0" fontId="72" fillId="0" borderId="8" xfId="0" applyFont="1" applyBorder="1" applyAlignment="1">
      <alignment horizontal="justify" vertical="center" wrapText="1"/>
    </xf>
    <xf numFmtId="0" fontId="26" fillId="0" borderId="8" xfId="0" applyFont="1" applyBorder="1" applyAlignment="1">
      <alignment vertical="center" wrapText="1"/>
    </xf>
    <xf numFmtId="0" fontId="4" fillId="5" borderId="24" xfId="0" applyFont="1" applyFill="1" applyBorder="1" applyAlignment="1">
      <alignment vertical="center" wrapText="1"/>
    </xf>
    <xf numFmtId="0" fontId="26" fillId="0" borderId="12" xfId="0" applyFont="1" applyBorder="1" applyAlignment="1" applyProtection="1">
      <alignment vertical="center" wrapText="1"/>
      <protection locked="0"/>
    </xf>
    <xf numFmtId="0" fontId="35" fillId="7" borderId="35" xfId="0" applyFont="1" applyFill="1" applyBorder="1" applyAlignment="1" applyProtection="1">
      <alignment horizontal="center" vertical="center" wrapText="1"/>
      <protection locked="0"/>
    </xf>
    <xf numFmtId="0" fontId="42" fillId="9" borderId="43" xfId="0" applyFont="1" applyFill="1" applyBorder="1" applyAlignment="1">
      <alignment horizontal="justify" vertical="center" wrapText="1"/>
    </xf>
    <xf numFmtId="0" fontId="70" fillId="9" borderId="43" xfId="0" applyFont="1" applyFill="1" applyBorder="1" applyAlignment="1">
      <alignment horizontal="justify" vertical="center" wrapText="1"/>
    </xf>
    <xf numFmtId="0" fontId="3" fillId="7" borderId="8" xfId="0" applyFont="1" applyFill="1" applyBorder="1" applyAlignment="1">
      <alignment horizontal="center" vertical="center"/>
    </xf>
    <xf numFmtId="0" fontId="3" fillId="7" borderId="8" xfId="0" applyFont="1" applyFill="1" applyBorder="1" applyAlignment="1" applyProtection="1">
      <alignment horizontal="center" vertical="center" wrapText="1"/>
      <protection locked="0"/>
    </xf>
    <xf numFmtId="0" fontId="3" fillId="7" borderId="11" xfId="0" applyFont="1" applyFill="1" applyBorder="1" applyAlignment="1">
      <alignment horizontal="center" vertical="center"/>
    </xf>
    <xf numFmtId="0" fontId="3" fillId="7" borderId="12" xfId="0" applyFont="1" applyFill="1" applyBorder="1" applyAlignment="1" applyProtection="1">
      <alignment horizontal="center" vertical="center" wrapText="1"/>
      <protection locked="0"/>
    </xf>
    <xf numFmtId="0" fontId="29" fillId="0" borderId="12" xfId="0" applyFont="1" applyBorder="1" applyAlignment="1" applyProtection="1">
      <alignment horizontal="left" vertical="center" wrapText="1"/>
      <protection locked="0"/>
    </xf>
    <xf numFmtId="0" fontId="68" fillId="0" borderId="12" xfId="0" applyFont="1" applyBorder="1" applyAlignment="1" applyProtection="1">
      <alignment horizontal="left" vertical="center" wrapText="1"/>
      <protection locked="0"/>
    </xf>
    <xf numFmtId="0" fontId="3" fillId="9" borderId="8" xfId="0" applyFont="1" applyFill="1" applyBorder="1" applyAlignment="1" applyProtection="1">
      <alignment horizontal="center" vertical="center" wrapText="1"/>
      <protection locked="0"/>
    </xf>
    <xf numFmtId="0" fontId="29" fillId="9" borderId="12" xfId="0" applyFont="1" applyFill="1" applyBorder="1" applyAlignment="1" applyProtection="1">
      <alignment horizontal="left" vertical="center" wrapText="1"/>
      <protection locked="0"/>
    </xf>
    <xf numFmtId="0" fontId="29" fillId="9" borderId="12" xfId="0" applyFont="1" applyFill="1" applyBorder="1" applyAlignment="1" applyProtection="1">
      <alignment horizontal="justify" vertical="top" wrapText="1"/>
      <protection locked="0"/>
    </xf>
    <xf numFmtId="0" fontId="3" fillId="9" borderId="14" xfId="0" applyFont="1" applyFill="1" applyBorder="1" applyAlignment="1" applyProtection="1">
      <alignment horizontal="center" vertical="center" wrapText="1"/>
      <protection locked="0"/>
    </xf>
    <xf numFmtId="0" fontId="35" fillId="7" borderId="34" xfId="0" applyFont="1" applyFill="1" applyBorder="1" applyAlignment="1" applyProtection="1">
      <alignment horizontal="center" vertical="center" wrapText="1"/>
      <protection locked="0"/>
    </xf>
    <xf numFmtId="0" fontId="15" fillId="0" borderId="35" xfId="0" applyFont="1" applyBorder="1" applyAlignment="1">
      <alignment horizontal="center" vertical="center" wrapText="1"/>
    </xf>
    <xf numFmtId="0" fontId="15" fillId="15" borderId="20"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15" fillId="0" borderId="20" xfId="0" applyFont="1" applyBorder="1" applyAlignment="1">
      <alignment horizontal="center" vertical="center" wrapText="1"/>
    </xf>
    <xf numFmtId="0" fontId="18" fillId="9" borderId="44" xfId="0" applyFont="1" applyFill="1" applyBorder="1" applyAlignment="1">
      <alignment vertical="center" wrapText="1"/>
    </xf>
    <xf numFmtId="0" fontId="18" fillId="9" borderId="43" xfId="0" applyFont="1" applyFill="1" applyBorder="1" applyAlignment="1">
      <alignment vertical="center" wrapText="1"/>
    </xf>
    <xf numFmtId="0" fontId="4" fillId="24" borderId="19" xfId="0" applyFont="1" applyFill="1" applyBorder="1" applyAlignment="1">
      <alignment horizontal="justify" vertical="center" wrapText="1"/>
    </xf>
    <xf numFmtId="0" fontId="4" fillId="24" borderId="30" xfId="0" applyFont="1" applyFill="1" applyBorder="1" applyAlignment="1">
      <alignment horizontal="justify" vertical="center" wrapText="1"/>
    </xf>
    <xf numFmtId="0" fontId="18" fillId="9" borderId="7" xfId="0" applyFont="1" applyFill="1" applyBorder="1" applyAlignment="1">
      <alignment vertical="center" wrapText="1"/>
    </xf>
    <xf numFmtId="0" fontId="4" fillId="5" borderId="19" xfId="0" applyFont="1" applyFill="1" applyBorder="1" applyAlignment="1">
      <alignment horizontal="justify" vertical="center" wrapText="1"/>
    </xf>
    <xf numFmtId="0" fontId="18" fillId="9" borderId="19" xfId="0" applyFont="1" applyFill="1" applyBorder="1" applyAlignment="1">
      <alignment vertical="center" wrapText="1"/>
    </xf>
    <xf numFmtId="0" fontId="4" fillId="24" borderId="11" xfId="0" applyFont="1" applyFill="1" applyBorder="1" applyAlignment="1">
      <alignment horizontal="center" vertical="center"/>
    </xf>
    <xf numFmtId="0" fontId="4" fillId="24" borderId="12" xfId="0" applyFont="1" applyFill="1" applyBorder="1" applyAlignment="1">
      <alignment horizontal="justify" vertical="center" wrapText="1"/>
    </xf>
    <xf numFmtId="0" fontId="4" fillId="6" borderId="11" xfId="0" applyFont="1" applyFill="1" applyBorder="1" applyAlignment="1">
      <alignment horizontal="center" vertical="center" wrapText="1"/>
    </xf>
    <xf numFmtId="0" fontId="4" fillId="0" borderId="12" xfId="0" applyFont="1" applyBorder="1" applyAlignment="1" applyProtection="1">
      <alignment vertical="center"/>
      <protection locked="0"/>
    </xf>
    <xf numFmtId="0" fontId="4" fillId="9" borderId="14" xfId="0" applyFont="1" applyFill="1" applyBorder="1" applyAlignment="1">
      <alignment horizontal="justify" vertical="center" wrapText="1"/>
    </xf>
    <xf numFmtId="0" fontId="4" fillId="0" borderId="15" xfId="0" applyFont="1" applyBorder="1" applyAlignment="1" applyProtection="1">
      <alignment vertical="center"/>
      <protection locked="0"/>
    </xf>
    <xf numFmtId="0" fontId="3" fillId="0" borderId="8" xfId="0" applyFont="1" applyBorder="1" applyAlignment="1" applyProtection="1">
      <alignment horizontal="center" vertical="center" wrapText="1"/>
      <protection locked="0"/>
    </xf>
    <xf numFmtId="0" fontId="18" fillId="6" borderId="44" xfId="0" applyFont="1" applyFill="1" applyBorder="1" applyAlignment="1">
      <alignment vertical="center" wrapText="1"/>
    </xf>
    <xf numFmtId="0" fontId="15" fillId="15" borderId="20" xfId="0" applyFont="1" applyFill="1" applyBorder="1" applyAlignment="1">
      <alignment horizontal="center" vertical="center"/>
    </xf>
    <xf numFmtId="0" fontId="10" fillId="0" borderId="19" xfId="0" applyFont="1" applyBorder="1" applyAlignment="1" applyProtection="1">
      <alignment horizontal="justify" vertical="center" wrapText="1"/>
      <protection locked="0"/>
    </xf>
    <xf numFmtId="0" fontId="10" fillId="7" borderId="19" xfId="0" applyFont="1" applyFill="1" applyBorder="1" applyAlignment="1" applyProtection="1">
      <alignment horizontal="center" vertical="center" wrapText="1"/>
      <protection locked="0"/>
    </xf>
    <xf numFmtId="0" fontId="29" fillId="5" borderId="11" xfId="0" applyFont="1" applyFill="1" applyBorder="1" applyAlignment="1">
      <alignment horizontal="center" vertical="center" wrapText="1"/>
    </xf>
    <xf numFmtId="0" fontId="29" fillId="9" borderId="11" xfId="0" applyFont="1" applyFill="1" applyBorder="1" applyAlignment="1">
      <alignment horizontal="center" vertical="center" wrapText="1"/>
    </xf>
    <xf numFmtId="0" fontId="4" fillId="24" borderId="11" xfId="0" applyFont="1" applyFill="1" applyBorder="1" applyAlignment="1">
      <alignment horizontal="justify" vertical="center" wrapText="1"/>
    </xf>
    <xf numFmtId="0" fontId="29" fillId="0" borderId="11" xfId="0" applyFont="1" applyBorder="1" applyAlignment="1">
      <alignment horizontal="center" vertical="center" wrapText="1"/>
    </xf>
    <xf numFmtId="0" fontId="4" fillId="5" borderId="12" xfId="0" applyFont="1" applyFill="1" applyBorder="1" applyAlignment="1" applyProtection="1">
      <alignment vertical="center" wrapText="1"/>
      <protection locked="0"/>
    </xf>
    <xf numFmtId="0" fontId="5" fillId="5" borderId="8" xfId="0" applyFont="1" applyFill="1" applyBorder="1" applyAlignment="1">
      <alignment horizontal="center" vertical="center" wrapText="1"/>
    </xf>
    <xf numFmtId="0" fontId="5" fillId="9" borderId="8" xfId="0" applyFont="1" applyFill="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9" borderId="14" xfId="0" applyFont="1" applyFill="1" applyBorder="1" applyAlignment="1" applyProtection="1">
      <alignment horizontal="center" vertical="center" wrapText="1"/>
      <protection locked="0"/>
    </xf>
    <xf numFmtId="0" fontId="29" fillId="24" borderId="8" xfId="0" applyFont="1" applyFill="1" applyBorder="1" applyAlignment="1">
      <alignment horizontal="center" vertical="center" wrapText="1"/>
    </xf>
    <xf numFmtId="0" fontId="80" fillId="9" borderId="12" xfId="0" applyFont="1" applyFill="1" applyBorder="1" applyAlignment="1" applyProtection="1">
      <alignment horizontal="left" vertical="center" wrapText="1"/>
      <protection locked="0"/>
    </xf>
    <xf numFmtId="0" fontId="29" fillId="24" borderId="12" xfId="0" applyFont="1" applyFill="1" applyBorder="1" applyAlignment="1">
      <alignment horizontal="left" vertical="center" wrapText="1"/>
    </xf>
    <xf numFmtId="0" fontId="29" fillId="0" borderId="15" xfId="0" applyFont="1" applyBorder="1" applyAlignment="1" applyProtection="1">
      <alignment horizontal="left" vertical="center" wrapText="1"/>
      <protection locked="0"/>
    </xf>
    <xf numFmtId="0" fontId="24" fillId="0" borderId="8" xfId="0" applyFont="1" applyBorder="1" applyAlignment="1">
      <alignment horizontal="center" vertical="center" wrapText="1"/>
    </xf>
    <xf numFmtId="0" fontId="29" fillId="39" borderId="8" xfId="0" applyFont="1" applyFill="1" applyBorder="1" applyAlignment="1">
      <alignment vertical="center" wrapText="1"/>
    </xf>
    <xf numFmtId="0" fontId="26" fillId="37" borderId="8" xfId="0" applyFont="1" applyFill="1" applyBorder="1" applyAlignment="1">
      <alignment vertical="center" wrapText="1"/>
    </xf>
    <xf numFmtId="0" fontId="24" fillId="40" borderId="64" xfId="0" applyFont="1" applyFill="1" applyBorder="1" applyAlignment="1">
      <alignment horizontal="center" vertical="center" wrapText="1"/>
    </xf>
    <xf numFmtId="0" fontId="24" fillId="40" borderId="5" xfId="0" applyFont="1" applyFill="1" applyBorder="1" applyAlignment="1">
      <alignment horizontal="center" vertical="center" wrapText="1"/>
    </xf>
    <xf numFmtId="0" fontId="44" fillId="40" borderId="7" xfId="0" applyFont="1" applyFill="1" applyBorder="1" applyAlignment="1">
      <alignment horizontal="center" vertical="center" wrapText="1"/>
    </xf>
    <xf numFmtId="0" fontId="75" fillId="40" borderId="34" xfId="0" applyFont="1" applyFill="1" applyBorder="1" applyAlignment="1">
      <alignment vertical="center" wrapText="1"/>
    </xf>
    <xf numFmtId="0" fontId="51" fillId="29" borderId="9" xfId="0" applyFont="1" applyFill="1" applyBorder="1" applyAlignment="1">
      <alignment vertical="center"/>
    </xf>
    <xf numFmtId="0" fontId="51" fillId="35" borderId="9" xfId="0" applyFont="1" applyFill="1" applyBorder="1" applyAlignment="1">
      <alignment vertical="center" wrapText="1"/>
    </xf>
    <xf numFmtId="0" fontId="15" fillId="9" borderId="9" xfId="0" applyFont="1" applyFill="1" applyBorder="1" applyAlignment="1">
      <alignment horizontal="center" vertical="center" wrapText="1"/>
    </xf>
    <xf numFmtId="0" fontId="51" fillId="29" borderId="9" xfId="0" applyFont="1" applyFill="1" applyBorder="1" applyAlignment="1">
      <alignment vertical="center" wrapText="1"/>
    </xf>
    <xf numFmtId="0" fontId="8" fillId="8" borderId="19" xfId="0" applyFont="1" applyFill="1" applyBorder="1" applyAlignment="1">
      <alignment vertical="center" wrapText="1"/>
    </xf>
    <xf numFmtId="0" fontId="8" fillId="29" borderId="19" xfId="0" applyFont="1" applyFill="1" applyBorder="1" applyAlignment="1">
      <alignment vertical="center" wrapText="1"/>
    </xf>
    <xf numFmtId="0" fontId="24" fillId="40" borderId="64" xfId="0" applyFont="1" applyFill="1" applyBorder="1" applyAlignment="1">
      <alignment horizontal="center" vertical="center"/>
    </xf>
    <xf numFmtId="0" fontId="24" fillId="40" borderId="0" xfId="0" applyFont="1" applyFill="1" applyAlignment="1">
      <alignment horizontal="center" vertical="center"/>
    </xf>
    <xf numFmtId="0" fontId="26" fillId="0" borderId="12" xfId="0" applyFont="1" applyBorder="1" applyAlignment="1">
      <alignment horizontal="left" vertical="center" wrapText="1"/>
    </xf>
    <xf numFmtId="0" fontId="26" fillId="39" borderId="11" xfId="0" applyFont="1" applyFill="1" applyBorder="1" applyAlignment="1">
      <alignment horizontal="center" vertical="center"/>
    </xf>
    <xf numFmtId="0" fontId="26" fillId="0" borderId="11" xfId="0" applyFont="1" applyBorder="1" applyAlignment="1">
      <alignment horizontal="center" vertical="center"/>
    </xf>
    <xf numFmtId="0" fontId="26" fillId="37" borderId="11" xfId="0" applyFont="1" applyFill="1" applyBorder="1" applyAlignment="1">
      <alignment horizontal="center" vertical="center"/>
    </xf>
    <xf numFmtId="0" fontId="26" fillId="37" borderId="12" xfId="0" applyFont="1" applyFill="1" applyBorder="1" applyAlignment="1">
      <alignment horizontal="left" vertical="center" wrapText="1"/>
    </xf>
    <xf numFmtId="0" fontId="26" fillId="37" borderId="13" xfId="0" applyFont="1" applyFill="1" applyBorder="1" applyAlignment="1">
      <alignment horizontal="center" vertical="center"/>
    </xf>
    <xf numFmtId="0" fontId="26" fillId="29" borderId="14" xfId="0" applyFont="1" applyFill="1" applyBorder="1" applyAlignment="1">
      <alignment vertical="center" wrapText="1"/>
    </xf>
    <xf numFmtId="0" fontId="24" fillId="0" borderId="14" xfId="0" applyFont="1" applyBorder="1" applyAlignment="1">
      <alignment horizontal="center" vertical="center" wrapText="1"/>
    </xf>
    <xf numFmtId="0" fontId="76" fillId="29" borderId="15" xfId="0" applyFont="1" applyFill="1" applyBorder="1" applyAlignment="1">
      <alignment horizontal="left" vertical="center" wrapText="1"/>
    </xf>
    <xf numFmtId="0" fontId="3" fillId="7" borderId="8" xfId="0" applyFont="1" applyFill="1" applyBorder="1" applyAlignment="1">
      <alignment horizontal="center" vertical="center" wrapText="1"/>
    </xf>
    <xf numFmtId="0" fontId="35" fillId="7" borderId="3" xfId="0" applyFont="1" applyFill="1" applyBorder="1" applyAlignment="1" applyProtection="1">
      <alignment horizontal="center" vertical="center" wrapText="1"/>
      <protection locked="0"/>
    </xf>
    <xf numFmtId="0" fontId="15" fillId="14" borderId="0" xfId="0" applyFont="1" applyFill="1" applyAlignment="1">
      <alignment horizontal="center" vertical="center"/>
    </xf>
    <xf numFmtId="0" fontId="17" fillId="7" borderId="19" xfId="0" applyFont="1" applyFill="1" applyBorder="1" applyAlignment="1" applyProtection="1">
      <alignment horizontal="center" vertical="center" wrapText="1"/>
      <protection locked="0"/>
    </xf>
    <xf numFmtId="0" fontId="78" fillId="0" borderId="19" xfId="0" applyFont="1" applyBorder="1" applyAlignment="1">
      <alignment vertical="center" wrapText="1"/>
    </xf>
    <xf numFmtId="0" fontId="36" fillId="0" borderId="19" xfId="0" applyFont="1" applyBorder="1" applyAlignment="1">
      <alignment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29" fillId="0" borderId="14" xfId="0" applyFont="1" applyBorder="1" applyAlignment="1" applyProtection="1">
      <alignment horizontal="center" vertical="center"/>
      <protection locked="0"/>
    </xf>
    <xf numFmtId="0" fontId="26" fillId="0" borderId="12" xfId="0" applyFont="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8" fillId="39" borderId="54" xfId="0" applyFont="1" applyFill="1" applyBorder="1" applyAlignment="1">
      <alignment vertical="top" wrapText="1"/>
    </xf>
    <xf numFmtId="0" fontId="8" fillId="37" borderId="54" xfId="0" applyFont="1" applyFill="1" applyBorder="1" applyAlignment="1">
      <alignment vertical="top" wrapText="1"/>
    </xf>
    <xf numFmtId="0" fontId="8" fillId="0" borderId="54" xfId="0" applyFont="1" applyBorder="1" applyAlignment="1">
      <alignment vertical="top" wrapText="1"/>
    </xf>
    <xf numFmtId="0" fontId="4" fillId="0" borderId="37" xfId="0" applyFont="1" applyBorder="1" applyAlignment="1" applyProtection="1">
      <alignment horizontal="left" vertical="center" wrapText="1"/>
      <protection locked="0"/>
    </xf>
    <xf numFmtId="0" fontId="39" fillId="0" borderId="27" xfId="0" applyFont="1" applyBorder="1" applyAlignment="1" applyProtection="1">
      <alignment horizontal="center" vertical="center" wrapText="1"/>
      <protection locked="0"/>
    </xf>
    <xf numFmtId="0" fontId="39" fillId="0" borderId="28" xfId="0" applyFont="1" applyBorder="1" applyAlignment="1" applyProtection="1">
      <alignment horizontal="justify" vertical="center" wrapText="1"/>
      <protection locked="0"/>
    </xf>
    <xf numFmtId="14" fontId="39" fillId="0" borderId="28" xfId="0" applyNumberFormat="1" applyFont="1" applyBorder="1" applyAlignment="1" applyProtection="1">
      <alignment horizontal="justify" vertical="center" wrapText="1"/>
      <protection locked="0"/>
    </xf>
    <xf numFmtId="1" fontId="39" fillId="0" borderId="28" xfId="0" applyNumberFormat="1" applyFont="1" applyBorder="1" applyAlignment="1" applyProtection="1">
      <alignment horizontal="justify" vertical="center" wrapText="1"/>
      <protection locked="0"/>
    </xf>
    <xf numFmtId="0" fontId="39" fillId="0" borderId="28" xfId="0" applyFont="1" applyBorder="1" applyAlignment="1" applyProtection="1">
      <alignment horizontal="center" vertical="center" wrapText="1"/>
      <protection locked="0"/>
    </xf>
    <xf numFmtId="0" fontId="39" fillId="0" borderId="11" xfId="0" applyFont="1" applyBorder="1" applyAlignment="1" applyProtection="1">
      <alignment horizontal="center" vertical="center" wrapText="1"/>
      <protection locked="0"/>
    </xf>
    <xf numFmtId="0" fontId="39" fillId="0" borderId="8" xfId="0" applyFont="1" applyBorder="1" applyAlignment="1" applyProtection="1">
      <alignment horizontal="justify" vertical="center" wrapText="1"/>
      <protection locked="0"/>
    </xf>
    <xf numFmtId="14" fontId="39" fillId="0" borderId="8" xfId="0" applyNumberFormat="1" applyFont="1" applyBorder="1" applyAlignment="1" applyProtection="1">
      <alignment horizontal="justify" vertical="center" wrapText="1"/>
      <protection locked="0"/>
    </xf>
    <xf numFmtId="1" fontId="39" fillId="0" borderId="8" xfId="0" applyNumberFormat="1" applyFont="1" applyBorder="1" applyAlignment="1" applyProtection="1">
      <alignment horizontal="justify" vertical="center" wrapText="1"/>
      <protection locked="0"/>
    </xf>
    <xf numFmtId="0" fontId="39" fillId="0" borderId="13" xfId="0" applyFont="1" applyBorder="1" applyAlignment="1" applyProtection="1">
      <alignment horizontal="center" vertical="center" wrapText="1"/>
      <protection locked="0"/>
    </xf>
    <xf numFmtId="0" fontId="39" fillId="0" borderId="14" xfId="0" applyFont="1" applyBorder="1" applyAlignment="1" applyProtection="1">
      <alignment horizontal="justify" vertical="center" wrapText="1"/>
      <protection locked="0"/>
    </xf>
    <xf numFmtId="14" fontId="39" fillId="0" borderId="14" xfId="0" applyNumberFormat="1" applyFont="1" applyBorder="1" applyAlignment="1" applyProtection="1">
      <alignment horizontal="justify" vertical="center" wrapText="1"/>
      <protection locked="0"/>
    </xf>
    <xf numFmtId="1" fontId="39" fillId="0" borderId="14" xfId="0" applyNumberFormat="1" applyFont="1" applyBorder="1" applyAlignment="1" applyProtection="1">
      <alignment horizontal="justify" vertical="center" wrapText="1"/>
      <protection locked="0"/>
    </xf>
    <xf numFmtId="0" fontId="39" fillId="0" borderId="61" xfId="0" applyFont="1" applyBorder="1" applyAlignment="1" applyProtection="1">
      <alignment horizontal="center" vertical="center" wrapText="1"/>
      <protection locked="0"/>
    </xf>
    <xf numFmtId="0" fontId="39" fillId="0" borderId="28" xfId="0" applyFont="1" applyBorder="1" applyAlignment="1" applyProtection="1">
      <alignment vertical="center" wrapText="1"/>
      <protection locked="0"/>
    </xf>
    <xf numFmtId="0" fontId="39" fillId="0" borderId="29" xfId="0" applyFont="1" applyBorder="1" applyAlignment="1" applyProtection="1">
      <alignment vertical="center" wrapText="1"/>
      <protection locked="0"/>
    </xf>
    <xf numFmtId="0" fontId="39" fillId="0" borderId="8" xfId="0" applyFont="1" applyBorder="1" applyAlignment="1" applyProtection="1">
      <alignment vertical="center" wrapText="1"/>
      <protection locked="0"/>
    </xf>
    <xf numFmtId="0" fontId="39" fillId="0" borderId="12" xfId="0" applyFont="1" applyBorder="1" applyAlignment="1" applyProtection="1">
      <alignment vertical="center" wrapText="1"/>
      <protection locked="0"/>
    </xf>
    <xf numFmtId="0" fontId="39" fillId="0" borderId="14" xfId="0" applyFont="1" applyBorder="1" applyAlignment="1" applyProtection="1">
      <alignment vertical="center" wrapText="1"/>
      <protection locked="0"/>
    </xf>
    <xf numFmtId="0" fontId="39" fillId="0" borderId="15" xfId="0" applyFont="1" applyBorder="1" applyAlignment="1" applyProtection="1">
      <alignment vertical="center" wrapText="1"/>
      <protection locked="0"/>
    </xf>
    <xf numFmtId="165" fontId="37" fillId="27" borderId="34" xfId="4" applyNumberFormat="1" applyFont="1" applyFill="1" applyBorder="1" applyAlignment="1">
      <alignment horizontal="right" vertical="center"/>
    </xf>
    <xf numFmtId="0" fontId="10" fillId="2" borderId="65" xfId="0" applyFont="1" applyFill="1" applyBorder="1" applyAlignment="1">
      <alignment horizontal="center" vertical="center"/>
    </xf>
    <xf numFmtId="0" fontId="0" fillId="9" borderId="8" xfId="0" applyFill="1" applyBorder="1" applyAlignment="1" applyProtection="1">
      <alignment vertical="center"/>
      <protection locked="0"/>
    </xf>
    <xf numFmtId="0" fontId="24" fillId="41" borderId="10" xfId="0" applyFont="1" applyFill="1" applyBorder="1"/>
    <xf numFmtId="0" fontId="24" fillId="41" borderId="6" xfId="0" applyFont="1" applyFill="1" applyBorder="1"/>
    <xf numFmtId="0" fontId="24" fillId="41" borderId="7" xfId="0" applyFont="1" applyFill="1" applyBorder="1"/>
    <xf numFmtId="0" fontId="24" fillId="43" borderId="10" xfId="0" applyFont="1" applyFill="1" applyBorder="1"/>
    <xf numFmtId="0" fontId="24" fillId="43" borderId="6" xfId="0" applyFont="1" applyFill="1" applyBorder="1"/>
    <xf numFmtId="0" fontId="24" fillId="43" borderId="7" xfId="0" applyFont="1" applyFill="1" applyBorder="1"/>
    <xf numFmtId="0" fontId="3" fillId="2" borderId="8" xfId="0" applyFont="1" applyFill="1" applyBorder="1" applyAlignment="1">
      <alignment vertical="center" wrapText="1"/>
    </xf>
    <xf numFmtId="1" fontId="0" fillId="0" borderId="0" xfId="0" applyNumberFormat="1"/>
    <xf numFmtId="14" fontId="0" fillId="0" borderId="0" xfId="0" applyNumberFormat="1"/>
    <xf numFmtId="0" fontId="24" fillId="11" borderId="28" xfId="0" applyFont="1" applyFill="1" applyBorder="1" applyAlignment="1">
      <alignment vertical="center" wrapText="1"/>
    </xf>
    <xf numFmtId="0" fontId="24" fillId="11" borderId="33" xfId="0" applyFont="1" applyFill="1" applyBorder="1" applyAlignment="1">
      <alignment vertical="center" wrapText="1"/>
    </xf>
    <xf numFmtId="0" fontId="24" fillId="11" borderId="52" xfId="0" applyFont="1" applyFill="1" applyBorder="1" applyAlignment="1">
      <alignment vertical="center" wrapText="1"/>
    </xf>
    <xf numFmtId="0" fontId="44" fillId="11" borderId="33" xfId="0" applyFont="1" applyFill="1" applyBorder="1" applyAlignment="1">
      <alignment vertical="center" wrapText="1"/>
    </xf>
    <xf numFmtId="0" fontId="44" fillId="11" borderId="52" xfId="0" applyFont="1" applyFill="1" applyBorder="1" applyAlignment="1">
      <alignment vertical="center" wrapText="1"/>
    </xf>
    <xf numFmtId="0" fontId="24" fillId="11" borderId="8" xfId="0" applyFont="1" applyFill="1" applyBorder="1" applyAlignment="1">
      <alignment vertical="center" wrapText="1"/>
    </xf>
    <xf numFmtId="0" fontId="5" fillId="11" borderId="8" xfId="0" applyFont="1" applyFill="1" applyBorder="1" applyAlignment="1">
      <alignment vertical="center" wrapText="1"/>
    </xf>
    <xf numFmtId="0" fontId="39" fillId="0" borderId="0" xfId="0" applyFont="1" applyAlignment="1">
      <alignment horizontal="right" vertical="center" wrapText="1"/>
    </xf>
    <xf numFmtId="0" fontId="39" fillId="0" borderId="0" xfId="0" applyFont="1" applyAlignment="1">
      <alignment horizontal="right" vertical="center"/>
    </xf>
    <xf numFmtId="0" fontId="8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85" fillId="0" borderId="0" xfId="0" applyFont="1" applyAlignment="1">
      <alignment horizontal="center" vertical="center" wrapText="1"/>
    </xf>
    <xf numFmtId="0" fontId="20" fillId="30" borderId="8" xfId="0" applyFont="1" applyFill="1" applyBorder="1" applyAlignment="1">
      <alignment horizontal="center" vertical="justify" wrapText="1"/>
    </xf>
    <xf numFmtId="0" fontId="20" fillId="17" borderId="48" xfId="0" applyFont="1" applyFill="1" applyBorder="1" applyAlignment="1">
      <alignment horizontal="center" vertical="justify" wrapText="1"/>
    </xf>
    <xf numFmtId="0" fontId="20" fillId="17" borderId="4" xfId="0" applyFont="1" applyFill="1" applyBorder="1" applyAlignment="1">
      <alignment horizontal="center" vertical="justify" wrapText="1"/>
    </xf>
    <xf numFmtId="0" fontId="20" fillId="18" borderId="6" xfId="0" applyFont="1" applyFill="1" applyBorder="1" applyAlignment="1">
      <alignment horizontal="center" vertical="justify" wrapText="1"/>
    </xf>
    <xf numFmtId="0" fontId="20" fillId="19" borderId="42" xfId="0" applyFont="1" applyFill="1" applyBorder="1" applyAlignment="1">
      <alignment horizontal="center" vertical="justify" wrapText="1"/>
    </xf>
    <xf numFmtId="0" fontId="20" fillId="19" borderId="0" xfId="0" applyFont="1" applyFill="1" applyAlignment="1">
      <alignment horizontal="center" vertical="justify" wrapText="1"/>
    </xf>
    <xf numFmtId="0" fontId="10" fillId="0" borderId="8" xfId="0" applyFont="1" applyBorder="1" applyAlignment="1">
      <alignment horizontal="left" vertical="center" wrapText="1"/>
    </xf>
    <xf numFmtId="0" fontId="10" fillId="3" borderId="9" xfId="0" applyFont="1" applyFill="1" applyBorder="1" applyAlignment="1">
      <alignment horizontal="center" vertical="center"/>
    </xf>
    <xf numFmtId="0" fontId="10" fillId="3" borderId="19" xfId="0" applyFont="1" applyFill="1" applyBorder="1" applyAlignment="1">
      <alignment horizontal="center" vertical="center"/>
    </xf>
    <xf numFmtId="0" fontId="10" fillId="13" borderId="9" xfId="0" applyFont="1" applyFill="1" applyBorder="1" applyAlignment="1">
      <alignment horizontal="center" vertical="center"/>
    </xf>
    <xf numFmtId="0" fontId="10" fillId="13" borderId="19" xfId="0" applyFont="1" applyFill="1" applyBorder="1" applyAlignment="1">
      <alignment horizontal="center" vertical="center"/>
    </xf>
    <xf numFmtId="0" fontId="49" fillId="24" borderId="9" xfId="0" applyFont="1" applyFill="1" applyBorder="1" applyAlignment="1">
      <alignment horizontal="center" vertical="center"/>
    </xf>
    <xf numFmtId="0" fontId="49" fillId="24" borderId="19" xfId="0" applyFont="1" applyFill="1" applyBorder="1" applyAlignment="1">
      <alignment horizontal="center" vertical="center"/>
    </xf>
    <xf numFmtId="0" fontId="10" fillId="31" borderId="9" xfId="0" applyFont="1" applyFill="1" applyBorder="1" applyAlignment="1">
      <alignment horizontal="center" vertical="center"/>
    </xf>
    <xf numFmtId="0" fontId="10" fillId="31" borderId="19" xfId="0" applyFont="1" applyFill="1" applyBorder="1" applyAlignment="1">
      <alignment horizontal="center" vertical="center"/>
    </xf>
    <xf numFmtId="0" fontId="20" fillId="32" borderId="8" xfId="0" applyFont="1" applyFill="1" applyBorder="1" applyAlignment="1">
      <alignment horizontal="center" vertical="justify" wrapText="1"/>
    </xf>
    <xf numFmtId="0" fontId="20" fillId="38" borderId="8" xfId="0" applyFont="1" applyFill="1" applyBorder="1" applyAlignment="1">
      <alignment horizontal="center" vertical="justify" wrapText="1"/>
    </xf>
    <xf numFmtId="0" fontId="20" fillId="33" borderId="8" xfId="0" applyFont="1" applyFill="1" applyBorder="1" applyAlignment="1">
      <alignment horizontal="center" vertical="justify" wrapText="1"/>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0" fillId="25" borderId="1" xfId="0" applyFill="1" applyBorder="1" applyAlignment="1">
      <alignment horizontal="center" vertical="center"/>
    </xf>
    <xf numFmtId="0" fontId="0" fillId="25" borderId="2" xfId="0" applyFill="1" applyBorder="1" applyAlignment="1">
      <alignment horizontal="center" vertical="center"/>
    </xf>
    <xf numFmtId="0" fontId="3" fillId="0" borderId="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62" xfId="0" applyFont="1" applyBorder="1" applyAlignment="1">
      <alignment horizontal="left" vertical="center" wrapText="1"/>
    </xf>
    <xf numFmtId="0" fontId="4" fillId="0" borderId="6" xfId="0" applyFont="1" applyBorder="1" applyAlignment="1">
      <alignment horizontal="left" vertical="center" wrapText="1"/>
    </xf>
    <xf numFmtId="0" fontId="4" fillId="0" borderId="63" xfId="0" applyFont="1" applyBorder="1" applyAlignment="1">
      <alignment horizontal="left" vertical="center" wrapText="1"/>
    </xf>
    <xf numFmtId="0" fontId="4" fillId="0" borderId="3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6"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52" xfId="0" applyFont="1" applyBorder="1" applyAlignment="1" applyProtection="1">
      <alignment horizontal="left" vertical="top" wrapText="1"/>
      <protection locked="0"/>
    </xf>
    <xf numFmtId="0" fontId="4" fillId="0" borderId="33" xfId="0" applyFont="1" applyBorder="1" applyAlignment="1" applyProtection="1">
      <alignment horizontal="left" vertical="top" wrapText="1"/>
      <protection locked="0"/>
    </xf>
    <xf numFmtId="0" fontId="19" fillId="7" borderId="35"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44" xfId="0" applyFont="1" applyFill="1" applyBorder="1" applyAlignment="1" applyProtection="1">
      <alignment horizontal="center" vertical="center" wrapText="1"/>
      <protection locked="0"/>
    </xf>
    <xf numFmtId="0" fontId="19" fillId="7" borderId="22" xfId="0" applyFont="1" applyFill="1" applyBorder="1" applyAlignment="1" applyProtection="1">
      <alignment horizontal="center" vertical="center" wrapText="1"/>
      <protection locked="0"/>
    </xf>
    <xf numFmtId="0" fontId="19" fillId="7" borderId="23" xfId="0" applyFont="1" applyFill="1" applyBorder="1" applyAlignment="1" applyProtection="1">
      <alignment horizontal="center" vertical="center" wrapText="1"/>
      <protection locked="0"/>
    </xf>
    <xf numFmtId="0" fontId="19" fillId="7" borderId="24" xfId="0" applyFont="1" applyFill="1" applyBorder="1" applyAlignment="1" applyProtection="1">
      <alignment horizontal="center" vertical="center" wrapText="1"/>
      <protection locked="0"/>
    </xf>
    <xf numFmtId="0" fontId="74" fillId="40" borderId="1" xfId="0" applyFont="1" applyFill="1" applyBorder="1" applyAlignment="1">
      <alignment horizontal="center" wrapText="1"/>
    </xf>
    <xf numFmtId="0" fontId="74" fillId="40" borderId="3" xfId="0" applyFont="1" applyFill="1" applyBorder="1" applyAlignment="1">
      <alignment horizontal="center" wrapText="1"/>
    </xf>
    <xf numFmtId="0" fontId="74" fillId="40" borderId="2" xfId="0" applyFont="1" applyFill="1" applyBorder="1" applyAlignment="1">
      <alignment horizontal="center" wrapText="1"/>
    </xf>
    <xf numFmtId="0" fontId="76" fillId="0" borderId="0" xfId="0" applyFont="1"/>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5" fillId="21" borderId="8"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57" xfId="0" applyFont="1" applyFill="1" applyBorder="1" applyAlignment="1">
      <alignment horizontal="center" vertical="center" wrapText="1"/>
    </xf>
    <xf numFmtId="0" fontId="22" fillId="21" borderId="8" xfId="0" applyFont="1" applyFill="1" applyBorder="1" applyAlignment="1">
      <alignment horizontal="center" vertical="center" wrapText="1"/>
    </xf>
    <xf numFmtId="0" fontId="10" fillId="9" borderId="0" xfId="0" applyFont="1" applyFill="1" applyAlignment="1">
      <alignment horizontal="center" vertical="center"/>
    </xf>
    <xf numFmtId="0" fontId="79" fillId="0" borderId="0" xfId="0" applyFont="1" applyAlignment="1">
      <alignment horizontal="center"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9" borderId="0" xfId="0" applyFont="1" applyFill="1" applyAlignment="1">
      <alignment horizontal="center" wrapText="1"/>
    </xf>
    <xf numFmtId="0" fontId="36" fillId="0" borderId="34" xfId="0" applyFont="1" applyBorder="1" applyAlignment="1">
      <alignment horizontal="center" vertical="center" wrapText="1"/>
    </xf>
    <xf numFmtId="0" fontId="36" fillId="0" borderId="0" xfId="0" applyFont="1" applyAlignment="1">
      <alignment horizontal="center" vertical="center" wrapText="1"/>
    </xf>
    <xf numFmtId="0" fontId="55" fillId="0" borderId="52" xfId="0" applyFont="1" applyBorder="1" applyAlignment="1">
      <alignment horizontal="center" vertical="center" wrapText="1"/>
    </xf>
    <xf numFmtId="0" fontId="56" fillId="2" borderId="8" xfId="0" applyFont="1" applyFill="1" applyBorder="1" applyAlignment="1">
      <alignment horizontal="center" vertical="center" wrapText="1"/>
    </xf>
    <xf numFmtId="0" fontId="57" fillId="2" borderId="8" xfId="0" applyFont="1" applyFill="1" applyBorder="1" applyAlignment="1">
      <alignment horizontal="center" vertical="center" textRotation="90" wrapText="1"/>
    </xf>
    <xf numFmtId="0" fontId="56" fillId="2" borderId="17" xfId="0" applyFont="1" applyFill="1" applyBorder="1" applyAlignment="1">
      <alignment horizontal="center" vertical="center" wrapText="1"/>
    </xf>
    <xf numFmtId="0" fontId="56" fillId="2" borderId="28" xfId="0" applyFont="1" applyFill="1" applyBorder="1" applyAlignment="1">
      <alignment horizontal="center" vertical="center" wrapText="1"/>
    </xf>
    <xf numFmtId="0" fontId="27" fillId="0" borderId="32" xfId="0" applyFont="1" applyBorder="1" applyAlignment="1">
      <alignment horizontal="left" vertical="top" wrapText="1"/>
    </xf>
    <xf numFmtId="0" fontId="27" fillId="0" borderId="0" xfId="0" applyFont="1" applyAlignment="1">
      <alignment horizontal="left" vertical="top" wrapText="1"/>
    </xf>
    <xf numFmtId="0" fontId="57" fillId="2" borderId="9" xfId="0" applyFont="1" applyFill="1" applyBorder="1" applyAlignment="1">
      <alignment horizontal="center" vertical="center" textRotation="90" wrapText="1"/>
    </xf>
    <xf numFmtId="0" fontId="57" fillId="2" borderId="19" xfId="0" applyFont="1" applyFill="1" applyBorder="1" applyAlignment="1">
      <alignment horizontal="center" vertical="center" textRotation="90" wrapText="1"/>
    </xf>
    <xf numFmtId="0" fontId="10" fillId="9" borderId="8" xfId="0" applyFont="1" applyFill="1" applyBorder="1" applyAlignment="1">
      <alignment horizontal="center" vertical="center" wrapText="1"/>
    </xf>
    <xf numFmtId="0" fontId="0" fillId="0" borderId="8" xfId="0" applyBorder="1" applyAlignment="1">
      <alignment horizontal="justify" vertical="center" wrapText="1"/>
    </xf>
    <xf numFmtId="0" fontId="10" fillId="9" borderId="58" xfId="0" applyFont="1" applyFill="1" applyBorder="1" applyAlignment="1">
      <alignment horizontal="center" vertical="center"/>
    </xf>
    <xf numFmtId="0" fontId="15" fillId="14" borderId="8" xfId="0" applyFont="1" applyFill="1" applyBorder="1" applyAlignment="1">
      <alignment horizontal="center" vertical="center"/>
    </xf>
    <xf numFmtId="0" fontId="10" fillId="9" borderId="8" xfId="0" applyFont="1" applyFill="1" applyBorder="1" applyAlignment="1">
      <alignment horizontal="center" vertical="center"/>
    </xf>
    <xf numFmtId="0" fontId="0" fillId="0" borderId="8" xfId="0" applyBorder="1" applyAlignment="1">
      <alignment horizontal="center" vertical="center"/>
    </xf>
    <xf numFmtId="0" fontId="15" fillId="14" borderId="17" xfId="0" applyFont="1" applyFill="1" applyBorder="1" applyAlignment="1">
      <alignment horizontal="center" vertical="center"/>
    </xf>
    <xf numFmtId="0" fontId="15" fillId="14" borderId="31" xfId="0" applyFont="1" applyFill="1" applyBorder="1" applyAlignment="1">
      <alignment horizontal="center" vertical="center"/>
    </xf>
    <xf numFmtId="0" fontId="15" fillId="14" borderId="28" xfId="0" applyFont="1" applyFill="1" applyBorder="1" applyAlignment="1">
      <alignment horizontal="center" vertical="center"/>
    </xf>
    <xf numFmtId="0" fontId="33" fillId="0" borderId="0" xfId="0" applyFont="1" applyAlignment="1">
      <alignment horizontal="left" vertical="center" wrapText="1"/>
    </xf>
    <xf numFmtId="0" fontId="10" fillId="2" borderId="8" xfId="0" applyFont="1" applyFill="1" applyBorder="1" applyAlignment="1">
      <alignment horizontal="center" wrapText="1"/>
    </xf>
    <xf numFmtId="0" fontId="36" fillId="0" borderId="8" xfId="0" applyFont="1" applyBorder="1" applyAlignment="1">
      <alignment vertical="top" wrapText="1"/>
    </xf>
    <xf numFmtId="0" fontId="10" fillId="25" borderId="8" xfId="0" applyFont="1" applyFill="1" applyBorder="1" applyAlignment="1">
      <alignment horizont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0" fillId="0" borderId="47" xfId="0" applyBorder="1" applyAlignment="1">
      <alignment horizontal="left" vertical="center" wrapText="1"/>
    </xf>
    <xf numFmtId="0" fontId="0" fillId="0" borderId="33" xfId="0" applyBorder="1" applyAlignment="1">
      <alignment horizontal="left" vertical="center" wrapText="1"/>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3" fillId="0" borderId="46"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23" fillId="0" borderId="50" xfId="0" applyFont="1" applyBorder="1" applyAlignment="1" applyProtection="1">
      <alignment horizontal="left" vertical="center" wrapText="1"/>
      <protection locked="0"/>
    </xf>
    <xf numFmtId="0" fontId="23" fillId="0" borderId="48"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49" xfId="0" applyFont="1" applyBorder="1" applyAlignment="1" applyProtection="1">
      <alignment horizontal="left" vertical="center" wrapText="1"/>
      <protection locked="0"/>
    </xf>
    <xf numFmtId="0" fontId="0" fillId="0" borderId="42"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5" fillId="0" borderId="8" xfId="0" applyFont="1" applyBorder="1" applyAlignment="1">
      <alignment horizontal="left" vertical="center" wrapText="1"/>
    </xf>
    <xf numFmtId="0" fontId="25" fillId="0" borderId="8" xfId="0" applyFont="1" applyBorder="1" applyAlignment="1" applyProtection="1">
      <alignment horizontal="left" vertical="center" wrapText="1"/>
      <protection locked="0"/>
    </xf>
    <xf numFmtId="0" fontId="24" fillId="10" borderId="47" xfId="0" applyFont="1" applyFill="1" applyBorder="1" applyAlignment="1">
      <alignment horizontal="center" vertical="center"/>
    </xf>
    <xf numFmtId="0" fontId="24" fillId="10" borderId="52" xfId="0" applyFont="1" applyFill="1" applyBorder="1" applyAlignment="1">
      <alignment horizontal="center" vertical="center"/>
    </xf>
    <xf numFmtId="0" fontId="24" fillId="10" borderId="53"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39"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3" xfId="0" applyFont="1" applyBorder="1" applyAlignment="1">
      <alignment horizontal="center" vertical="center"/>
    </xf>
    <xf numFmtId="0" fontId="24" fillId="10" borderId="35" xfId="0" applyFont="1" applyFill="1" applyBorder="1" applyAlignment="1">
      <alignment horizontal="center" vertical="center"/>
    </xf>
    <xf numFmtId="0" fontId="24" fillId="10" borderId="36" xfId="0" applyFont="1" applyFill="1" applyBorder="1" applyAlignment="1">
      <alignment horizontal="center" vertical="center"/>
    </xf>
    <xf numFmtId="0" fontId="24" fillId="10" borderId="44" xfId="0" applyFont="1" applyFill="1" applyBorder="1" applyAlignment="1">
      <alignment horizontal="center" vertical="center"/>
    </xf>
    <xf numFmtId="0" fontId="44" fillId="10" borderId="9" xfId="0" applyFont="1" applyFill="1" applyBorder="1"/>
    <xf numFmtId="0" fontId="44" fillId="10" borderId="18" xfId="0" applyFont="1" applyFill="1" applyBorder="1"/>
    <xf numFmtId="0" fontId="44" fillId="10" borderId="19" xfId="0" applyFont="1" applyFill="1" applyBorder="1"/>
    <xf numFmtId="0" fontId="24" fillId="42" borderId="16" xfId="0" applyFont="1" applyFill="1" applyBorder="1"/>
    <xf numFmtId="0" fontId="24" fillId="42" borderId="18" xfId="0" applyFont="1" applyFill="1" applyBorder="1"/>
    <xf numFmtId="0" fontId="0" fillId="3" borderId="0" xfId="0" applyFill="1" applyAlignment="1">
      <alignment horizontal="center" vertical="center"/>
    </xf>
    <xf numFmtId="0" fontId="0" fillId="44" borderId="52" xfId="0" applyFill="1" applyBorder="1" applyAlignment="1">
      <alignment horizontal="center" vertical="center"/>
    </xf>
    <xf numFmtId="0" fontId="0" fillId="24" borderId="52" xfId="0" applyFill="1" applyBorder="1" applyAlignment="1">
      <alignment horizontal="center" vertical="center"/>
    </xf>
    <xf numFmtId="0" fontId="0" fillId="45" borderId="52" xfId="0" applyFill="1" applyBorder="1" applyAlignment="1">
      <alignment horizontal="center" vertical="center"/>
    </xf>
    <xf numFmtId="0" fontId="0" fillId="46" borderId="52" xfId="0" applyFill="1" applyBorder="1" applyAlignment="1">
      <alignment horizontal="center" vertical="center"/>
    </xf>
    <xf numFmtId="0" fontId="0" fillId="27" borderId="52" xfId="0" applyFill="1" applyBorder="1" applyAlignment="1">
      <alignment horizontal="center" vertical="center"/>
    </xf>
    <xf numFmtId="0" fontId="0" fillId="28" borderId="0" xfId="0" applyFill="1" applyAlignment="1">
      <alignment horizontal="center" vertical="center"/>
    </xf>
    <xf numFmtId="0" fontId="44" fillId="37" borderId="9" xfId="0" applyFont="1" applyFill="1" applyBorder="1"/>
    <xf numFmtId="0" fontId="44" fillId="37" borderId="18" xfId="0" applyFont="1" applyFill="1" applyBorder="1"/>
    <xf numFmtId="0" fontId="44" fillId="37" borderId="19" xfId="0" applyFont="1" applyFill="1" applyBorder="1"/>
    <xf numFmtId="0" fontId="46" fillId="27" borderId="8" xfId="0" applyFont="1" applyFill="1" applyBorder="1" applyAlignment="1">
      <alignment horizontal="center" vertical="center" wrapText="1"/>
    </xf>
    <xf numFmtId="0" fontId="46" fillId="28" borderId="8" xfId="0" applyFont="1" applyFill="1" applyBorder="1" applyAlignment="1">
      <alignment horizontal="center" vertical="center"/>
    </xf>
    <xf numFmtId="0" fontId="45" fillId="26" borderId="8" xfId="0" applyFont="1" applyFill="1" applyBorder="1" applyAlignment="1">
      <alignment horizontal="left" vertical="center" wrapText="1"/>
    </xf>
    <xf numFmtId="0" fontId="27" fillId="0" borderId="9" xfId="0" applyFont="1" applyBorder="1" applyAlignment="1" applyProtection="1">
      <alignment horizontal="left" vertical="center" wrapText="1"/>
      <protection locked="0"/>
    </xf>
    <xf numFmtId="0" fontId="27" fillId="0" borderId="18" xfId="0" applyFont="1" applyBorder="1" applyAlignment="1" applyProtection="1">
      <alignment horizontal="left" vertical="center" wrapText="1"/>
      <protection locked="0"/>
    </xf>
    <xf numFmtId="0" fontId="27" fillId="0" borderId="19" xfId="0" applyFont="1" applyBorder="1" applyAlignment="1" applyProtection="1">
      <alignment horizontal="left" vertical="center" wrapText="1"/>
      <protection locked="0"/>
    </xf>
    <xf numFmtId="0" fontId="46" fillId="24" borderId="8" xfId="0" applyFont="1" applyFill="1" applyBorder="1" applyAlignment="1">
      <alignment horizontal="center" vertical="center" wrapText="1"/>
    </xf>
  </cellXfs>
  <cellStyles count="5">
    <cellStyle name="Hipervínculo" xfId="3" builtinId="8"/>
    <cellStyle name="Millares" xfId="4" builtinId="3"/>
    <cellStyle name="Normal" xfId="0" builtinId="0"/>
    <cellStyle name="Normal 2" xfId="2" xr:uid="{00000000-0005-0000-0000-000002000000}"/>
    <cellStyle name="Normal 5" xfId="1" xr:uid="{00000000-0005-0000-0000-000003000000}"/>
  </cellStyles>
  <dxfs count="427">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alignment horizontal="center" vertical="center" textRotation="0" wrapText="0" indent="0" justifyLastLine="0" shrinkToFit="0" readingOrder="0"/>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00FFFF"/>
      <color rgb="FFFF99CC"/>
      <color rgb="FFFFCCCC"/>
      <color rgb="FFF5D3BF"/>
      <color rgb="FFF2EFCE"/>
      <color rgb="FFFF9800"/>
      <color rgb="FFF57C00"/>
      <color rgb="FFFF99FF"/>
      <color rgb="FF66FF33"/>
      <color rgb="FF61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A1"/><Relationship Id="rId13" Type="http://schemas.openxmlformats.org/officeDocument/2006/relationships/hyperlink" Target="#'Tabla 4 Registro Muestra TH'!A1"/><Relationship Id="rId18" Type="http://schemas.openxmlformats.org/officeDocument/2006/relationships/hyperlink" Target="#'Tabla 5 Perfiles TH'!A1"/><Relationship Id="rId3" Type="http://schemas.openxmlformats.org/officeDocument/2006/relationships/hyperlink" Target="#'2.Ambientes Edu. y Protectores'!A1"/><Relationship Id="rId7" Type="http://schemas.openxmlformats.org/officeDocument/2006/relationships/hyperlink" Target="#'6. Administrativo y de Gesti&#243;n'!A1"/><Relationship Id="rId12" Type="http://schemas.openxmlformats.org/officeDocument/2006/relationships/hyperlink" Target="#'Tabla 3. Estructu Talento Hum'!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 '!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 Comunidad y Redes'!A1"/><Relationship Id="rId15" Type="http://schemas.openxmlformats.org/officeDocument/2006/relationships/hyperlink" Target="#'Condiciones NO cumplimiento '!A1"/><Relationship Id="rId10" Type="http://schemas.openxmlformats.org/officeDocument/2006/relationships/hyperlink" Target="#'Tabla 1. &#193;reas y Ba&#241;os'!A1"/><Relationship Id="rId4" Type="http://schemas.openxmlformats.org/officeDocument/2006/relationships/hyperlink" Target="#'3.Salud y Nutrici&#243;n'!A1"/><Relationship Id="rId9" Type="http://schemas.openxmlformats.org/officeDocument/2006/relationships/hyperlink" Target="#'8. Talento Humano '!A1"/><Relationship Id="rId14" Type="http://schemas.openxmlformats.org/officeDocument/2006/relationships/hyperlink" Target="#'Anexo 1. Doc. Inscripcion'!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1" Type="http://schemas.openxmlformats.org/officeDocument/2006/relationships/hyperlink" Target="#PORTADA!A1"/></Relationships>
</file>

<file path=xl/drawings/_rels/drawing8.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983195</xdr:colOff>
      <xdr:row>6</xdr:row>
      <xdr:rowOff>180975</xdr:rowOff>
    </xdr:from>
    <xdr:to>
      <xdr:col>1</xdr:col>
      <xdr:colOff>2500845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75CCA68-2268-4D91-8410-CEF24B879A14}"/>
            </a:ext>
          </a:extLst>
        </xdr:cNvPr>
        <xdr:cNvSpPr/>
      </xdr:nvSpPr>
      <xdr:spPr>
        <a:xfrm>
          <a:off x="983195" y="1779058"/>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983195</xdr:colOff>
      <xdr:row>11</xdr:row>
      <xdr:rowOff>171450</xdr:rowOff>
    </xdr:from>
    <xdr:to>
      <xdr:col>1</xdr:col>
      <xdr:colOff>2500845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E61B2E5-B9DA-4AE4-9C4B-F206691A3F61}"/>
            </a:ext>
          </a:extLst>
        </xdr:cNvPr>
        <xdr:cNvSpPr/>
      </xdr:nvSpPr>
      <xdr:spPr>
        <a:xfrm>
          <a:off x="983195" y="2722033"/>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983195</xdr:colOff>
      <xdr:row>16</xdr:row>
      <xdr:rowOff>161925</xdr:rowOff>
    </xdr:from>
    <xdr:to>
      <xdr:col>1</xdr:col>
      <xdr:colOff>2500845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F57EF37E-5025-4760-9AAC-A383463F1736}"/>
            </a:ext>
          </a:extLst>
        </xdr:cNvPr>
        <xdr:cNvSpPr/>
      </xdr:nvSpPr>
      <xdr:spPr>
        <a:xfrm>
          <a:off x="983195" y="3665008"/>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983195</xdr:colOff>
      <xdr:row>21</xdr:row>
      <xdr:rowOff>152400</xdr:rowOff>
    </xdr:from>
    <xdr:to>
      <xdr:col>1</xdr:col>
      <xdr:colOff>2500845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15F5370-E756-4112-9A71-9EA120A77855}"/>
            </a:ext>
          </a:extLst>
        </xdr:cNvPr>
        <xdr:cNvSpPr/>
      </xdr:nvSpPr>
      <xdr:spPr>
        <a:xfrm>
          <a:off x="983195" y="4607983"/>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983195</xdr:colOff>
      <xdr:row>26</xdr:row>
      <xdr:rowOff>142875</xdr:rowOff>
    </xdr:from>
    <xdr:to>
      <xdr:col>1</xdr:col>
      <xdr:colOff>2500845</xdr:colOff>
      <xdr:row>30</xdr:row>
      <xdr:rowOff>53975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BA01F2E9-9777-4A18-86DA-592058B61527}"/>
            </a:ext>
          </a:extLst>
        </xdr:cNvPr>
        <xdr:cNvSpPr/>
      </xdr:nvSpPr>
      <xdr:spPr>
        <a:xfrm>
          <a:off x="983195" y="555095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2</xdr:col>
      <xdr:colOff>492128</xdr:colOff>
      <xdr:row>7</xdr:row>
      <xdr:rowOff>23283</xdr:rowOff>
    </xdr:from>
    <xdr:to>
      <xdr:col>3</xdr:col>
      <xdr:colOff>1595970</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9D71480-51A0-4F4B-93A3-E665F79EDA6B}"/>
            </a:ext>
          </a:extLst>
        </xdr:cNvPr>
        <xdr:cNvSpPr/>
      </xdr:nvSpPr>
      <xdr:spPr>
        <a:xfrm>
          <a:off x="5476878" y="1811866"/>
          <a:ext cx="359092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2</xdr:col>
      <xdr:colOff>492128</xdr:colOff>
      <xdr:row>12</xdr:row>
      <xdr:rowOff>0</xdr:rowOff>
    </xdr:from>
    <xdr:to>
      <xdr:col>3</xdr:col>
      <xdr:colOff>1595970</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0DF7EDC7-39EB-4220-BDD6-F449AE5064F1}"/>
            </a:ext>
          </a:extLst>
        </xdr:cNvPr>
        <xdr:cNvSpPr/>
      </xdr:nvSpPr>
      <xdr:spPr>
        <a:xfrm>
          <a:off x="5476878" y="2741083"/>
          <a:ext cx="359092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2</xdr:col>
      <xdr:colOff>492128</xdr:colOff>
      <xdr:row>16</xdr:row>
      <xdr:rowOff>160867</xdr:rowOff>
    </xdr:from>
    <xdr:to>
      <xdr:col>3</xdr:col>
      <xdr:colOff>1595970</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E7EBF053-F8DD-4DDA-9359-E67E3686A0B6}"/>
            </a:ext>
          </a:extLst>
        </xdr:cNvPr>
        <xdr:cNvSpPr/>
      </xdr:nvSpPr>
      <xdr:spPr>
        <a:xfrm>
          <a:off x="5476878" y="3663950"/>
          <a:ext cx="359092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FINANCIERO</a:t>
          </a:r>
        </a:p>
      </xdr:txBody>
    </xdr:sp>
    <xdr:clientData/>
  </xdr:twoCellAnchor>
  <xdr:twoCellAnchor>
    <xdr:from>
      <xdr:col>2</xdr:col>
      <xdr:colOff>492128</xdr:colOff>
      <xdr:row>21</xdr:row>
      <xdr:rowOff>137584</xdr:rowOff>
    </xdr:from>
    <xdr:to>
      <xdr:col>3</xdr:col>
      <xdr:colOff>1595970</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240A30FF-5B2C-4515-AB6F-267F4EADBB47}"/>
            </a:ext>
          </a:extLst>
        </xdr:cNvPr>
        <xdr:cNvSpPr/>
      </xdr:nvSpPr>
      <xdr:spPr>
        <a:xfrm>
          <a:off x="5476878" y="4593167"/>
          <a:ext cx="359092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2</xdr:col>
      <xdr:colOff>460379</xdr:colOff>
      <xdr:row>26</xdr:row>
      <xdr:rowOff>135466</xdr:rowOff>
    </xdr:from>
    <xdr:to>
      <xdr:col>3</xdr:col>
      <xdr:colOff>1564221</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DC1D6ABA-85EC-4A6D-BC58-6026AFB71BE2}"/>
            </a:ext>
          </a:extLst>
        </xdr:cNvPr>
        <xdr:cNvSpPr/>
      </xdr:nvSpPr>
      <xdr:spPr>
        <a:xfrm>
          <a:off x="5445129" y="5543549"/>
          <a:ext cx="3590925"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2272246</xdr:colOff>
      <xdr:row>6</xdr:row>
      <xdr:rowOff>177800</xdr:rowOff>
    </xdr:from>
    <xdr:to>
      <xdr:col>4</xdr:col>
      <xdr:colOff>926046</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1688CFFE-093E-4424-B5A1-E7428AC5123B}"/>
            </a:ext>
          </a:extLst>
        </xdr:cNvPr>
        <xdr:cNvSpPr/>
      </xdr:nvSpPr>
      <xdr:spPr>
        <a:xfrm>
          <a:off x="9744079" y="1775883"/>
          <a:ext cx="3596217"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2261663</xdr:colOff>
      <xdr:row>12</xdr:row>
      <xdr:rowOff>62441</xdr:rowOff>
    </xdr:from>
    <xdr:to>
      <xdr:col>4</xdr:col>
      <xdr:colOff>915463</xdr:colOff>
      <xdr:row>15</xdr:row>
      <xdr:rowOff>164041</xdr:rowOff>
    </xdr:to>
    <xdr:sp macro="" textlink="">
      <xdr:nvSpPr>
        <xdr:cNvPr id="13" name="Rectángulo: esquinas redondeadas 12">
          <a:hlinkClick xmlns:r="http://schemas.openxmlformats.org/officeDocument/2006/relationships" r:id="rId12"/>
          <a:extLst>
            <a:ext uri="{FF2B5EF4-FFF2-40B4-BE49-F238E27FC236}">
              <a16:creationId xmlns:a16="http://schemas.microsoft.com/office/drawing/2014/main" id="{B472F2BB-A261-4540-A9E3-46FBF46995ED}"/>
            </a:ext>
          </a:extLst>
        </xdr:cNvPr>
        <xdr:cNvSpPr/>
      </xdr:nvSpPr>
      <xdr:spPr>
        <a:xfrm>
          <a:off x="9733496" y="2803524"/>
          <a:ext cx="3596217"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ESTRUCTURA</a:t>
          </a:r>
          <a:r>
            <a:rPr lang="en-US" sz="1400" b="1" baseline="0">
              <a:solidFill>
                <a:sysClr val="windowText" lastClr="000000"/>
              </a:solidFill>
            </a:rPr>
            <a:t> </a:t>
          </a:r>
          <a:r>
            <a:rPr lang="en-US" sz="1400" b="1">
              <a:solidFill>
                <a:sysClr val="windowText" lastClr="000000"/>
              </a:solidFill>
            </a:rPr>
            <a:t>TALENTO HUMANO</a:t>
          </a:r>
        </a:p>
      </xdr:txBody>
    </xdr:sp>
    <xdr:clientData/>
  </xdr:twoCellAnchor>
  <xdr:twoCellAnchor>
    <xdr:from>
      <xdr:col>3</xdr:col>
      <xdr:colOff>2240496</xdr:colOff>
      <xdr:row>16</xdr:row>
      <xdr:rowOff>189971</xdr:rowOff>
    </xdr:from>
    <xdr:to>
      <xdr:col>4</xdr:col>
      <xdr:colOff>894296</xdr:colOff>
      <xdr:row>20</xdr:row>
      <xdr:rowOff>101071</xdr:rowOff>
    </xdr:to>
    <xdr:sp macro="" textlink="">
      <xdr:nvSpPr>
        <xdr:cNvPr id="14" name="Rectángulo: esquinas redondeadas 13">
          <a:hlinkClick xmlns:r="http://schemas.openxmlformats.org/officeDocument/2006/relationships" r:id="rId13"/>
          <a:extLst>
            <a:ext uri="{FF2B5EF4-FFF2-40B4-BE49-F238E27FC236}">
              <a16:creationId xmlns:a16="http://schemas.microsoft.com/office/drawing/2014/main" id="{3F53B048-4E28-4FB4-AD8D-3F0700537908}"/>
            </a:ext>
          </a:extLst>
        </xdr:cNvPr>
        <xdr:cNvSpPr/>
      </xdr:nvSpPr>
      <xdr:spPr>
        <a:xfrm>
          <a:off x="9712329" y="3693054"/>
          <a:ext cx="3596217"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2166412</xdr:colOff>
      <xdr:row>26</xdr:row>
      <xdr:rowOff>137583</xdr:rowOff>
    </xdr:from>
    <xdr:to>
      <xdr:col>4</xdr:col>
      <xdr:colOff>820212</xdr:colOff>
      <xdr:row>30</xdr:row>
      <xdr:rowOff>48683</xdr:rowOff>
    </xdr:to>
    <xdr:sp macro="" textlink="">
      <xdr:nvSpPr>
        <xdr:cNvPr id="15" name="Rectángulo: esquinas redondeadas 14">
          <a:hlinkClick xmlns:r="http://schemas.openxmlformats.org/officeDocument/2006/relationships" r:id="rId14"/>
          <a:extLst>
            <a:ext uri="{FF2B5EF4-FFF2-40B4-BE49-F238E27FC236}">
              <a16:creationId xmlns:a16="http://schemas.microsoft.com/office/drawing/2014/main" id="{F8FCBEED-C6B9-44CC-A5C8-51BFC0B59D8E}"/>
            </a:ext>
          </a:extLst>
        </xdr:cNvPr>
        <xdr:cNvSpPr/>
      </xdr:nvSpPr>
      <xdr:spPr>
        <a:xfrm>
          <a:off x="9638245" y="5545666"/>
          <a:ext cx="3596217"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1</xdr:col>
      <xdr:colOff>304804</xdr:colOff>
      <xdr:row>31</xdr:row>
      <xdr:rowOff>101599</xdr:rowOff>
    </xdr:from>
    <xdr:to>
      <xdr:col>2</xdr:col>
      <xdr:colOff>1416054</xdr:colOff>
      <xdr:row>34</xdr:row>
      <xdr:rowOff>203199</xdr:rowOff>
    </xdr:to>
    <xdr:sp macro="" textlink="">
      <xdr:nvSpPr>
        <xdr:cNvPr id="16" name="Rectángulo: esquinas redondeadas 15">
          <a:hlinkClick xmlns:r="http://schemas.openxmlformats.org/officeDocument/2006/relationships" r:id="rId15"/>
          <a:extLst>
            <a:ext uri="{FF2B5EF4-FFF2-40B4-BE49-F238E27FC236}">
              <a16:creationId xmlns:a16="http://schemas.microsoft.com/office/drawing/2014/main" id="{07497118-51BA-4753-9263-16C6686EF5EC}"/>
            </a:ext>
          </a:extLst>
        </xdr:cNvPr>
        <xdr:cNvSpPr/>
      </xdr:nvSpPr>
      <xdr:spPr>
        <a:xfrm>
          <a:off x="2696637" y="6462182"/>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207438</xdr:colOff>
      <xdr:row>31</xdr:row>
      <xdr:rowOff>127000</xdr:rowOff>
    </xdr:from>
    <xdr:to>
      <xdr:col>3</xdr:col>
      <xdr:colOff>3799420</xdr:colOff>
      <xdr:row>34</xdr:row>
      <xdr:rowOff>228600</xdr:rowOff>
    </xdr:to>
    <xdr:sp macro="" textlink="">
      <xdr:nvSpPr>
        <xdr:cNvPr id="17" name="Rectángulo: esquinas redondeadas 16">
          <a:hlinkClick xmlns:r="http://schemas.openxmlformats.org/officeDocument/2006/relationships" r:id="rId16"/>
          <a:extLst>
            <a:ext uri="{FF2B5EF4-FFF2-40B4-BE49-F238E27FC236}">
              <a16:creationId xmlns:a16="http://schemas.microsoft.com/office/drawing/2014/main" id="{DE1D5EB5-BDB5-4EE1-9319-24989FC06BA4}"/>
            </a:ext>
          </a:extLst>
        </xdr:cNvPr>
        <xdr:cNvSpPr/>
      </xdr:nvSpPr>
      <xdr:spPr>
        <a:xfrm>
          <a:off x="7679271" y="6487583"/>
          <a:ext cx="3591982"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8" name="Imagen 17">
          <a:extLst>
            <a:ext uri="{FF2B5EF4-FFF2-40B4-BE49-F238E27FC236}">
              <a16:creationId xmlns:a16="http://schemas.microsoft.com/office/drawing/2014/main" id="{AE43D203-AC01-4978-BE2A-8DEAC81FB80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2169587</xdr:colOff>
      <xdr:row>21</xdr:row>
      <xdr:rowOff>137584</xdr:rowOff>
    </xdr:from>
    <xdr:to>
      <xdr:col>4</xdr:col>
      <xdr:colOff>931338</xdr:colOff>
      <xdr:row>25</xdr:row>
      <xdr:rowOff>48684</xdr:rowOff>
    </xdr:to>
    <xdr:sp macro="" textlink="">
      <xdr:nvSpPr>
        <xdr:cNvPr id="19" name="Rectángulo: esquinas redondeadas 18">
          <a:hlinkClick xmlns:r="http://schemas.openxmlformats.org/officeDocument/2006/relationships" r:id="rId18"/>
          <a:extLst>
            <a:ext uri="{FF2B5EF4-FFF2-40B4-BE49-F238E27FC236}">
              <a16:creationId xmlns:a16="http://schemas.microsoft.com/office/drawing/2014/main" id="{DEEB086D-1EB0-4A41-BE3A-CAC440998219}"/>
            </a:ext>
          </a:extLst>
        </xdr:cNvPr>
        <xdr:cNvSpPr/>
      </xdr:nvSpPr>
      <xdr:spPr>
        <a:xfrm>
          <a:off x="9641420" y="4593167"/>
          <a:ext cx="3704168"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5. PERFILES TALENTO HUMANO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82ABC35-D7A5-4A80-BC6C-44C33F6E9BD0}"/>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E22AFC3-043F-4C5E-BD05-270F5E405F49}"/>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40A0E2B-5D01-42C1-935E-0D8D525B6BC2}"/>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2BD8314-E8B5-4123-A131-A856A9E7E8CB}"/>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oneCellAnchor>
    <xdr:from>
      <xdr:col>4</xdr:col>
      <xdr:colOff>3071812</xdr:colOff>
      <xdr:row>20</xdr:row>
      <xdr:rowOff>0</xdr:rowOff>
    </xdr:from>
    <xdr:ext cx="184731" cy="264560"/>
    <xdr:sp macro="" textlink="">
      <xdr:nvSpPr>
        <xdr:cNvPr id="3" name="CuadroTexto 2">
          <a:extLst>
            <a:ext uri="{FF2B5EF4-FFF2-40B4-BE49-F238E27FC236}">
              <a16:creationId xmlns:a16="http://schemas.microsoft.com/office/drawing/2014/main" id="{D091008A-319A-4708-A5EF-0B4B0E8C3FFB}"/>
            </a:ext>
          </a:extLst>
        </xdr:cNvPr>
        <xdr:cNvSpPr txBox="1"/>
      </xdr:nvSpPr>
      <xdr:spPr>
        <a:xfrm>
          <a:off x="14149387" y="1261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19050</xdr:colOff>
      <xdr:row>0</xdr:row>
      <xdr:rowOff>19050</xdr:rowOff>
    </xdr:from>
    <xdr:to>
      <xdr:col>2</xdr:col>
      <xdr:colOff>452005</xdr:colOff>
      <xdr:row>1</xdr:row>
      <xdr:rowOff>48491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D9EF9B4E-0486-4E37-BADD-240E6039AD05}"/>
            </a:ext>
          </a:extLst>
        </xdr:cNvPr>
        <xdr:cNvSpPr/>
      </xdr:nvSpPr>
      <xdr:spPr>
        <a:xfrm>
          <a:off x="6000750" y="19050"/>
          <a:ext cx="432955" cy="210416"/>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F91D9DE-AD2D-4050-B8AF-ADF53D77A85E}"/>
            </a:ext>
          </a:extLst>
        </xdr:cNvPr>
        <xdr:cNvSpPr/>
      </xdr:nvSpPr>
      <xdr:spPr>
        <a:xfrm>
          <a:off x="145161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339DD74-B500-44D6-B156-0461CA87F133}"/>
            </a:ext>
          </a:extLst>
        </xdr:cNvPr>
        <xdr:cNvSpPr/>
      </xdr:nvSpPr>
      <xdr:spPr>
        <a:xfrm>
          <a:off x="140208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carlos_cuervo_icbf_gov_co/Documents/2026/Instrumentos%20IV/INSTRUMENTOS%202026/IN.IVC/Instrumento%20IV%20Centro%20de%20Desarrollo%20Infantil%20CDI.xlsx" TargetMode="External"/><Relationship Id="rId2" Type="http://schemas.openxmlformats.org/officeDocument/2006/relationships/externalLinkPath" Target="https://icbfgob-my.sharepoint.com/personal/carlos_cuervo_icbf_gov_co/Documents/2026/Instrumentos%20IV/INSTRUMENTOS%202026/IN.IVC/Instrumento%20IV%20Centro%20de%20Desarrollo%20Infantil%20CDI.xlsx" TargetMode="External"/><Relationship Id="rId1" Type="http://schemas.openxmlformats.org/officeDocument/2006/relationships/externalLinkPath" Target="/personal/carlos_cuervo_icbf_gov_co/Documents/2026/Instrumentos%20IV/INSTRUMENTOS%202026/IN.IVC/Instrumento%20IV%20Centro%20de%20Desarrollo%20Infantil%20CD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Edu. y Protecto"/>
      <sheetName val="3. Salud y Nutrición "/>
      <sheetName val="4. Familia, Comunidades y Redes"/>
      <sheetName val="5. Proceso Pedagógico"/>
      <sheetName val="6. Administrativo y Gestión"/>
      <sheetName val="7. Financiero"/>
      <sheetName val="8. Talento Humano"/>
      <sheetName val="Tabla 1. Áreas y Baños"/>
      <sheetName val="Tabla 2 Evid. no cumpl P.I."/>
      <sheetName val="Tabla 3. Talento Humano "/>
      <sheetName val="Tabla 4 Registro Muestra TH"/>
      <sheetName val="Tabla 5 Perfiles TH"/>
      <sheetName val="Anexo 1. Doc. Inscripcion"/>
      <sheetName val="TEMP"/>
      <sheetName val="Condiciones NO cumplimiento "/>
      <sheetName val="Acta_Cierre "/>
      <sheetName val="Oculto"/>
    </sheetNames>
    <sheetDataSet>
      <sheetData sheetId="0"/>
      <sheetData sheetId="1"/>
      <sheetData sheetId="2"/>
      <sheetData sheetId="3">
        <row r="2">
          <cell r="A2" t="str">
            <v xml:space="preserve">Nombre de la Institución </v>
          </cell>
          <cell r="E2" t="str">
            <v>NIT</v>
          </cell>
        </row>
        <row r="3">
          <cell r="A3" t="str">
            <v>Dirección de la Sede Administrativa</v>
          </cell>
          <cell r="E3" t="str">
            <v>Teléfono o Celular</v>
          </cell>
        </row>
        <row r="4">
          <cell r="A4" t="str">
            <v>Departamento de la sede administrativa</v>
          </cell>
          <cell r="C4" t="str">
            <v>Municipio o Ciudad de la sede administrativa</v>
          </cell>
        </row>
        <row r="5">
          <cell r="A5" t="str">
            <v>Número de Personería Jurídica</v>
          </cell>
          <cell r="C5" t="str">
            <v>Entidad que otorgó la Personería Jurídica</v>
          </cell>
        </row>
        <row r="6">
          <cell r="A6" t="str">
            <v>Nombre y Apellidos del Representante Legal</v>
          </cell>
          <cell r="E6" t="str">
            <v>Celular</v>
          </cell>
        </row>
        <row r="7">
          <cell r="A7" t="str">
            <v>Tipo de Documento</v>
          </cell>
          <cell r="C7" t="str">
            <v>Número</v>
          </cell>
          <cell r="E7" t="str">
            <v>Correo Electrónico de notificación</v>
          </cell>
        </row>
        <row r="10">
          <cell r="A10" t="str">
            <v>Nombre de la Sede de la Unidad de Servicio</v>
          </cell>
          <cell r="E10" t="str">
            <v>zona urbana o rural</v>
          </cell>
        </row>
        <row r="11">
          <cell r="A11" t="str">
            <v>Departamento de la sede de la Unidad de Servicio</v>
          </cell>
          <cell r="C11" t="str">
            <v>Municipio o Ciudad de la sede de la Unidad de Servicio</v>
          </cell>
        </row>
        <row r="12">
          <cell r="A12" t="str">
            <v>Dirección de la Sede / Unidad de Servicio</v>
          </cell>
          <cell r="E12" t="str">
            <v>Teléfono o Celular</v>
          </cell>
        </row>
        <row r="13">
          <cell r="A13" t="str">
            <v>Seleccione el estado de tenencia del inmueble:</v>
          </cell>
          <cell r="C13" t="str">
            <v>Indique las entidades o personas (naturales o jurídicas) que participan en la tenencia del inmueble.</v>
          </cell>
        </row>
        <row r="14">
          <cell r="A14" t="str">
            <v>Cupos asignados a la Sede</v>
          </cell>
          <cell r="C14" t="str">
            <v>Cupos Atendidos en la Visita</v>
          </cell>
        </row>
        <row r="15">
          <cell r="A15" t="str">
            <v>Nombre del Responsable del servicio</v>
          </cell>
          <cell r="E15" t="str">
            <v>Celular</v>
          </cell>
        </row>
        <row r="16">
          <cell r="A16" t="str">
            <v>Tipo de Documento</v>
          </cell>
          <cell r="C16" t="str">
            <v>Número</v>
          </cell>
          <cell r="E16" t="str">
            <v>Correo Electrónico</v>
          </cell>
        </row>
        <row r="17">
          <cell r="A17" t="str">
            <v>Coordenadas Georreferenciadas en Google Maps</v>
          </cell>
          <cell r="C17" t="str">
            <v>Latitud N</v>
          </cell>
          <cell r="E17" t="str">
            <v>Longitud W</v>
          </cell>
        </row>
        <row r="20">
          <cell r="A20" t="str">
            <v>Tipo de Visita</v>
          </cell>
          <cell r="C20" t="str">
            <v>Fecha de Inicio Visita</v>
          </cell>
          <cell r="E20" t="str">
            <v>Fecha de finalización Visita</v>
          </cell>
        </row>
        <row r="21">
          <cell r="A21" t="str">
            <v>Número de auto de la visita</v>
          </cell>
          <cell r="E21" t="str">
            <v>Número de bitácora</v>
          </cell>
        </row>
        <row r="22">
          <cell r="A22" t="str">
            <v>Proceso</v>
          </cell>
          <cell r="C22" t="str">
            <v>Dirección / Subdirección</v>
          </cell>
        </row>
        <row r="25">
          <cell r="C25" t="str">
            <v>Gestantes</v>
          </cell>
        </row>
        <row r="26">
          <cell r="C26" t="str">
            <v>0 - 3 meses</v>
          </cell>
        </row>
        <row r="27">
          <cell r="C27" t="str">
            <v>3 - 6 meses</v>
          </cell>
        </row>
        <row r="28">
          <cell r="C28" t="str">
            <v>6 meses - 4 años, 11 meses y 29 días</v>
          </cell>
        </row>
        <row r="29">
          <cell r="C29" t="str">
            <v>5 años - 5 años, 11 meses y 29 días</v>
          </cell>
        </row>
        <row r="30">
          <cell r="C30" t="str">
            <v>Otro</v>
          </cell>
        </row>
        <row r="31">
          <cell r="A31" t="str">
            <v>Modalidad</v>
          </cell>
          <cell r="D31" t="str">
            <v>Servicio</v>
          </cell>
        </row>
        <row r="34">
          <cell r="A34" t="str">
            <v>Regional 1</v>
          </cell>
          <cell r="C34" t="str">
            <v>Centro Zonal</v>
          </cell>
        </row>
        <row r="35">
          <cell r="A35" t="str">
            <v>Número del Contrato</v>
          </cell>
          <cell r="C35" t="str">
            <v>Fecha de Inicio Contrato</v>
          </cell>
          <cell r="E35" t="str">
            <v>Fecha Final Contrato</v>
          </cell>
        </row>
        <row r="36">
          <cell r="A36" t="str">
            <v>Supervisor del Contrato</v>
          </cell>
          <cell r="E36" t="str">
            <v>Correo Electrónico del supervisor</v>
          </cell>
        </row>
        <row r="37">
          <cell r="A37" t="str">
            <v>Cupos del Contrato</v>
          </cell>
          <cell r="C37" t="str">
            <v>Cupos Activos</v>
          </cell>
          <cell r="E37" t="str">
            <v>Cupos Atendidos en la Visita</v>
          </cell>
        </row>
        <row r="38">
          <cell r="A38" t="str">
            <v>Regional 2</v>
          </cell>
          <cell r="C38" t="str">
            <v>Centro Zonal</v>
          </cell>
        </row>
        <row r="39">
          <cell r="A39" t="str">
            <v>Número del Contrato</v>
          </cell>
          <cell r="C39" t="str">
            <v>Fecha de Inicio Contrato</v>
          </cell>
          <cell r="E39" t="str">
            <v>Fecha Final Contrato</v>
          </cell>
        </row>
        <row r="40">
          <cell r="A40" t="str">
            <v>Supervisor del Contrato</v>
          </cell>
          <cell r="E40" t="str">
            <v>Correo Electrónico del supervisor</v>
          </cell>
        </row>
        <row r="41">
          <cell r="A41" t="str">
            <v>Cupos del Contrato</v>
          </cell>
          <cell r="C41" t="str">
            <v>Cupos Activos</v>
          </cell>
          <cell r="E41" t="str">
            <v>Cupos Atendidos en la Visita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26" dataDxfId="425">
  <autoFilter ref="B89:B91" xr:uid="{00000000-0009-0000-0100-000001000000}"/>
  <tableColumns count="1">
    <tableColumn id="1" xr3:uid="{00000000-0010-0000-0000-000001000000}" name="SERVICIOS" dataDxfId="42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99" dataDxfId="398">
  <autoFilter ref="F10:F13" xr:uid="{00000000-0009-0000-0100-00000A000000}"/>
  <tableColumns count="1">
    <tableColumn id="1" xr3:uid="{00000000-0010-0000-0900-000001000000}" name="POB_RESTABLECIMIENTO_DE_DERECHOS" dataDxfId="397"/>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44">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43">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42">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41">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40">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39">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38">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37">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36">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35" dataDxfId="134">
  <autoFilter ref="H19:H23" xr:uid="{00000000-0009-0000-0100-000070000000}"/>
  <tableColumns count="1">
    <tableColumn id="1" xr3:uid="{00000000-0010-0000-6C00-000001000000}" name="MOD_RESTABLECIMIENTO_DE_DERECHOS" dataDxfId="13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96" dataDxfId="395">
  <autoFilter ref="F34:F35" xr:uid="{00000000-0009-0000-0100-00000B000000}"/>
  <tableColumns count="1">
    <tableColumn id="1" xr3:uid="{00000000-0010-0000-0A00-000001000000}" name="POB_SISTEMA_DE_RESPONSABILIDAD_PENAL_ADOLESCENTES" dataDxfId="394"/>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32" dataDxfId="131">
  <autoFilter ref="J64:J66" xr:uid="{00000000-0009-0000-0100-000071000000}"/>
  <tableColumns count="1">
    <tableColumn id="1" xr3:uid="{00000000-0010-0000-6D00-000001000000}" name="SERV_UBICACION INICIAL" dataDxfId="130"/>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29" dataDxfId="128">
  <autoFilter ref="J68:J72" xr:uid="{00000000-0009-0000-0100-000072000000}"/>
  <tableColumns count="1">
    <tableColumn id="1" xr3:uid="{00000000-0010-0000-6E00-000001000000}" name="SERV_APOYO Y FORTALECIMIENTO A LA FAMILIA Y/O RED VINCULAR" dataDxfId="127"/>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26" dataDxfId="125">
  <autoFilter ref="J74:J75" xr:uid="{00000000-0009-0000-0100-000073000000}"/>
  <tableColumns count="1">
    <tableColumn id="1" xr3:uid="{00000000-0010-0000-6F00-000001000000}" name="SERV_ACOGIMIENTO FAMILIAR" dataDxfId="124"/>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23" dataDxfId="122">
  <autoFilter ref="J77:J81" xr:uid="{00000000-0009-0000-0100-000075000000}"/>
  <tableColumns count="1">
    <tableColumn id="1" xr3:uid="{00000000-0010-0000-7000-000001000000}" name="SERV_ACOGIMIENTO RESIDENCIAL" dataDxfId="121"/>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36F083DE-B312-442D-B06D-20CC1DE87617}" name="Tabla1122" displayName="Tabla1122" ref="A3:I33" totalsRowShown="0" headerRowDxfId="120" dataDxfId="118" headerRowBorderDxfId="119" tableBorderDxfId="117" totalsRowBorderDxfId="116">
  <tableColumns count="9">
    <tableColumn id="1" xr3:uid="{786019D8-0D32-487C-8A40-437036D489D8}" name="Ubicación" dataDxfId="115"/>
    <tableColumn id="7" xr3:uid="{FE506D16-C23C-4B06-98B3-C06BBE81304A}" name="Denominación del espacio pedagógico" dataDxfId="114"/>
    <tableColumn id="8" xr3:uid="{DEE38D12-ECFF-4B1C-A04E-572F3D0FC408}" name="Rango de edad _x000a_(años)" dataDxfId="113"/>
    <tableColumn id="2" xr3:uid="{D33E2286-E88F-42DE-8692-06CAD8C03327}" name="Área (m²)" dataDxfId="112"/>
    <tableColumn id="3" xr3:uid="{B72662A0-2406-4B96-A589-325CDED1E873}" name="Índice (m²/niña-niño)" dataDxfId="111"/>
    <tableColumn id="4" xr3:uid="{74ABC2FD-105E-41B5-8384-6DA628C5911E}" name="Capacidad máxima _x000a_(Área / Índice)" dataDxfId="110">
      <calculatedColumnFormula>IFERROR(ROUNDDOWN((Tabla1122[[#This Row],[Área (m²)]]/Tabla1122[[#This Row],[Índice (m²/niña-niño)]]),0)," ")</calculatedColumnFormula>
    </tableColumn>
    <tableColumn id="5" xr3:uid="{8FB3A5B2-B890-4206-BBE0-EB0BBB6789E5}" name="No. niñas y niños (Cupos ubicados)" dataDxfId="109"/>
    <tableColumn id="10" xr3:uid="{F1FC4879-CF0F-49D7-BA91-F4B0D1ADC763}" name="Cumple - No cumple - No aplica" dataDxfId="108">
      <calculatedColumnFormula>IF(OR(ISBLANK(Tabla1122[[#This Row],[Capacidad máxima 
(Área / Índice)]]),ISBLANK(Tabla1122[[#This Row],[No. niñas y niños (Cupos ubicados)]])),"No aplica",IF(Tabla1122[[#This Row],[No. niñas y niños (Cupos ubicados)]]&lt;=Tabla1122[[#This Row],[Capacidad máxima 
(Área / Índice)]],"Cumple","No cumple"))</calculatedColumnFormula>
    </tableColumn>
    <tableColumn id="6" xr3:uid="{1AC1758C-059B-461B-8C5C-3BB855E13329}" name="observaciones" dataDxfId="107"/>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BCF764E3-E88C-495C-9FCA-BA985AD20CAA}" name="Tabla_Sanitarios_u_Orinales119123" displayName="Tabla_Sanitarios_u_Orinales119123" ref="E42:I43" totalsRowShown="0" headerRowDxfId="106" dataDxfId="104" headerRowBorderDxfId="105" tableBorderDxfId="103" totalsRowBorderDxfId="102">
  <tableColumns count="5">
    <tableColumn id="1" xr3:uid="{717B4461-1262-48D0-B52E-75C10537D8A8}" name="Cantidad de sanitarios u orinales infantiles requeridos" dataDxfId="101">
      <calculatedColumnFormula>IFERROR(ROUNDUP($D$39/20,0)," ")</calculatedColumnFormula>
    </tableColumn>
    <tableColumn id="2" xr3:uid="{9A5035F6-8956-4F76-B234-FDE1B74CBD8D}" name="Cantidad de sanitarios u orinales infantiles encontrados" dataDxfId="100"/>
    <tableColumn id="3" xr3:uid="{5655C928-F4DB-45D1-863D-72C64840E687}" name="Cantidad de Sanitarios u Orinales infantiles faltantes" dataDxfId="99">
      <calculatedColumnFormula>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calculatedColumnFormula>
    </tableColumn>
    <tableColumn id="4" xr3:uid="{A4E9F4FF-6E54-45E6-BAB8-D8C1471BBB0B}" name="Cumple - No cumple - No aplica" dataDxfId="98">
      <calculatedColumnFormula>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calculatedColumnFormula>
    </tableColumn>
    <tableColumn id="5" xr3:uid="{8AEF2F61-4309-4271-8E46-BA636E862DB0}" name="observaciones" dataDxfId="97"/>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7EB7999B-F03A-4F67-9C72-029E3BC64FE0}" name="Tabla_Lavamanos120124" displayName="Tabla_Lavamanos120124" ref="E47:I48" totalsRowShown="0" headerRowDxfId="96" dataDxfId="94" headerRowBorderDxfId="95" tableBorderDxfId="93" totalsRowBorderDxfId="92">
  <tableColumns count="5">
    <tableColumn id="1" xr3:uid="{B7E0854F-F1E0-4CA0-BCD6-98D384276C48}" name="Cantidad de lavamanos infantiles requeridos" dataDxfId="91">
      <calculatedColumnFormula>IFERROR(ROUNDUP($D$39/20,0)," ")</calculatedColumnFormula>
    </tableColumn>
    <tableColumn id="2" xr3:uid="{C86C87BD-9C9E-4EEC-B4C0-44BED0CFA04D}" name="Cantidad de lavamanos infantiles encontrados" dataDxfId="90"/>
    <tableColumn id="3" xr3:uid="{88BF8B0E-D53B-46A2-BF17-5A1432D3DDA4}" name="Cantidad de lavamanos infantiles faltantes" dataDxfId="89">
      <calculatedColumnFormula>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calculatedColumnFormula>
    </tableColumn>
    <tableColumn id="4" xr3:uid="{C1BBF76B-C010-4BD9-A328-1F01D18B5CBC}" name="Cumple - No cumple - No aplica" dataDxfId="88">
      <calculatedColumnFormula>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calculatedColumnFormula>
    </tableColumn>
    <tableColumn id="5" xr3:uid="{55213F96-1D0F-4BCE-8211-8457215579FC}" name="observaciones" dataDxfId="87"/>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61E04113-0A2D-47CA-B9DA-856F836F8479}" name="Tabla_Lavamanos117121125" displayName="Tabla_Lavamanos117121125" ref="E52:I53" totalsRowShown="0" headerRowDxfId="86" dataDxfId="84" headerRowBorderDxfId="85" tableBorderDxfId="83" totalsRowBorderDxfId="82">
  <tableColumns count="5">
    <tableColumn id="1" xr3:uid="{94FABAC2-8F11-49C1-9F2C-71C1CB1C449C}" name="Cantidad duchas tipo teléfono requeridas" dataDxfId="81">
      <calculatedColumnFormula>IFERROR(ROUNDUP($D$39/$D$39,0)," ")</calculatedColumnFormula>
    </tableColumn>
    <tableColumn id="2" xr3:uid="{04312FF1-28BD-4BE8-93C6-C7767CD66AB7}" name="Cantidad de duchas tipo teléfono encontradas" dataDxfId="80"/>
    <tableColumn id="3" xr3:uid="{E125F9EB-11DA-4820-985E-B77FC6EB53FC}" name="Cantidad de duchas tipo teléfono faltantes" dataDxfId="79">
      <calculatedColumnFormula>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calculatedColumnFormula>
    </tableColumn>
    <tableColumn id="4" xr3:uid="{47555EDF-91EF-4B54-A53E-B3C1B489465A}" name="Cumple - No cumple - No aplica" dataDxfId="78">
      <calculatedColumnFormula>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calculatedColumnFormula>
    </tableColumn>
    <tableColumn id="5" xr3:uid="{2C671413-3C21-49E7-8592-9F41E76D3C3A}" name="observaciones" dataDxfId="77"/>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93" dataDxfId="392">
  <autoFilter ref="F84:F85" xr:uid="{00000000-0009-0000-0100-00000C000000}"/>
  <tableColumns count="1">
    <tableColumn id="1" xr3:uid="{00000000-0010-0000-0B00-000001000000}" name="POB_ADOPCIONES" dataDxfId="39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90" dataDxfId="389">
  <autoFilter ref="H102:H106" xr:uid="{00000000-0009-0000-0100-00000D000000}"/>
  <tableColumns count="1">
    <tableColumn id="1" xr3:uid="{00000000-0010-0000-0C00-000001000000}" name="MOD_PRIMERA_INFANCIA" dataDxfId="38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87" dataDxfId="386">
  <autoFilter ref="J95:J101" xr:uid="{00000000-0009-0000-0100-00000E000000}"/>
  <tableColumns count="1">
    <tableColumn id="1" xr3:uid="{00000000-0010-0000-0D00-000001000000}" name="SERV_INSTITUCIONAL" dataDxfId="38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84" dataDxfId="383">
  <autoFilter ref="J103:J106" xr:uid="{00000000-0009-0000-0100-00000F000000}"/>
  <tableColumns count="1">
    <tableColumn id="1" xr3:uid="{00000000-0010-0000-0E00-000001000000}" name="SERV_COMUNITARIA" dataDxfId="38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81" dataDxfId="380">
  <autoFilter ref="J108:J111" xr:uid="{00000000-0009-0000-0100-000010000000}"/>
  <tableColumns count="1">
    <tableColumn id="1" xr3:uid="{00000000-0010-0000-0F00-000001000000}" name="SERV_FAMILIAR" dataDxfId="37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78" dataDxfId="377">
  <autoFilter ref="J113:J114" xr:uid="{00000000-0009-0000-0100-000011000000}"/>
  <tableColumns count="1">
    <tableColumn id="1" xr3:uid="{00000000-0010-0000-1000-000001000000}" name="SERV_PROPIA_E_INTERCULTURAL" dataDxfId="37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75" dataDxfId="374">
  <autoFilter ref="H116:H117" xr:uid="{00000000-0009-0000-0100-000012000000}"/>
  <tableColumns count="1">
    <tableColumn id="1" xr3:uid="{00000000-0010-0000-1100-000001000000}" name="MOD_INFANCIA" dataDxfId="37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72" dataDxfId="371">
  <autoFilter ref="J117:J121" xr:uid="{00000000-0009-0000-0100-000013000000}"/>
  <tableColumns count="1">
    <tableColumn id="1" xr3:uid="{00000000-0010-0000-1200-000001000000}" name="SERV_ATRAPASUEÑOS" dataDxfId="37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23" dataDxfId="422">
  <autoFilter ref="D117:D123" xr:uid="{00000000-0009-0000-0100-000002000000}"/>
  <tableColumns count="1">
    <tableColumn id="1" xr3:uid="{00000000-0010-0000-0100-000001000000}" name="DIR_PROMOCIÓN_Y_PREVENCION" dataDxfId="42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69" dataDxfId="368">
  <autoFilter ref="H130:H133" xr:uid="{00000000-0009-0000-0100-000014000000}"/>
  <tableColumns count="1">
    <tableColumn id="1" xr3:uid="{00000000-0010-0000-1300-000001000000}" name="MOD_NUTRICION" dataDxfId="367"/>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66" dataDxfId="365">
  <autoFilter ref="J128:J129" xr:uid="{00000000-0009-0000-0100-000015000000}"/>
  <tableColumns count="1">
    <tableColumn id="1" xr3:uid="{00000000-0010-0000-1400-000001000000}" name="SERV_CENTROS_DE_RECUPERACION_INSTITUCIONAL" dataDxfId="364"/>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63" dataDxfId="362">
  <autoFilter ref="H144:H147" xr:uid="{00000000-0009-0000-0100-000016000000}"/>
  <tableColumns count="1">
    <tableColumn id="1" xr3:uid="{00000000-0010-0000-1500-000001000000}" name="MOD_FAMILIAS_Y_COMUNIDADES" dataDxfId="361"/>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60" dataDxfId="359">
  <autoFilter ref="H10:H14" xr:uid="{00000000-0009-0000-0100-000017000000}"/>
  <tableColumns count="1">
    <tableColumn id="1" xr3:uid="{00000000-0010-0000-1600-000001000000}" name="MOD_RESTABLECIMIENTO_DE_DERECHOS" dataDxfId="358"/>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57" dataDxfId="356">
  <autoFilter ref="J2:J6" xr:uid="{00000000-0009-0000-0100-000018000000}"/>
  <tableColumns count="1">
    <tableColumn id="1" xr3:uid="{00000000-0010-0000-1700-000001000000}" name="SERV_PRIVATIVAS_DE_LA_LIBERTAD" dataDxfId="35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54" dataDxfId="353">
  <autoFilter ref="J8:J11" xr:uid="{00000000-0009-0000-0100-000019000000}"/>
  <tableColumns count="1">
    <tableColumn id="1" xr3:uid="{00000000-0010-0000-1800-000001000000}" name="SERV_NO_PRIVATIVAS_DE_LA_LIBERTAD" dataDxfId="35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51" dataDxfId="350">
  <autoFilter ref="J13:J18" xr:uid="{00000000-0009-0000-0100-00001A000000}"/>
  <tableColumns count="1">
    <tableColumn id="1" xr3:uid="{00000000-0010-0000-1900-000001000000}" name="SERV_COMPLEMENTARIAS_Y_DE_RESTABLECIMIENTO_EN_ADMINISTRACION_DE_JUSTICIA" dataDxfId="349"/>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48" dataDxfId="347">
  <autoFilter ref="J20:J22" xr:uid="{00000000-0009-0000-0100-00001B000000}"/>
  <tableColumns count="1">
    <tableColumn id="1" xr3:uid="{00000000-0010-0000-1A00-000001000000}" name="SERV_PROGRAMA_DE_INCLUSION_SOCIAL" dataDxfId="346"/>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45" dataDxfId="344">
  <autoFilter ref="H32:H37" xr:uid="{00000000-0009-0000-0100-00001C000000}"/>
  <tableColumns count="1">
    <tableColumn id="1" xr3:uid="{00000000-0010-0000-1B00-000001000000}" name="MOD_SISTEMA_DE_RESPONSABILIDAD_PENAL_ADOLESCENTES" dataDxfId="34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42" dataDxfId="341">
  <autoFilter ref="J25:J26" xr:uid="{00000000-0009-0000-0100-00001D000000}"/>
  <tableColumns count="1">
    <tableColumn id="1" xr3:uid="{00000000-0010-0000-1C00-000001000000}" name="SERV_CENTRO_DE_EMERGENCIA" dataDxfId="34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20" dataDxfId="419">
  <autoFilter ref="D22:D25" xr:uid="{00000000-0009-0000-0100-000003000000}"/>
  <tableColumns count="1">
    <tableColumn id="1" xr3:uid="{00000000-0010-0000-0200-000001000000}" name="DIR_PROTECCION" dataDxfId="41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39" dataDxfId="338">
  <autoFilter ref="J28:J36" xr:uid="{00000000-0009-0000-0100-00001E000000}"/>
  <tableColumns count="1">
    <tableColumn id="1" xr3:uid="{00000000-0010-0000-1D00-000001000000}" name="SERV_SERVICIO_DE_APOYO_Y_FORTALECIMIENTO_A_LA_FAMILIA" dataDxfId="337"/>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36" dataDxfId="335">
  <autoFilter ref="J38:J43" xr:uid="{00000000-0009-0000-0100-00001F000000}"/>
  <tableColumns count="1">
    <tableColumn id="1" xr3:uid="{00000000-0010-0000-1E00-000001000000}" name="SERV_ACOGIMIENTO_FAMILIAR" dataDxfId="334"/>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33" dataDxfId="332">
  <autoFilter ref="J45:J58" xr:uid="{00000000-0009-0000-0100-000020000000}"/>
  <tableColumns count="1">
    <tableColumn id="1" xr3:uid="{00000000-0010-0000-1F00-000001000000}" name="SERV_ACOGIMIENTO_RESIDENCIAL" dataDxfId="331"/>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30" dataDxfId="329">
  <autoFilter ref="J60:J61" xr:uid="{00000000-0009-0000-0100-000021000000}"/>
  <tableColumns count="1">
    <tableColumn id="1" xr3:uid="{00000000-0010-0000-2000-000001000000}" name="SERV_ESTRATEGIA_UNIDADES_MOVILES" dataDxfId="328"/>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27" dataDxfId="326">
  <autoFilter ref="H119:H120" xr:uid="{00000000-0009-0000-0100-00002B000000}"/>
  <tableColumns count="1">
    <tableColumn id="1" xr3:uid="{00000000-0010-0000-2100-000001000000}" name="MOD_ADOLESCENCIA" dataDxfId="325"/>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24" dataDxfId="323">
  <autoFilter ref="H122:H123" xr:uid="{00000000-0009-0000-0100-00002C000000}"/>
  <tableColumns count="1">
    <tableColumn id="1" xr3:uid="{00000000-0010-0000-2200-000001000000}" name="MOD_JUVENTUD" dataDxfId="32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21" dataDxfId="320">
  <autoFilter ref="J142:J143" xr:uid="{00000000-0009-0000-0100-00002D000000}"/>
  <tableColumns count="1">
    <tableColumn id="1" xr3:uid="{00000000-0010-0000-2300-000001000000}" name="SERV_SOMOS_FAMILIA_SOMOS_COMUNIDAD" dataDxfId="319"/>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18" dataDxfId="317">
  <autoFilter ref="H84:H85" xr:uid="{00000000-0009-0000-0100-00002E000000}"/>
  <tableColumns count="1">
    <tableColumn id="1" xr3:uid="{00000000-0010-0000-2400-000001000000}" name="MOD_ADOPCIONES" dataDxfId="316"/>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15" dataDxfId="314">
  <autoFilter ref="J84:J85" xr:uid="{00000000-0009-0000-0100-00002F000000}"/>
  <tableColumns count="1">
    <tableColumn id="1" xr3:uid="{00000000-0010-0000-2500-000001000000}" name="SERV_ADOPCIONES" dataDxfId="31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12" dataDxfId="311">
  <autoFilter ref="J131:J132" xr:uid="{00000000-0009-0000-0100-000022000000}"/>
  <tableColumns count="1">
    <tableColumn id="1" xr3:uid="{00000000-0010-0000-2600-000001000000}" name="SERV_1000_DÍAS_PARA_CAMBIAR_EL_MUNDO" dataDxfId="3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17" dataDxfId="416">
  <autoFilter ref="F104:F105" xr:uid="{00000000-0009-0000-0100-000004000000}"/>
  <tableColumns count="1">
    <tableColumn id="1" xr3:uid="{00000000-0010-0000-0300-000001000000}" name="POB_PRIMERA_INFANCIA" dataDxfId="415"/>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09" dataDxfId="308">
  <autoFilter ref="J134:J135" xr:uid="{00000000-0009-0000-0100-000023000000}"/>
  <tableColumns count="1">
    <tableColumn id="1" xr3:uid="{00000000-0010-0000-2700-000001000000}" name="SERV_SERVICIOS_DE_UNIDADES_DE_BUSQUEDA_ACTIVA" dataDxfId="307"/>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06" dataDxfId="305">
  <autoFilter ref="J145:J146" xr:uid="{00000000-0009-0000-0100-000024000000}"/>
  <tableColumns count="1">
    <tableColumn id="1" xr3:uid="{00000000-0010-0000-2800-000001000000}" name="SERV_SOMOS_FAMILIA_CONECTADAS" dataDxfId="304"/>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03" dataDxfId="302">
  <autoFilter ref="J148:J149" xr:uid="{00000000-0009-0000-0100-000025000000}"/>
  <tableColumns count="1">
    <tableColumn id="1" xr3:uid="{00000000-0010-0000-2900-000001000000}" name="SERV_ACOMPAÑAMIENTO_INTERCULTURAL_ETNICA_Y_CAMPESINA_TEJIENDO_INTERCULTURALIDAD" dataDxfId="301"/>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00" dataDxfId="299" tableBorderDxfId="298">
  <autoFilter ref="D171:D172" xr:uid="{00000000-0009-0000-0100-000026000000}"/>
  <tableColumns count="1">
    <tableColumn id="1" xr3:uid="{00000000-0010-0000-2A00-000001000000}" name="AMAZONAS." dataDxfId="297"/>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96" dataDxfId="295" tableBorderDxfId="294">
  <autoFilter ref="E171:E189" xr:uid="{00000000-0009-0000-0100-000027000000}"/>
  <tableColumns count="1">
    <tableColumn id="1" xr3:uid="{00000000-0010-0000-2B00-000001000000}" name="ANTIOQUIA." dataDxfId="29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92" dataDxfId="291" tableBorderDxfId="290">
  <autoFilter ref="F171:F174" xr:uid="{00000000-0009-0000-0100-000028000000}"/>
  <tableColumns count="1">
    <tableColumn id="1" xr3:uid="{00000000-0010-0000-2C00-000001000000}" name="ARAUCA." dataDxfId="289"/>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88" dataDxfId="287" tableBorderDxfId="286">
  <autoFilter ref="G171:G178" xr:uid="{00000000-0009-0000-0100-000029000000}"/>
  <tableColumns count="1">
    <tableColumn id="1" xr3:uid="{00000000-0010-0000-2D00-000001000000}" name="ATLANTICO." dataDxfId="285"/>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84" dataDxfId="283" tableBorderDxfId="282">
  <autoFilter ref="H171:H189" xr:uid="{00000000-0009-0000-0100-00002A000000}"/>
  <tableColumns count="1">
    <tableColumn id="1" xr3:uid="{00000000-0010-0000-2E00-000001000000}" name="BOGOTA." dataDxfId="281"/>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80" dataDxfId="279" tableBorderDxfId="278">
  <autoFilter ref="I171:I179" xr:uid="{00000000-0009-0000-0100-000030000000}"/>
  <tableColumns count="1">
    <tableColumn id="1" xr3:uid="{00000000-0010-0000-2F00-000001000000}" name="BOLIVAR." dataDxfId="27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76" dataDxfId="275" tableBorderDxfId="274">
  <autoFilter ref="J171:J183" xr:uid="{00000000-0009-0000-0100-000031000000}"/>
  <tableColumns count="1">
    <tableColumn id="1" xr3:uid="{00000000-0010-0000-3000-000001000000}" name="BOYACA." dataDxfId="27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14" dataDxfId="413">
  <autoFilter ref="F116:F117" xr:uid="{00000000-0009-0000-0100-000005000000}"/>
  <tableColumns count="1">
    <tableColumn id="1" xr3:uid="{00000000-0010-0000-0400-000001000000}" name="POB_INFANCIA" dataDxfId="41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72" dataDxfId="271" tableBorderDxfId="270">
  <autoFilter ref="K171:K178" xr:uid="{00000000-0009-0000-0100-000032000000}"/>
  <tableColumns count="1">
    <tableColumn id="1" xr3:uid="{00000000-0010-0000-3100-000001000000}" name="CALDAS." dataDxfId="269"/>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68" dataDxfId="267" tableBorderDxfId="266">
  <autoFilter ref="L171:L175" xr:uid="{00000000-0009-0000-0100-000033000000}"/>
  <tableColumns count="1">
    <tableColumn id="1" xr3:uid="{00000000-0010-0000-3200-000001000000}" name="CAQUETA." dataDxfId="26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64" dataDxfId="263" tableBorderDxfId="262">
  <autoFilter ref="M171:M174" xr:uid="{00000000-0009-0000-0100-000034000000}"/>
  <tableColumns count="1">
    <tableColumn id="1" xr3:uid="{00000000-0010-0000-3300-000001000000}" name="CASANARE." dataDxfId="26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60" dataDxfId="259" tableBorderDxfId="258">
  <autoFilter ref="N171:N178" xr:uid="{00000000-0009-0000-0100-000035000000}"/>
  <tableColumns count="1">
    <tableColumn id="1" xr3:uid="{00000000-0010-0000-3400-000001000000}" name="CAUCA." dataDxfId="257"/>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56" dataDxfId="255" tableBorderDxfId="254">
  <autoFilter ref="O171:O176" xr:uid="{00000000-0009-0000-0100-000036000000}"/>
  <tableColumns count="1">
    <tableColumn id="1" xr3:uid="{00000000-0010-0000-3500-000001000000}" name="CESAR." dataDxfId="25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52" dataDxfId="251" tableBorderDxfId="250">
  <autoFilter ref="P171:P177" xr:uid="{00000000-0009-0000-0100-000037000000}"/>
  <tableColumns count="1">
    <tableColumn id="1" xr3:uid="{00000000-0010-0000-3600-000001000000}" name="CHOCO." dataDxfId="249"/>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48" dataDxfId="247" tableBorderDxfId="246">
  <autoFilter ref="Q171:Q179" xr:uid="{00000000-0009-0000-0100-000038000000}"/>
  <tableColumns count="1">
    <tableColumn id="1" xr3:uid="{00000000-0010-0000-3700-000001000000}" name="CORDOBA." dataDxfId="245"/>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44" dataDxfId="243" tableBorderDxfId="242">
  <autoFilter ref="R171:R185" xr:uid="{00000000-0009-0000-0100-000039000000}"/>
  <tableColumns count="1">
    <tableColumn id="1" xr3:uid="{00000000-0010-0000-3800-000001000000}" name="CUNDINAMARCA." dataDxfId="241"/>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40" dataDxfId="239" tableBorderDxfId="238">
  <autoFilter ref="S171:S172" xr:uid="{00000000-0009-0000-0100-00003A000000}"/>
  <tableColumns count="1">
    <tableColumn id="1" xr3:uid="{00000000-0010-0000-3900-000001000000}" name="GUAINIA." dataDxfId="23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36" dataDxfId="235" tableBorderDxfId="234">
  <autoFilter ref="T171:T178" xr:uid="{00000000-0009-0000-0100-00003B000000}"/>
  <tableColumns count="1">
    <tableColumn id="1" xr3:uid="{00000000-0010-0000-3A00-000001000000}" name="LA_GUAJIRA." dataDxfId="23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11" dataDxfId="410">
  <autoFilter ref="F119:F120" xr:uid="{00000000-0009-0000-0100-000006000000}"/>
  <tableColumns count="1">
    <tableColumn id="1" xr3:uid="{00000000-0010-0000-0500-000001000000}" name="POB_ADOLESCENCIA" dataDxfId="409"/>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32" dataDxfId="231" tableBorderDxfId="230">
  <autoFilter ref="U171:U172" xr:uid="{00000000-0009-0000-0100-00003C000000}"/>
  <tableColumns count="1">
    <tableColumn id="1" xr3:uid="{00000000-0010-0000-3B00-000001000000}" name="GUAVIARE." dataDxfId="229"/>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28" dataDxfId="227" tableBorderDxfId="226">
  <autoFilter ref="V171:V176" xr:uid="{00000000-0009-0000-0100-00003D000000}"/>
  <tableColumns count="1">
    <tableColumn id="1" xr3:uid="{00000000-0010-0000-3C00-000001000000}" name="HUILA." dataDxfId="225"/>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24" dataDxfId="223" tableBorderDxfId="222">
  <autoFilter ref="W171:W179" xr:uid="{00000000-0009-0000-0100-00003E000000}"/>
  <tableColumns count="1">
    <tableColumn id="1" xr3:uid="{00000000-0010-0000-3D00-000001000000}" name="MAGDALENA." dataDxfId="221"/>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20" dataDxfId="219" tableBorderDxfId="218">
  <autoFilter ref="X171:X176" xr:uid="{00000000-0009-0000-0100-00003F000000}"/>
  <tableColumns count="1">
    <tableColumn id="1" xr3:uid="{00000000-0010-0000-3E00-000001000000}" name="META." dataDxfId="217"/>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16" dataDxfId="215" tableBorderDxfId="214">
  <autoFilter ref="Y171:Y179" xr:uid="{00000000-0009-0000-0100-000040000000}"/>
  <tableColumns count="1">
    <tableColumn id="1" xr3:uid="{00000000-0010-0000-3F00-000001000000}" name="NARIÑO." dataDxfId="213"/>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12" dataDxfId="211" tableBorderDxfId="210">
  <autoFilter ref="Z171:Z177" xr:uid="{00000000-0009-0000-0100-000041000000}"/>
  <tableColumns count="1">
    <tableColumn id="1" xr3:uid="{00000000-0010-0000-4000-000001000000}" name="NORTE_DE_SANTANDER." dataDxfId="20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08" dataDxfId="207" tableBorderDxfId="206">
  <autoFilter ref="AA171:AA175" xr:uid="{00000000-0009-0000-0100-000042000000}"/>
  <tableColumns count="1">
    <tableColumn id="1" xr3:uid="{00000000-0010-0000-4100-000001000000}" name="PUTUMAYO." dataDxfId="205"/>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04" dataDxfId="203" tableBorderDxfId="202">
  <autoFilter ref="AB171:AB174" xr:uid="{00000000-0009-0000-0100-000043000000}"/>
  <tableColumns count="1">
    <tableColumn id="1" xr3:uid="{00000000-0010-0000-4200-000001000000}" name="QUINDIO." dataDxfId="201"/>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00" dataDxfId="199" tableBorderDxfId="198">
  <autoFilter ref="AC171:AC176" xr:uid="{00000000-0009-0000-0100-000044000000}"/>
  <tableColumns count="1">
    <tableColumn id="1" xr3:uid="{00000000-0010-0000-4300-000001000000}" name="RISARALDA." dataDxfId="197"/>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96" dataDxfId="195" tableBorderDxfId="194">
  <autoFilter ref="AD171:AD173" xr:uid="{00000000-0009-0000-0100-000045000000}"/>
  <tableColumns count="1">
    <tableColumn id="1" xr3:uid="{00000000-0010-0000-4400-000001000000}" name="SAN_ANDRES." dataDxfId="19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08" dataDxfId="407">
  <autoFilter ref="F122:F123" xr:uid="{00000000-0009-0000-0100-000007000000}"/>
  <tableColumns count="1">
    <tableColumn id="1" xr3:uid="{00000000-0010-0000-0600-000001000000}" name="POB_JUVENTUD" dataDxfId="406"/>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92" dataDxfId="191" tableBorderDxfId="190">
  <autoFilter ref="AE171:AE182" xr:uid="{00000000-0009-0000-0100-000046000000}"/>
  <tableColumns count="1">
    <tableColumn id="1" xr3:uid="{00000000-0010-0000-4500-000001000000}" name="SANTANDER." dataDxfId="189"/>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88" dataDxfId="187" tableBorderDxfId="186">
  <autoFilter ref="AF171:AF175" xr:uid="{00000000-0009-0000-0100-000047000000}"/>
  <tableColumns count="1">
    <tableColumn id="1" xr3:uid="{00000000-0010-0000-4600-000001000000}" name="SUCRE." dataDxfId="185"/>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84" dataDxfId="183" tableBorderDxfId="182">
  <autoFilter ref="AG171:AG181" xr:uid="{00000000-0009-0000-0100-000048000000}"/>
  <tableColumns count="1">
    <tableColumn id="1" xr3:uid="{00000000-0010-0000-4700-000001000000}" name="TOLIMA." dataDxfId="181"/>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80" dataDxfId="179" tableBorderDxfId="178">
  <autoFilter ref="AH171:AH186" xr:uid="{00000000-0009-0000-0100-000049000000}"/>
  <tableColumns count="1">
    <tableColumn id="1" xr3:uid="{00000000-0010-0000-4800-000001000000}" name="VALLE_DEL_CAUCA." dataDxfId="177"/>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76" dataDxfId="175" tableBorderDxfId="174">
  <autoFilter ref="AI171:AI172" xr:uid="{00000000-0009-0000-0100-00004A000000}"/>
  <tableColumns count="1">
    <tableColumn id="1" xr3:uid="{00000000-0010-0000-4900-000001000000}" name="VAUPES." dataDxfId="173"/>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72" dataDxfId="171" tableBorderDxfId="170">
  <autoFilter ref="AJ171:AJ172" xr:uid="{00000000-0009-0000-0100-00004B000000}"/>
  <tableColumns count="1">
    <tableColumn id="1" xr3:uid="{00000000-0010-0000-4A00-000001000000}" name="VICHADA." dataDxfId="169"/>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68">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67">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66">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65">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05" dataDxfId="404">
  <autoFilter ref="F130:F131" xr:uid="{00000000-0009-0000-0100-000008000000}"/>
  <tableColumns count="1">
    <tableColumn id="1" xr3:uid="{00000000-0010-0000-0700-000001000000}" name="POB_NUTRICION" dataDxfId="40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64">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63">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62">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61">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60">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59">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58">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57">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56">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55">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02" dataDxfId="401">
  <autoFilter ref="F145:F146" xr:uid="{00000000-0009-0000-0100-000009000000}"/>
  <tableColumns count="1">
    <tableColumn id="1" xr3:uid="{00000000-0010-0000-0800-000001000000}" name="POB_FAMILIAS_Y_COMUNIDADES" dataDxfId="400"/>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54">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53">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52">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51">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50">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49">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48">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47">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46">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45">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5.xml"/><Relationship Id="rId21" Type="http://schemas.openxmlformats.org/officeDocument/2006/relationships/table" Target="../tables/table20.xml"/><Relationship Id="rId42" Type="http://schemas.openxmlformats.org/officeDocument/2006/relationships/table" Target="../tables/table41.xml"/><Relationship Id="rId47" Type="http://schemas.openxmlformats.org/officeDocument/2006/relationships/table" Target="../tables/table46.xml"/><Relationship Id="rId63" Type="http://schemas.openxmlformats.org/officeDocument/2006/relationships/table" Target="../tables/table62.xml"/><Relationship Id="rId68" Type="http://schemas.openxmlformats.org/officeDocument/2006/relationships/table" Target="../tables/table67.xml"/><Relationship Id="rId84" Type="http://schemas.openxmlformats.org/officeDocument/2006/relationships/table" Target="../tables/table83.xml"/><Relationship Id="rId89" Type="http://schemas.openxmlformats.org/officeDocument/2006/relationships/table" Target="../tables/table88.xml"/><Relationship Id="rId112" Type="http://schemas.openxmlformats.org/officeDocument/2006/relationships/table" Target="../tables/table111.xml"/><Relationship Id="rId16" Type="http://schemas.openxmlformats.org/officeDocument/2006/relationships/table" Target="../tables/table15.xml"/><Relationship Id="rId107" Type="http://schemas.openxmlformats.org/officeDocument/2006/relationships/table" Target="../tables/table106.xml"/><Relationship Id="rId11" Type="http://schemas.openxmlformats.org/officeDocument/2006/relationships/table" Target="../tables/table10.xml"/><Relationship Id="rId32" Type="http://schemas.openxmlformats.org/officeDocument/2006/relationships/table" Target="../tables/table31.xml"/><Relationship Id="rId37" Type="http://schemas.openxmlformats.org/officeDocument/2006/relationships/table" Target="../tables/table36.xml"/><Relationship Id="rId53" Type="http://schemas.openxmlformats.org/officeDocument/2006/relationships/table" Target="../tables/table52.xml"/><Relationship Id="rId58" Type="http://schemas.openxmlformats.org/officeDocument/2006/relationships/table" Target="../tables/table57.xml"/><Relationship Id="rId74" Type="http://schemas.openxmlformats.org/officeDocument/2006/relationships/table" Target="../tables/table73.xml"/><Relationship Id="rId79" Type="http://schemas.openxmlformats.org/officeDocument/2006/relationships/table" Target="../tables/table78.xml"/><Relationship Id="rId102" Type="http://schemas.openxmlformats.org/officeDocument/2006/relationships/table" Target="../tables/table101.xml"/><Relationship Id="rId5" Type="http://schemas.openxmlformats.org/officeDocument/2006/relationships/table" Target="../tables/table4.xml"/><Relationship Id="rId90" Type="http://schemas.openxmlformats.org/officeDocument/2006/relationships/table" Target="../tables/table89.xml"/><Relationship Id="rId95" Type="http://schemas.openxmlformats.org/officeDocument/2006/relationships/table" Target="../tables/table94.xml"/><Relationship Id="rId22" Type="http://schemas.openxmlformats.org/officeDocument/2006/relationships/table" Target="../tables/table21.xml"/><Relationship Id="rId27" Type="http://schemas.openxmlformats.org/officeDocument/2006/relationships/table" Target="../tables/table26.xml"/><Relationship Id="rId43" Type="http://schemas.openxmlformats.org/officeDocument/2006/relationships/table" Target="../tables/table42.xml"/><Relationship Id="rId48" Type="http://schemas.openxmlformats.org/officeDocument/2006/relationships/table" Target="../tables/table47.xml"/><Relationship Id="rId64" Type="http://schemas.openxmlformats.org/officeDocument/2006/relationships/table" Target="../tables/table63.xml"/><Relationship Id="rId69" Type="http://schemas.openxmlformats.org/officeDocument/2006/relationships/table" Target="../tables/table68.xml"/><Relationship Id="rId113" Type="http://schemas.openxmlformats.org/officeDocument/2006/relationships/table" Target="../tables/table112.xml"/><Relationship Id="rId80" Type="http://schemas.openxmlformats.org/officeDocument/2006/relationships/table" Target="../tables/table79.xml"/><Relationship Id="rId85" Type="http://schemas.openxmlformats.org/officeDocument/2006/relationships/table" Target="../tables/table84.xml"/><Relationship Id="rId12" Type="http://schemas.openxmlformats.org/officeDocument/2006/relationships/table" Target="../tables/table11.xml"/><Relationship Id="rId17" Type="http://schemas.openxmlformats.org/officeDocument/2006/relationships/table" Target="../tables/table16.xml"/><Relationship Id="rId33" Type="http://schemas.openxmlformats.org/officeDocument/2006/relationships/table" Target="../tables/table32.xml"/><Relationship Id="rId38" Type="http://schemas.openxmlformats.org/officeDocument/2006/relationships/table" Target="../tables/table37.xml"/><Relationship Id="rId59" Type="http://schemas.openxmlformats.org/officeDocument/2006/relationships/table" Target="../tables/table58.xml"/><Relationship Id="rId103" Type="http://schemas.openxmlformats.org/officeDocument/2006/relationships/table" Target="../tables/table102.xml"/><Relationship Id="rId108" Type="http://schemas.openxmlformats.org/officeDocument/2006/relationships/table" Target="../tables/table107.xml"/><Relationship Id="rId54" Type="http://schemas.openxmlformats.org/officeDocument/2006/relationships/table" Target="../tables/table53.xml"/><Relationship Id="rId70" Type="http://schemas.openxmlformats.org/officeDocument/2006/relationships/table" Target="../tables/table69.xml"/><Relationship Id="rId75" Type="http://schemas.openxmlformats.org/officeDocument/2006/relationships/table" Target="../tables/table74.xml"/><Relationship Id="rId91" Type="http://schemas.openxmlformats.org/officeDocument/2006/relationships/table" Target="../tables/table90.xml"/><Relationship Id="rId96" Type="http://schemas.openxmlformats.org/officeDocument/2006/relationships/table" Target="../tables/table95.xml"/><Relationship Id="rId1" Type="http://schemas.openxmlformats.org/officeDocument/2006/relationships/printerSettings" Target="../printerSettings/printerSettings1.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6" Type="http://schemas.openxmlformats.org/officeDocument/2006/relationships/table" Target="../tables/table105.xml"/><Relationship Id="rId114" Type="http://schemas.openxmlformats.org/officeDocument/2006/relationships/table" Target="../tables/table113.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65" Type="http://schemas.openxmlformats.org/officeDocument/2006/relationships/table" Target="../tables/table64.xml"/><Relationship Id="rId73" Type="http://schemas.openxmlformats.org/officeDocument/2006/relationships/table" Target="../tables/table72.xml"/><Relationship Id="rId78" Type="http://schemas.openxmlformats.org/officeDocument/2006/relationships/table" Target="../tables/table77.xml"/><Relationship Id="rId81" Type="http://schemas.openxmlformats.org/officeDocument/2006/relationships/table" Target="../tables/table80.xml"/><Relationship Id="rId86" Type="http://schemas.openxmlformats.org/officeDocument/2006/relationships/table" Target="../tables/table85.xml"/><Relationship Id="rId94" Type="http://schemas.openxmlformats.org/officeDocument/2006/relationships/table" Target="../tables/table93.xml"/><Relationship Id="rId99" Type="http://schemas.openxmlformats.org/officeDocument/2006/relationships/table" Target="../tables/table98.xml"/><Relationship Id="rId101" Type="http://schemas.openxmlformats.org/officeDocument/2006/relationships/table" Target="../tables/table100.xml"/><Relationship Id="rId4" Type="http://schemas.openxmlformats.org/officeDocument/2006/relationships/table" Target="../tables/table3.xml"/><Relationship Id="rId9" Type="http://schemas.openxmlformats.org/officeDocument/2006/relationships/table" Target="../tables/table8.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109" Type="http://schemas.openxmlformats.org/officeDocument/2006/relationships/table" Target="../tables/table10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97" Type="http://schemas.openxmlformats.org/officeDocument/2006/relationships/table" Target="../tables/table96.xml"/><Relationship Id="rId104" Type="http://schemas.openxmlformats.org/officeDocument/2006/relationships/table" Target="../tables/table103.xml"/><Relationship Id="rId7" Type="http://schemas.openxmlformats.org/officeDocument/2006/relationships/table" Target="../tables/table6.xml"/><Relationship Id="rId71" Type="http://schemas.openxmlformats.org/officeDocument/2006/relationships/table" Target="../tables/table70.xml"/><Relationship Id="rId92" Type="http://schemas.openxmlformats.org/officeDocument/2006/relationships/table" Target="../tables/table91.xml"/><Relationship Id="rId2" Type="http://schemas.openxmlformats.org/officeDocument/2006/relationships/table" Target="../tables/table1.xml"/><Relationship Id="rId29" Type="http://schemas.openxmlformats.org/officeDocument/2006/relationships/table" Target="../tables/table28.xml"/><Relationship Id="rId24" Type="http://schemas.openxmlformats.org/officeDocument/2006/relationships/table" Target="../tables/table23.xml"/><Relationship Id="rId40" Type="http://schemas.openxmlformats.org/officeDocument/2006/relationships/table" Target="../tables/table39.xml"/><Relationship Id="rId45" Type="http://schemas.openxmlformats.org/officeDocument/2006/relationships/table" Target="../tables/table44.xml"/><Relationship Id="rId66" Type="http://schemas.openxmlformats.org/officeDocument/2006/relationships/table" Target="../tables/table65.xml"/><Relationship Id="rId87" Type="http://schemas.openxmlformats.org/officeDocument/2006/relationships/table" Target="../tables/table86.xml"/><Relationship Id="rId110" Type="http://schemas.openxmlformats.org/officeDocument/2006/relationships/table" Target="../tables/table109.xml"/><Relationship Id="rId61" Type="http://schemas.openxmlformats.org/officeDocument/2006/relationships/table" Target="../tables/table60.xml"/><Relationship Id="rId82" Type="http://schemas.openxmlformats.org/officeDocument/2006/relationships/table" Target="../tables/table81.xml"/><Relationship Id="rId19" Type="http://schemas.openxmlformats.org/officeDocument/2006/relationships/table" Target="../tables/table18.xml"/><Relationship Id="rId14" Type="http://schemas.openxmlformats.org/officeDocument/2006/relationships/table" Target="../tables/table13.xml"/><Relationship Id="rId30" Type="http://schemas.openxmlformats.org/officeDocument/2006/relationships/table" Target="../tables/table29.xml"/><Relationship Id="rId35" Type="http://schemas.openxmlformats.org/officeDocument/2006/relationships/table" Target="../tables/table34.xml"/><Relationship Id="rId56" Type="http://schemas.openxmlformats.org/officeDocument/2006/relationships/table" Target="../tables/table55.xml"/><Relationship Id="rId77" Type="http://schemas.openxmlformats.org/officeDocument/2006/relationships/table" Target="../tables/table76.xml"/><Relationship Id="rId100" Type="http://schemas.openxmlformats.org/officeDocument/2006/relationships/table" Target="../tables/table99.xml"/><Relationship Id="rId105" Type="http://schemas.openxmlformats.org/officeDocument/2006/relationships/table" Target="../tables/table104.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93" Type="http://schemas.openxmlformats.org/officeDocument/2006/relationships/table" Target="../tables/table92.xml"/><Relationship Id="rId98" Type="http://schemas.openxmlformats.org/officeDocument/2006/relationships/table" Target="../tables/table97.xml"/><Relationship Id="rId3" Type="http://schemas.openxmlformats.org/officeDocument/2006/relationships/table" Target="../tables/table2.xml"/><Relationship Id="rId25" Type="http://schemas.openxmlformats.org/officeDocument/2006/relationships/table" Target="../tables/table24.xml"/><Relationship Id="rId46" Type="http://schemas.openxmlformats.org/officeDocument/2006/relationships/table" Target="../tables/table45.xml"/><Relationship Id="rId67" Type="http://schemas.openxmlformats.org/officeDocument/2006/relationships/table" Target="../tables/table66.xml"/><Relationship Id="rId20" Type="http://schemas.openxmlformats.org/officeDocument/2006/relationships/table" Target="../tables/table19.xml"/><Relationship Id="rId41" Type="http://schemas.openxmlformats.org/officeDocument/2006/relationships/table" Target="../tables/table40.xml"/><Relationship Id="rId62" Type="http://schemas.openxmlformats.org/officeDocument/2006/relationships/table" Target="../tables/table61.xml"/><Relationship Id="rId83" Type="http://schemas.openxmlformats.org/officeDocument/2006/relationships/table" Target="../tables/table82.xml"/><Relationship Id="rId88" Type="http://schemas.openxmlformats.org/officeDocument/2006/relationships/table" Target="../tables/table87.xml"/><Relationship Id="rId111" Type="http://schemas.openxmlformats.org/officeDocument/2006/relationships/table" Target="../tables/table110.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6" Type="http://schemas.openxmlformats.org/officeDocument/2006/relationships/table" Target="../tables/table117.xml"/><Relationship Id="rId5" Type="http://schemas.openxmlformats.org/officeDocument/2006/relationships/table" Target="../tables/table116.xml"/><Relationship Id="rId4" Type="http://schemas.openxmlformats.org/officeDocument/2006/relationships/table" Target="../tables/table115.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AJ460"/>
  <sheetViews>
    <sheetView zoomScale="85" zoomScaleNormal="85" workbookViewId="0">
      <selection activeCell="D58" sqref="D58"/>
    </sheetView>
  </sheetViews>
  <sheetFormatPr baseColWidth="10" defaultColWidth="11.28515625" defaultRowHeight="11.25" x14ac:dyDescent="0.2"/>
  <cols>
    <col min="1" max="1" width="4.140625" style="2" customWidth="1"/>
    <col min="2" max="2" width="29.285156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28515625" style="2" customWidth="1"/>
    <col min="16" max="16" width="24.285156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285156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28515625" style="2" customWidth="1"/>
    <col min="35" max="35" width="11.28515625" style="2"/>
    <col min="36" max="36" width="32.140625" style="2" customWidth="1"/>
    <col min="37" max="16384" width="11.285156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49" t="s">
        <v>63</v>
      </c>
      <c r="E48" s="4"/>
      <c r="G48" s="3"/>
      <c r="J48" s="4" t="s">
        <v>64</v>
      </c>
      <c r="T48" s="4"/>
    </row>
    <row r="49" spans="2:20" x14ac:dyDescent="0.2">
      <c r="B49" s="4"/>
      <c r="C49" s="4"/>
      <c r="D49" s="150" t="s">
        <v>65</v>
      </c>
      <c r="E49" s="4"/>
      <c r="F49" s="5"/>
      <c r="G49" s="3"/>
      <c r="J49" s="4" t="s">
        <v>66</v>
      </c>
      <c r="T49" s="4"/>
    </row>
    <row r="50" spans="2:20" x14ac:dyDescent="0.2">
      <c r="B50" s="4"/>
      <c r="C50" s="4"/>
      <c r="D50" s="151" t="s">
        <v>67</v>
      </c>
      <c r="E50" s="4"/>
      <c r="F50" s="5"/>
      <c r="G50" s="3"/>
      <c r="J50" s="4" t="s">
        <v>68</v>
      </c>
      <c r="T50" s="4"/>
    </row>
    <row r="51" spans="2:20" x14ac:dyDescent="0.2">
      <c r="B51" s="4"/>
      <c r="C51" s="4"/>
      <c r="D51" s="150"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49"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6:20" x14ac:dyDescent="0.2">
      <c r="F129" s="10"/>
      <c r="G129" s="3"/>
      <c r="J129" s="4" t="s">
        <v>147</v>
      </c>
      <c r="T129" s="4"/>
    </row>
    <row r="130" spans="6:20" x14ac:dyDescent="0.2">
      <c r="F130" s="3" t="s">
        <v>148</v>
      </c>
      <c r="G130" s="3"/>
      <c r="H130" s="3" t="s">
        <v>149</v>
      </c>
      <c r="T130" s="4"/>
    </row>
    <row r="131" spans="6:20" ht="22.5" x14ac:dyDescent="0.2">
      <c r="F131" s="10" t="s">
        <v>150</v>
      </c>
      <c r="G131" s="3"/>
      <c r="H131" s="4" t="s">
        <v>147</v>
      </c>
      <c r="J131" s="3" t="s">
        <v>151</v>
      </c>
      <c r="T131" s="4"/>
    </row>
    <row r="132" spans="6:20" x14ac:dyDescent="0.2">
      <c r="G132" s="5"/>
      <c r="H132" s="4" t="s">
        <v>152</v>
      </c>
      <c r="J132" s="4" t="s">
        <v>152</v>
      </c>
      <c r="T132" s="4"/>
    </row>
    <row r="133" spans="6:20" x14ac:dyDescent="0.2">
      <c r="H133" s="4" t="s">
        <v>153</v>
      </c>
      <c r="T133" s="4"/>
    </row>
    <row r="134" spans="6:20" x14ac:dyDescent="0.2">
      <c r="J134" s="3" t="s">
        <v>154</v>
      </c>
      <c r="T134" s="4"/>
    </row>
    <row r="135" spans="6:20" x14ac:dyDescent="0.2">
      <c r="J135" s="4" t="s">
        <v>155</v>
      </c>
      <c r="T135" s="4"/>
    </row>
    <row r="136" spans="6:20" x14ac:dyDescent="0.2">
      <c r="J136" s="4"/>
      <c r="T136" s="4"/>
    </row>
    <row r="137" spans="6:20" x14ac:dyDescent="0.2">
      <c r="J137" s="4"/>
      <c r="T137" s="4"/>
    </row>
    <row r="138" spans="6:20" x14ac:dyDescent="0.2">
      <c r="J138" s="4"/>
      <c r="T138" s="4"/>
    </row>
    <row r="139" spans="6:20" x14ac:dyDescent="0.2">
      <c r="T139" s="4"/>
    </row>
    <row r="140" spans="6:20" x14ac:dyDescent="0.2">
      <c r="L140" s="4"/>
      <c r="N140" s="4"/>
      <c r="P140" s="4"/>
      <c r="R140" s="4"/>
      <c r="T140" s="4"/>
    </row>
    <row r="141" spans="6:20" x14ac:dyDescent="0.2">
      <c r="L141" s="4"/>
      <c r="N141" s="4"/>
      <c r="P141" s="4"/>
      <c r="R141" s="4"/>
      <c r="T141" s="4"/>
    </row>
    <row r="142" spans="6:20" x14ac:dyDescent="0.2">
      <c r="J142" s="3" t="s">
        <v>156</v>
      </c>
      <c r="K142" s="4"/>
      <c r="L142" s="4"/>
      <c r="N142" s="4"/>
      <c r="P142" s="4"/>
      <c r="R142" s="4"/>
      <c r="T142" s="4"/>
    </row>
    <row r="143" spans="6:20" x14ac:dyDescent="0.2">
      <c r="J143" s="4" t="s">
        <v>157</v>
      </c>
      <c r="L143" s="4"/>
      <c r="M143" s="4"/>
      <c r="N143" s="4"/>
      <c r="P143" s="4"/>
      <c r="R143" s="4"/>
      <c r="T143" s="4"/>
    </row>
    <row r="144" spans="6:20" x14ac:dyDescent="0.2">
      <c r="H144" s="3" t="s">
        <v>158</v>
      </c>
      <c r="J144" s="4"/>
      <c r="L144" s="4"/>
      <c r="N144" s="4"/>
      <c r="O144" s="4"/>
      <c r="P144" s="4"/>
      <c r="R144" s="4"/>
      <c r="T144" s="4"/>
    </row>
    <row r="145" spans="6:20" x14ac:dyDescent="0.2">
      <c r="F145" s="3" t="s">
        <v>159</v>
      </c>
      <c r="H145" s="4" t="s">
        <v>157</v>
      </c>
      <c r="J145" s="3" t="s">
        <v>160</v>
      </c>
      <c r="L145" s="4"/>
      <c r="N145" s="4"/>
      <c r="O145" s="4"/>
      <c r="P145" s="4"/>
      <c r="R145" s="4"/>
      <c r="T145" s="4"/>
    </row>
    <row r="146" spans="6:20" ht="22.5" x14ac:dyDescent="0.2">
      <c r="F146" s="10" t="s">
        <v>161</v>
      </c>
      <c r="H146" s="4" t="s">
        <v>162</v>
      </c>
      <c r="I146" s="5"/>
      <c r="J146" s="4" t="s">
        <v>162</v>
      </c>
      <c r="L146" s="4"/>
      <c r="M146" s="4"/>
      <c r="N146" s="4"/>
      <c r="O146" s="4"/>
      <c r="P146" s="4"/>
      <c r="R146" s="4"/>
      <c r="T146" s="4"/>
    </row>
    <row r="147" spans="6:20" x14ac:dyDescent="0.2">
      <c r="H147" s="5" t="s">
        <v>163</v>
      </c>
      <c r="L147" s="4"/>
      <c r="M147" s="4"/>
      <c r="N147" s="4"/>
      <c r="O147" s="4"/>
      <c r="P147" s="4"/>
      <c r="R147" s="4"/>
      <c r="T147" s="4"/>
    </row>
    <row r="148" spans="6:20" x14ac:dyDescent="0.2">
      <c r="J148" s="3" t="s">
        <v>164</v>
      </c>
      <c r="K148" s="4"/>
      <c r="L148" s="4"/>
      <c r="M148" s="4"/>
      <c r="N148" s="4"/>
      <c r="O148" s="4"/>
      <c r="P148" s="4"/>
      <c r="R148" s="4"/>
      <c r="T148" s="4"/>
    </row>
    <row r="149" spans="6:20" x14ac:dyDescent="0.2">
      <c r="J149" s="5" t="s">
        <v>163</v>
      </c>
      <c r="K149" s="4"/>
      <c r="L149" s="4"/>
      <c r="M149" s="4"/>
      <c r="N149" s="4"/>
      <c r="O149" s="4"/>
      <c r="P149" s="4"/>
      <c r="R149" s="4"/>
      <c r="T149" s="4"/>
    </row>
    <row r="150" spans="6:20" x14ac:dyDescent="0.2">
      <c r="K150" s="4"/>
      <c r="L150" s="4"/>
      <c r="M150" s="4"/>
      <c r="N150" s="4"/>
      <c r="O150" s="4"/>
      <c r="P150" s="4"/>
      <c r="R150" s="4"/>
      <c r="T150" s="4"/>
    </row>
    <row r="151" spans="6:20" x14ac:dyDescent="0.2">
      <c r="K151" s="4"/>
      <c r="L151" s="4"/>
      <c r="M151" s="4"/>
      <c r="N151" s="4"/>
      <c r="O151" s="4"/>
      <c r="P151" s="4"/>
      <c r="R151" s="4"/>
      <c r="T151" s="4"/>
    </row>
    <row r="152" spans="6:20" x14ac:dyDescent="0.2">
      <c r="K152" s="4"/>
      <c r="L152" s="4"/>
      <c r="M152" s="4"/>
      <c r="N152" s="4"/>
      <c r="O152" s="4"/>
      <c r="P152" s="4"/>
      <c r="R152" s="4"/>
      <c r="T152" s="4"/>
    </row>
    <row r="153" spans="6:20" x14ac:dyDescent="0.2">
      <c r="K153" s="4"/>
      <c r="L153" s="4"/>
      <c r="M153" s="4"/>
      <c r="N153" s="4"/>
      <c r="O153" s="4"/>
      <c r="P153" s="4"/>
      <c r="R153" s="4"/>
      <c r="T153" s="4"/>
    </row>
    <row r="154" spans="6:20" x14ac:dyDescent="0.2">
      <c r="O154" s="4"/>
      <c r="P154" s="4"/>
      <c r="R154" s="4"/>
      <c r="T154" s="4"/>
    </row>
    <row r="155" spans="6:20" x14ac:dyDescent="0.2">
      <c r="O155" s="4"/>
      <c r="P155" s="4"/>
      <c r="R155" s="4"/>
      <c r="T155" s="4"/>
    </row>
    <row r="156" spans="6:20" x14ac:dyDescent="0.2">
      <c r="O156" s="4"/>
      <c r="P156" s="4"/>
      <c r="Q156" s="4"/>
      <c r="R156" s="4"/>
      <c r="T156" s="4"/>
    </row>
    <row r="157" spans="6:20" x14ac:dyDescent="0.2">
      <c r="O157" s="4"/>
      <c r="P157" s="4"/>
      <c r="R157" s="4"/>
      <c r="T157" s="4"/>
    </row>
    <row r="158" spans="6:20" x14ac:dyDescent="0.2">
      <c r="O158" s="4"/>
      <c r="P158" s="4"/>
      <c r="R158" s="4"/>
      <c r="T158" s="4"/>
    </row>
    <row r="159" spans="6:20" x14ac:dyDescent="0.2">
      <c r="O159" s="4"/>
      <c r="P159" s="4"/>
      <c r="R159" s="4"/>
      <c r="T159" s="4"/>
    </row>
    <row r="160" spans="6: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x14ac:dyDescent="0.2">
      <c r="D172" s="21"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1" t="s">
        <v>213</v>
      </c>
      <c r="T172" s="18" t="s">
        <v>214</v>
      </c>
      <c r="U172" s="21"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4" t="s">
        <v>229</v>
      </c>
      <c r="AJ172" s="24" t="s">
        <v>230</v>
      </c>
    </row>
    <row r="173" spans="4:36" ht="15" x14ac:dyDescent="0.2">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1" t="s">
        <v>254</v>
      </c>
      <c r="AE173" s="15" t="s">
        <v>255</v>
      </c>
      <c r="AF173" s="16" t="s">
        <v>256</v>
      </c>
      <c r="AG173" s="16" t="s">
        <v>257</v>
      </c>
      <c r="AH173" s="15" t="s">
        <v>199</v>
      </c>
      <c r="AI173" s="4"/>
      <c r="AJ173" s="4"/>
    </row>
    <row r="174" spans="4:36" ht="15" x14ac:dyDescent="0.2">
      <c r="D174" s="4"/>
      <c r="E174" s="20" t="s">
        <v>258</v>
      </c>
      <c r="F174" s="21" t="s">
        <v>259</v>
      </c>
      <c r="G174" s="19" t="s">
        <v>260</v>
      </c>
      <c r="H174" s="15" t="s">
        <v>261</v>
      </c>
      <c r="I174" s="19" t="s">
        <v>262</v>
      </c>
      <c r="J174" s="17" t="s">
        <v>263</v>
      </c>
      <c r="K174" s="18" t="s">
        <v>264</v>
      </c>
      <c r="L174" s="15" t="s">
        <v>265</v>
      </c>
      <c r="M174" s="21"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1" t="s">
        <v>279</v>
      </c>
      <c r="AC174" s="15" t="s">
        <v>280</v>
      </c>
      <c r="AD174" s="4"/>
      <c r="AE174" s="15" t="s">
        <v>281</v>
      </c>
      <c r="AF174" s="16" t="s">
        <v>282</v>
      </c>
      <c r="AG174" s="16" t="s">
        <v>283</v>
      </c>
      <c r="AH174" s="15" t="s">
        <v>284</v>
      </c>
      <c r="AI174" s="4"/>
      <c r="AJ174" s="4"/>
    </row>
    <row r="175" spans="4:36" ht="30" x14ac:dyDescent="0.2">
      <c r="D175" s="4"/>
      <c r="E175" s="20" t="s">
        <v>285</v>
      </c>
      <c r="F175" s="4"/>
      <c r="G175" s="19" t="s">
        <v>286</v>
      </c>
      <c r="H175" s="18" t="s">
        <v>287</v>
      </c>
      <c r="I175" s="19" t="s">
        <v>288</v>
      </c>
      <c r="J175" s="17" t="s">
        <v>289</v>
      </c>
      <c r="K175" s="18" t="s">
        <v>290</v>
      </c>
      <c r="L175" s="24"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4" t="s">
        <v>303</v>
      </c>
      <c r="AB175" s="4"/>
      <c r="AC175" s="15" t="s">
        <v>304</v>
      </c>
      <c r="AD175" s="4"/>
      <c r="AE175" s="15" t="s">
        <v>305</v>
      </c>
      <c r="AF175" s="21" t="s">
        <v>306</v>
      </c>
      <c r="AG175" s="16" t="s">
        <v>307</v>
      </c>
      <c r="AH175" s="15" t="s">
        <v>240</v>
      </c>
      <c r="AI175" s="4"/>
      <c r="AJ175" s="4"/>
    </row>
    <row r="176" spans="4:36" ht="15" x14ac:dyDescent="0.2">
      <c r="D176" s="4"/>
      <c r="E176" s="20" t="s">
        <v>308</v>
      </c>
      <c r="F176" s="4"/>
      <c r="G176" s="19" t="s">
        <v>309</v>
      </c>
      <c r="H176" s="15" t="s">
        <v>310</v>
      </c>
      <c r="I176" s="19" t="s">
        <v>311</v>
      </c>
      <c r="J176" s="17" t="s">
        <v>312</v>
      </c>
      <c r="K176" s="18" t="s">
        <v>256</v>
      </c>
      <c r="L176" s="4"/>
      <c r="M176" s="4"/>
      <c r="N176" s="15" t="s">
        <v>256</v>
      </c>
      <c r="O176" s="24" t="s">
        <v>313</v>
      </c>
      <c r="P176" s="16" t="s">
        <v>314</v>
      </c>
      <c r="Q176" s="16" t="s">
        <v>315</v>
      </c>
      <c r="R176" s="15" t="s">
        <v>316</v>
      </c>
      <c r="S176" s="4"/>
      <c r="T176" s="18" t="s">
        <v>317</v>
      </c>
      <c r="U176" s="4"/>
      <c r="V176" s="23" t="s">
        <v>318</v>
      </c>
      <c r="W176" s="18" t="s">
        <v>319</v>
      </c>
      <c r="X176" s="21" t="s">
        <v>320</v>
      </c>
      <c r="Y176" s="15" t="s">
        <v>321</v>
      </c>
      <c r="Z176" s="15" t="s">
        <v>322</v>
      </c>
      <c r="AA176" s="4"/>
      <c r="AB176" s="4"/>
      <c r="AC176" s="24" t="s">
        <v>323</v>
      </c>
      <c r="AD176" s="4"/>
      <c r="AE176" s="15" t="s">
        <v>324</v>
      </c>
      <c r="AF176" s="4"/>
      <c r="AG176" s="16" t="s">
        <v>325</v>
      </c>
      <c r="AH176" s="15" t="s">
        <v>292</v>
      </c>
      <c r="AI176" s="4"/>
      <c r="AJ176" s="4"/>
    </row>
    <row r="177" spans="4:36" ht="15" x14ac:dyDescent="0.2">
      <c r="D177" s="4"/>
      <c r="E177" s="20" t="s">
        <v>326</v>
      </c>
      <c r="F177" s="4"/>
      <c r="G177" s="19" t="s">
        <v>327</v>
      </c>
      <c r="H177" s="15" t="s">
        <v>328</v>
      </c>
      <c r="I177" s="19" t="s">
        <v>329</v>
      </c>
      <c r="J177" s="17" t="s">
        <v>330</v>
      </c>
      <c r="K177" s="18" t="s">
        <v>331</v>
      </c>
      <c r="L177" s="4"/>
      <c r="M177" s="4"/>
      <c r="N177" s="15" t="s">
        <v>332</v>
      </c>
      <c r="O177" s="4"/>
      <c r="P177" s="21" t="s">
        <v>333</v>
      </c>
      <c r="Q177" s="16" t="s">
        <v>334</v>
      </c>
      <c r="R177" s="15" t="s">
        <v>335</v>
      </c>
      <c r="S177" s="4"/>
      <c r="T177" s="18" t="s">
        <v>336</v>
      </c>
      <c r="U177" s="4"/>
      <c r="V177" s="4"/>
      <c r="W177" s="18" t="s">
        <v>337</v>
      </c>
      <c r="X177" s="4"/>
      <c r="Y177" s="15" t="s">
        <v>338</v>
      </c>
      <c r="Z177" s="24" t="s">
        <v>339</v>
      </c>
      <c r="AA177" s="4"/>
      <c r="AB177" s="4"/>
      <c r="AC177" s="4"/>
      <c r="AD177" s="4"/>
      <c r="AE177" s="15" t="s">
        <v>340</v>
      </c>
      <c r="AF177" s="4"/>
      <c r="AG177" s="16" t="s">
        <v>341</v>
      </c>
      <c r="AH177" s="15" t="s">
        <v>342</v>
      </c>
      <c r="AI177" s="4"/>
      <c r="AJ177" s="4"/>
    </row>
    <row r="178" spans="4:36" ht="15" x14ac:dyDescent="0.2">
      <c r="D178" s="4"/>
      <c r="E178" s="20" t="s">
        <v>343</v>
      </c>
      <c r="F178" s="4"/>
      <c r="G178" s="23" t="s">
        <v>258</v>
      </c>
      <c r="H178" s="15" t="s">
        <v>344</v>
      </c>
      <c r="I178" s="19" t="s">
        <v>345</v>
      </c>
      <c r="J178" s="17" t="s">
        <v>346</v>
      </c>
      <c r="K178" s="26" t="s">
        <v>347</v>
      </c>
      <c r="L178" s="4"/>
      <c r="M178" s="4"/>
      <c r="N178" s="24" t="s">
        <v>348</v>
      </c>
      <c r="O178" s="4"/>
      <c r="P178" s="4"/>
      <c r="Q178" s="16" t="s">
        <v>349</v>
      </c>
      <c r="R178" s="15" t="s">
        <v>350</v>
      </c>
      <c r="S178" s="4"/>
      <c r="T178" s="26"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x14ac:dyDescent="0.2">
      <c r="D179" s="4"/>
      <c r="E179" s="20" t="s">
        <v>357</v>
      </c>
      <c r="F179" s="4"/>
      <c r="G179" s="4"/>
      <c r="H179" s="15" t="s">
        <v>358</v>
      </c>
      <c r="I179" s="23" t="s">
        <v>359</v>
      </c>
      <c r="J179" s="17" t="s">
        <v>360</v>
      </c>
      <c r="K179" s="4"/>
      <c r="L179" s="4"/>
      <c r="M179" s="4"/>
      <c r="N179" s="4"/>
      <c r="O179" s="4"/>
      <c r="P179" s="4"/>
      <c r="Q179" s="21" t="s">
        <v>361</v>
      </c>
      <c r="R179" s="15" t="s">
        <v>362</v>
      </c>
      <c r="S179" s="4"/>
      <c r="T179" s="4"/>
      <c r="U179" s="4"/>
      <c r="V179" s="4"/>
      <c r="W179" s="26" t="s">
        <v>363</v>
      </c>
      <c r="X179" s="4"/>
      <c r="Y179" s="24" t="s">
        <v>364</v>
      </c>
      <c r="Z179" s="4"/>
      <c r="AA179" s="4"/>
      <c r="AB179" s="4"/>
      <c r="AC179" s="4"/>
      <c r="AD179" s="4"/>
      <c r="AE179" s="15" t="s">
        <v>365</v>
      </c>
      <c r="AF179" s="4"/>
      <c r="AG179" s="16" t="s">
        <v>366</v>
      </c>
      <c r="AH179" s="15" t="s">
        <v>367</v>
      </c>
      <c r="AI179" s="4"/>
      <c r="AJ179" s="4"/>
    </row>
    <row r="180" spans="4:36" ht="15" x14ac:dyDescent="0.2">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x14ac:dyDescent="0.2">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1" t="s">
        <v>379</v>
      </c>
      <c r="AH181" s="15" t="s">
        <v>380</v>
      </c>
      <c r="AI181" s="4"/>
      <c r="AJ181" s="4"/>
    </row>
    <row r="182" spans="4:36" ht="15" x14ac:dyDescent="0.2">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4" t="s">
        <v>384</v>
      </c>
      <c r="AF182" s="4"/>
      <c r="AG182" s="4"/>
      <c r="AH182" s="15" t="s">
        <v>385</v>
      </c>
      <c r="AI182" s="4"/>
      <c r="AJ182" s="4"/>
    </row>
    <row r="183" spans="4:36" ht="15" x14ac:dyDescent="0.2">
      <c r="D183" s="4"/>
      <c r="E183" s="20" t="s">
        <v>386</v>
      </c>
      <c r="F183" s="4"/>
      <c r="G183" s="4"/>
      <c r="H183" s="18" t="s">
        <v>387</v>
      </c>
      <c r="I183" s="4"/>
      <c r="J183" s="25"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x14ac:dyDescent="0.2">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x14ac:dyDescent="0.2">
      <c r="D185" s="4"/>
      <c r="E185" s="20" t="s">
        <v>395</v>
      </c>
      <c r="F185" s="4"/>
      <c r="G185" s="4"/>
      <c r="H185" s="15" t="s">
        <v>396</v>
      </c>
      <c r="I185" s="4"/>
      <c r="J185" s="4"/>
      <c r="K185" s="4"/>
      <c r="L185" s="4"/>
      <c r="M185" s="4"/>
      <c r="N185" s="4"/>
      <c r="O185" s="4"/>
      <c r="P185" s="4"/>
      <c r="Q185" s="4"/>
      <c r="R185" s="24" t="s">
        <v>397</v>
      </c>
      <c r="S185" s="4"/>
      <c r="T185" s="4"/>
      <c r="U185" s="4"/>
      <c r="V185" s="4"/>
      <c r="W185" s="4"/>
      <c r="X185" s="4"/>
      <c r="Y185" s="4"/>
      <c r="Z185" s="4"/>
      <c r="AA185" s="4"/>
      <c r="AB185" s="4"/>
      <c r="AC185" s="4"/>
      <c r="AD185" s="4"/>
      <c r="AE185" s="4"/>
      <c r="AF185" s="4"/>
      <c r="AG185" s="4"/>
      <c r="AH185" s="15" t="s">
        <v>398</v>
      </c>
      <c r="AI185" s="4"/>
      <c r="AJ185" s="4"/>
    </row>
    <row r="186" spans="4:36" ht="15" x14ac:dyDescent="0.2">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4" t="s">
        <v>401</v>
      </c>
      <c r="AI186" s="4"/>
      <c r="AJ186" s="4"/>
    </row>
    <row r="187" spans="4:36" ht="15" x14ac:dyDescent="0.2">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2" t="s">
        <v>405</v>
      </c>
      <c r="F189" s="4"/>
      <c r="G189" s="4"/>
      <c r="H189" s="24"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407</v>
      </c>
      <c r="E204" s="14" t="s">
        <v>408</v>
      </c>
      <c r="F204" s="14" t="s">
        <v>409</v>
      </c>
      <c r="G204" s="28" t="s">
        <v>410</v>
      </c>
      <c r="H204" s="28" t="s">
        <v>411</v>
      </c>
      <c r="I204" s="14" t="s">
        <v>412</v>
      </c>
      <c r="J204" s="14" t="s">
        <v>413</v>
      </c>
      <c r="K204" s="28" t="s">
        <v>414</v>
      </c>
      <c r="L204" s="14" t="s">
        <v>415</v>
      </c>
      <c r="M204" s="14" t="s">
        <v>416</v>
      </c>
      <c r="N204" s="14" t="s">
        <v>417</v>
      </c>
      <c r="O204" s="14" t="s">
        <v>418</v>
      </c>
      <c r="P204" s="28"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x14ac:dyDescent="0.2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x14ac:dyDescent="0.2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x14ac:dyDescent="0.2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x14ac:dyDescent="0.2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x14ac:dyDescent="0.2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x14ac:dyDescent="0.2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x14ac:dyDescent="0.2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x14ac:dyDescent="0.2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x14ac:dyDescent="0.2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x14ac:dyDescent="0.2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x14ac:dyDescent="0.2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x14ac:dyDescent="0.2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x14ac:dyDescent="0.2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x14ac:dyDescent="0.2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x14ac:dyDescent="0.2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x14ac:dyDescent="0.2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x14ac:dyDescent="0.2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x14ac:dyDescent="0.2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x14ac:dyDescent="0.2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x14ac:dyDescent="0.2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x14ac:dyDescent="0.2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x14ac:dyDescent="0.2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x14ac:dyDescent="0.2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x14ac:dyDescent="0.2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x14ac:dyDescent="0.2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x14ac:dyDescent="0.2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x14ac:dyDescent="0.2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x14ac:dyDescent="0.2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x14ac:dyDescent="0.2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x14ac:dyDescent="0.2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x14ac:dyDescent="0.2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x14ac:dyDescent="0.2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x14ac:dyDescent="0.2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x14ac:dyDescent="0.2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x14ac:dyDescent="0.2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x14ac:dyDescent="0.2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x14ac:dyDescent="0.2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x14ac:dyDescent="0.2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x14ac:dyDescent="0.2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x14ac:dyDescent="0.2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x14ac:dyDescent="0.2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x14ac:dyDescent="0.2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x14ac:dyDescent="0.2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x14ac:dyDescent="0.2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x14ac:dyDescent="0.2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x14ac:dyDescent="0.2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x14ac:dyDescent="0.2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x14ac:dyDescent="0.2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x14ac:dyDescent="0.2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x14ac:dyDescent="0.2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x14ac:dyDescent="0.2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x14ac:dyDescent="0.2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x14ac:dyDescent="0.2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x14ac:dyDescent="0.2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x14ac:dyDescent="0.2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x14ac:dyDescent="0.2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x14ac:dyDescent="0.2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x14ac:dyDescent="0.2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x14ac:dyDescent="0.2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x14ac:dyDescent="0.2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x14ac:dyDescent="0.2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x14ac:dyDescent="0.2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x14ac:dyDescent="0.2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x14ac:dyDescent="0.2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x14ac:dyDescent="0.2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x14ac:dyDescent="0.2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x14ac:dyDescent="0.2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x14ac:dyDescent="0.2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x14ac:dyDescent="0.2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x14ac:dyDescent="0.2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x14ac:dyDescent="0.2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x14ac:dyDescent="0.2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x14ac:dyDescent="0.2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x14ac:dyDescent="0.2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x14ac:dyDescent="0.2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x14ac:dyDescent="0.2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x14ac:dyDescent="0.2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x14ac:dyDescent="0.2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x14ac:dyDescent="0.2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x14ac:dyDescent="0.2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x14ac:dyDescent="0.2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x14ac:dyDescent="0.2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x14ac:dyDescent="0.2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x14ac:dyDescent="0.2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x14ac:dyDescent="0.2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x14ac:dyDescent="0.2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x14ac:dyDescent="0.2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x14ac:dyDescent="0.2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x14ac:dyDescent="0.2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x14ac:dyDescent="0.2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x14ac:dyDescent="0.2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x14ac:dyDescent="0.2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x14ac:dyDescent="0.2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x14ac:dyDescent="0.2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x14ac:dyDescent="0.2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x14ac:dyDescent="0.2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x14ac:dyDescent="0.2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x14ac:dyDescent="0.2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x14ac:dyDescent="0.2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x14ac:dyDescent="0.2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x14ac:dyDescent="0.2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x14ac:dyDescent="0.2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x14ac:dyDescent="0.2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x14ac:dyDescent="0.2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x14ac:dyDescent="0.2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x14ac:dyDescent="0.2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x14ac:dyDescent="0.2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x14ac:dyDescent="0.2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x14ac:dyDescent="0.2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x14ac:dyDescent="0.2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x14ac:dyDescent="0.2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x14ac:dyDescent="0.2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x14ac:dyDescent="0.2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x14ac:dyDescent="0.2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x14ac:dyDescent="0.2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x14ac:dyDescent="0.2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x14ac:dyDescent="0.2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auFkC4uzX2bQUqq7PnBLapN+qBmZlkE7TPMyWbqBgPrffzDDTce8kQSc1deeXb+OEyvId8dveFw+7SlKfeE9xw==" saltValue="JyzQHfSDY4NaqL9UH74Nvw==" spinCount="100000" sheet="1" objects="1" scenarios="1"/>
  <pageMargins left="0.7" right="0.7" top="0.75" bottom="0.75" header="0.3" footer="0.3"/>
  <pageSetup orientation="portrait" r:id="rId1"/>
  <tableParts count="113">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4BFC-10F9-4CAA-9528-09764918067C}">
  <sheetPr>
    <pageSetUpPr fitToPage="1"/>
  </sheetPr>
  <dimension ref="A1:G27"/>
  <sheetViews>
    <sheetView zoomScale="90" zoomScaleNormal="90" workbookViewId="0">
      <selection activeCell="E1" sqref="E1:E6"/>
    </sheetView>
  </sheetViews>
  <sheetFormatPr baseColWidth="10" defaultColWidth="11.42578125" defaultRowHeight="15" x14ac:dyDescent="0.25"/>
  <cols>
    <col min="1" max="2" width="11.42578125" style="303"/>
    <col min="3" max="3" width="68.7109375" style="303" customWidth="1"/>
    <col min="4" max="4" width="21.7109375" style="303" customWidth="1"/>
    <col min="5" max="5" width="78" style="303" customWidth="1"/>
    <col min="6" max="6" width="35.42578125" style="303" customWidth="1"/>
    <col min="7" max="7" width="0" style="303" hidden="1" customWidth="1"/>
    <col min="8" max="16384" width="11.42578125" style="303"/>
  </cols>
  <sheetData>
    <row r="1" spans="1:7" s="34" customFormat="1" ht="21" customHeight="1" thickBot="1" x14ac:dyDescent="0.3">
      <c r="A1" s="213" t="s">
        <v>1725</v>
      </c>
      <c r="B1" s="522" t="s">
        <v>2227</v>
      </c>
      <c r="C1" s="523"/>
      <c r="D1" s="523"/>
      <c r="E1" s="524"/>
      <c r="F1" s="214"/>
      <c r="G1" s="30"/>
    </row>
    <row r="2" spans="1:7" ht="60.75" thickBot="1" x14ac:dyDescent="0.3">
      <c r="A2" s="400" t="s">
        <v>1468</v>
      </c>
      <c r="B2" s="331" t="s">
        <v>1469</v>
      </c>
      <c r="C2" s="399" t="s">
        <v>1470</v>
      </c>
      <c r="D2" s="330" t="s">
        <v>1471</v>
      </c>
      <c r="E2" s="332" t="s">
        <v>1472</v>
      </c>
      <c r="F2" s="402" t="s">
        <v>1473</v>
      </c>
    </row>
    <row r="3" spans="1:7" ht="42.75" customHeight="1" x14ac:dyDescent="0.25">
      <c r="A3" s="211"/>
      <c r="B3" s="48" t="s">
        <v>2048</v>
      </c>
      <c r="C3" s="83" t="s">
        <v>2336</v>
      </c>
      <c r="D3" s="70" t="str">
        <f>IF(COUNTIF(D4:D6,"NO CUMPLE")&gt;0,"NO CUMPLE CONDICIÓN",IF(COUNTIF(D4:D6,"CUMPLE")=0,"NO APLICA","CUMPLE"))</f>
        <v>NO APLICA</v>
      </c>
      <c r="E3" s="63" t="str">
        <f>CONCATENATE(IF(D4="NO CUMPLE",CONCATENATE(E4," / "),""),IF(D5="NO CUMPLE",CONCATENATE(E5," / "),""),IF(D6="NO CUMPLE",CONCATENATE(E6," / "),""))</f>
        <v/>
      </c>
      <c r="F3" s="403" t="s">
        <v>2359</v>
      </c>
      <c r="G3" s="14">
        <f>IF(D3="CUMPLE",1,IF(D3="NO CUMPLE CONDICIÓN",2,3))</f>
        <v>3</v>
      </c>
    </row>
    <row r="4" spans="1:7" ht="30.75" customHeight="1" x14ac:dyDescent="0.25">
      <c r="A4" s="401" t="s">
        <v>2001</v>
      </c>
      <c r="B4" s="405" t="s">
        <v>2051</v>
      </c>
      <c r="C4" s="47" t="s">
        <v>2505</v>
      </c>
      <c r="D4" s="109"/>
      <c r="E4" s="408" t="s">
        <v>1778</v>
      </c>
      <c r="F4" s="403" t="s">
        <v>2358</v>
      </c>
    </row>
    <row r="5" spans="1:7" ht="109.5" customHeight="1" x14ac:dyDescent="0.25">
      <c r="A5" s="401" t="s">
        <v>2001</v>
      </c>
      <c r="B5" s="405" t="s">
        <v>2052</v>
      </c>
      <c r="C5" s="47" t="s">
        <v>2338</v>
      </c>
      <c r="D5" s="109"/>
      <c r="E5" s="408" t="s">
        <v>1778</v>
      </c>
      <c r="F5" s="403" t="s">
        <v>2358</v>
      </c>
    </row>
    <row r="6" spans="1:7" ht="55.5" customHeight="1" x14ac:dyDescent="0.25">
      <c r="A6" s="401" t="s">
        <v>2001</v>
      </c>
      <c r="B6" s="405" t="s">
        <v>2053</v>
      </c>
      <c r="C6" s="47" t="s">
        <v>2339</v>
      </c>
      <c r="D6" s="109"/>
      <c r="E6" s="408"/>
      <c r="F6" s="403" t="s">
        <v>2358</v>
      </c>
    </row>
    <row r="7" spans="1:7" ht="45" customHeight="1" x14ac:dyDescent="0.25">
      <c r="A7" s="211"/>
      <c r="B7" s="48" t="s">
        <v>2259</v>
      </c>
      <c r="C7" s="83" t="s">
        <v>2340</v>
      </c>
      <c r="D7" s="367" t="str">
        <f>IF(COUNTIF(D8:D11,"NO CUMPLE")&gt;0,"NO CUMPLE CONDICIÓN",IF(COUNTIF(D8:D11,"CUMPLE")=0,"NO APLICA","CUMPLE"))</f>
        <v>NO APLICA</v>
      </c>
      <c r="E7" s="63" t="str">
        <f>CONCATENATE(IF(D8="NO CUMPLE",CONCATENATE(E8," / "),""),IF(D9="NO CUMPLE",CONCATENATE(E9," / "),""),IF(D10="NO CUMPLE",CONCATENATE(E10," / "),""),IF(D11="NO CUMPLE",CONCATENATE(E11," / "),""))</f>
        <v/>
      </c>
      <c r="F7" s="403" t="s">
        <v>2337</v>
      </c>
      <c r="G7" s="14">
        <f>IF(D7="CUMPLE",1,IF(D7="NO CUMPLE CONDICIÓN",2,3))</f>
        <v>3</v>
      </c>
    </row>
    <row r="8" spans="1:7" ht="57" x14ac:dyDescent="0.25">
      <c r="A8" s="401" t="s">
        <v>2001</v>
      </c>
      <c r="B8" s="405" t="s">
        <v>2343</v>
      </c>
      <c r="C8" s="47" t="s">
        <v>2341</v>
      </c>
      <c r="D8" s="109"/>
      <c r="E8" s="408" t="s">
        <v>1778</v>
      </c>
      <c r="F8" s="403" t="s">
        <v>2337</v>
      </c>
    </row>
    <row r="9" spans="1:7" ht="44.25" customHeight="1" x14ac:dyDescent="0.25">
      <c r="A9" s="401" t="s">
        <v>2001</v>
      </c>
      <c r="B9" s="405" t="s">
        <v>2344</v>
      </c>
      <c r="C9" s="47" t="s">
        <v>2342</v>
      </c>
      <c r="D9" s="109"/>
      <c r="E9" s="408"/>
      <c r="F9" s="403" t="s">
        <v>2337</v>
      </c>
    </row>
    <row r="10" spans="1:7" ht="74.25" customHeight="1" x14ac:dyDescent="0.25">
      <c r="A10" s="401" t="s">
        <v>2001</v>
      </c>
      <c r="B10" s="405" t="s">
        <v>2345</v>
      </c>
      <c r="C10" s="47" t="s">
        <v>2379</v>
      </c>
      <c r="D10" s="109"/>
      <c r="E10" s="408"/>
      <c r="F10" s="403" t="s">
        <v>2337</v>
      </c>
    </row>
    <row r="11" spans="1:7" ht="72" customHeight="1" x14ac:dyDescent="0.25">
      <c r="A11" s="401" t="s">
        <v>2001</v>
      </c>
      <c r="B11" s="405" t="s">
        <v>2347</v>
      </c>
      <c r="C11" s="47" t="s">
        <v>2514</v>
      </c>
      <c r="D11" s="109"/>
      <c r="E11" s="408"/>
      <c r="F11" s="403" t="s">
        <v>2337</v>
      </c>
    </row>
    <row r="12" spans="1:7" ht="54" x14ac:dyDescent="0.25">
      <c r="A12" s="211"/>
      <c r="B12" s="48" t="s">
        <v>2260</v>
      </c>
      <c r="C12" s="83" t="s">
        <v>2352</v>
      </c>
      <c r="D12" s="70" t="str">
        <f>IF(COUNTIF(D13:D23,"NO CUMPLE")&gt;0,"NO CUMPLE CONDICIÓN",IF(COUNTIF(D13:D23,"CUMPLE")=0,"NO APLICA","CUMPLE"))</f>
        <v>NO APLICA</v>
      </c>
      <c r="E12" s="65" t="str">
        <f>CONCATENATE(IF(D13="NO CUMPLE",CONCATENATE(E13," / "),""),IF(D14="NO CUMPLE",CONCATENATE(E14," / "),""),IF(D15="NO CUMPLE",CONCATENATE(E15," / "),""),IF(D16="NO CUMPLE",CONCATENATE(E16," / "),""),IF(D17="NO CUMPLE",CONCATENATE(E17," / "),""),IF(D18="NO CUMPLE",CONCATENATE(E18," / "),""),IF(D19="NO CUMPLE",CONCATENATE(E19," / "),""),IF(D20="NO CUMPLE",CONCATENATE(E20," / "),""),IF(D21="NO CUMPLE",CONCATENATE(E21," / "),""),IF(D22="NO CUMPLE",CONCATENATE(E22," / "),""),IF(D23="NO CUMPLE",CONCATENATE(E23," / "),""))</f>
        <v/>
      </c>
      <c r="F12" s="404" t="s">
        <v>2371</v>
      </c>
      <c r="G12" s="14">
        <f>IF(D12="CUMPLE",1,IF(D12="NO CUMPLE CONDICIÓN",2,3))</f>
        <v>3</v>
      </c>
    </row>
    <row r="13" spans="1:7" ht="72" x14ac:dyDescent="0.25">
      <c r="A13" s="401" t="s">
        <v>2001</v>
      </c>
      <c r="B13" s="405" t="s">
        <v>2360</v>
      </c>
      <c r="C13" s="47" t="s">
        <v>2378</v>
      </c>
      <c r="D13" s="109"/>
      <c r="E13" s="408" t="s">
        <v>1778</v>
      </c>
      <c r="F13" s="404" t="s">
        <v>2371</v>
      </c>
    </row>
    <row r="14" spans="1:7" ht="30.75" customHeight="1" x14ac:dyDescent="0.25">
      <c r="A14" s="401" t="s">
        <v>2001</v>
      </c>
      <c r="B14" s="405" t="s">
        <v>2361</v>
      </c>
      <c r="C14" s="47" t="s">
        <v>2348</v>
      </c>
      <c r="D14" s="109"/>
      <c r="E14" s="408"/>
      <c r="F14" s="404" t="s">
        <v>2371</v>
      </c>
    </row>
    <row r="15" spans="1:7" ht="30.75" customHeight="1" x14ac:dyDescent="0.25">
      <c r="A15" s="401" t="s">
        <v>2001</v>
      </c>
      <c r="B15" s="405" t="s">
        <v>2362</v>
      </c>
      <c r="C15" s="47" t="s">
        <v>2346</v>
      </c>
      <c r="D15" s="109"/>
      <c r="E15" s="408"/>
      <c r="F15" s="404" t="s">
        <v>2371</v>
      </c>
    </row>
    <row r="16" spans="1:7" ht="30.75" customHeight="1" x14ac:dyDescent="0.25">
      <c r="A16" s="401" t="s">
        <v>2001</v>
      </c>
      <c r="B16" s="405" t="s">
        <v>2363</v>
      </c>
      <c r="C16" s="47" t="s">
        <v>2349</v>
      </c>
      <c r="D16" s="109"/>
      <c r="E16" s="409"/>
      <c r="F16" s="404" t="s">
        <v>2371</v>
      </c>
    </row>
    <row r="17" spans="1:6" ht="30.75" customHeight="1" x14ac:dyDescent="0.25">
      <c r="A17" s="401" t="s">
        <v>2001</v>
      </c>
      <c r="B17" s="405" t="s">
        <v>2364</v>
      </c>
      <c r="C17" s="47" t="s">
        <v>2350</v>
      </c>
      <c r="D17" s="109"/>
      <c r="E17" s="409"/>
      <c r="F17" s="404" t="s">
        <v>2371</v>
      </c>
    </row>
    <row r="18" spans="1:6" ht="30.75" customHeight="1" x14ac:dyDescent="0.25">
      <c r="A18" s="401" t="s">
        <v>2001</v>
      </c>
      <c r="B18" s="405" t="s">
        <v>2365</v>
      </c>
      <c r="C18" s="47" t="s">
        <v>2354</v>
      </c>
      <c r="D18" s="109"/>
      <c r="E18" s="408" t="s">
        <v>1778</v>
      </c>
      <c r="F18" s="404" t="s">
        <v>2371</v>
      </c>
    </row>
    <row r="19" spans="1:6" ht="30.75" customHeight="1" x14ac:dyDescent="0.25">
      <c r="A19" s="401" t="s">
        <v>2001</v>
      </c>
      <c r="B19" s="405" t="s">
        <v>2366</v>
      </c>
      <c r="C19" s="47" t="s">
        <v>2353</v>
      </c>
      <c r="D19" s="109"/>
      <c r="E19" s="409"/>
      <c r="F19" s="404" t="s">
        <v>2371</v>
      </c>
    </row>
    <row r="20" spans="1:6" ht="30.75" customHeight="1" x14ac:dyDescent="0.25">
      <c r="A20" s="401" t="s">
        <v>2001</v>
      </c>
      <c r="B20" s="405" t="s">
        <v>2367</v>
      </c>
      <c r="C20" s="47" t="s">
        <v>2351</v>
      </c>
      <c r="D20" s="109"/>
      <c r="E20" s="409"/>
      <c r="F20" s="404" t="s">
        <v>2371</v>
      </c>
    </row>
    <row r="21" spans="1:6" ht="30.75" customHeight="1" x14ac:dyDescent="0.25">
      <c r="A21" s="401" t="s">
        <v>2001</v>
      </c>
      <c r="B21" s="405" t="s">
        <v>2368</v>
      </c>
      <c r="C21" s="47" t="s">
        <v>2355</v>
      </c>
      <c r="D21" s="109"/>
      <c r="E21" s="409"/>
      <c r="F21" s="404" t="s">
        <v>2371</v>
      </c>
    </row>
    <row r="22" spans="1:6" ht="30.75" customHeight="1" x14ac:dyDescent="0.25">
      <c r="A22" s="401" t="s">
        <v>2001</v>
      </c>
      <c r="B22" s="405" t="s">
        <v>2369</v>
      </c>
      <c r="C22" s="47" t="s">
        <v>2356</v>
      </c>
      <c r="D22" s="109"/>
      <c r="E22" s="409"/>
      <c r="F22" s="404" t="s">
        <v>2371</v>
      </c>
    </row>
    <row r="23" spans="1:6" ht="30.75" customHeight="1" thickBot="1" x14ac:dyDescent="0.3">
      <c r="A23" s="401" t="s">
        <v>2001</v>
      </c>
      <c r="B23" s="406" t="s">
        <v>2370</v>
      </c>
      <c r="C23" s="207" t="s">
        <v>2357</v>
      </c>
      <c r="D23" s="407"/>
      <c r="E23" s="410"/>
      <c r="F23" s="404" t="s">
        <v>2371</v>
      </c>
    </row>
    <row r="25" spans="1:6" hidden="1" x14ac:dyDescent="0.25">
      <c r="C25" s="84" t="s">
        <v>1499</v>
      </c>
      <c r="D25" s="34">
        <f>COUNTIF(G3:G23,1)</f>
        <v>0</v>
      </c>
    </row>
    <row r="26" spans="1:6" hidden="1" x14ac:dyDescent="0.25">
      <c r="C26" s="84" t="s">
        <v>1500</v>
      </c>
      <c r="D26" s="34">
        <f>COUNTIF(G3:G23,2)</f>
        <v>0</v>
      </c>
    </row>
    <row r="27" spans="1:6" hidden="1" x14ac:dyDescent="0.25">
      <c r="C27" s="84" t="s">
        <v>1501</v>
      </c>
      <c r="D27" s="34">
        <f>COUNTIF(G3:G23,3)</f>
        <v>3</v>
      </c>
    </row>
  </sheetData>
  <mergeCells count="1">
    <mergeCell ref="B1:E1"/>
  </mergeCells>
  <phoneticPr fontId="31" type="noConversion"/>
  <conditionalFormatting sqref="D3">
    <cfRule type="cellIs" dxfId="32" priority="3" operator="equal">
      <formula>"NO CUMPLE CONDICIÓN"</formula>
    </cfRule>
    <cfRule type="cellIs" dxfId="31" priority="4" operator="equal">
      <formula>"No Cumple"</formula>
    </cfRule>
  </conditionalFormatting>
  <conditionalFormatting sqref="D7">
    <cfRule type="cellIs" dxfId="30" priority="11" operator="equal">
      <formula>"NO CUMPLE CONDICIÓN"</formula>
    </cfRule>
    <cfRule type="cellIs" dxfId="29" priority="12" operator="equal">
      <formula>"No Cumple"</formula>
    </cfRule>
  </conditionalFormatting>
  <conditionalFormatting sqref="D12">
    <cfRule type="cellIs" dxfId="28" priority="1" operator="equal">
      <formula>"NO CUMPLE CONDICIÓN"</formula>
    </cfRule>
    <cfRule type="cellIs" dxfId="27" priority="2" operator="equal">
      <formula>"No Cumple"</formula>
    </cfRule>
  </conditionalFormatting>
  <dataValidations count="2">
    <dataValidation type="list" allowBlank="1" showInputMessage="1" showErrorMessage="1" sqref="D4:D5 D8:D9 D13:D23" xr:uid="{3DF14321-98BD-4102-BEBC-74863C627FC4}">
      <formula1>"CUMPLE,NO CUMPLE"</formula1>
    </dataValidation>
    <dataValidation type="list" allowBlank="1" showInputMessage="1" showErrorMessage="1" sqref="D6 D10:D11" xr:uid="{60C9A95D-39DE-44BC-9413-6242FEE8D3A9}">
      <formula1>"CUMPLE,NO CUMPLE,NO APLICA"</formula1>
    </dataValidation>
  </dataValidations>
  <hyperlinks>
    <hyperlink ref="A1" location="PORTADA!A1" display="Portada" xr:uid="{86642B7C-FACD-44B8-8033-3E6D1AA28BF6}"/>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colBreaks count="1" manualBreakCount="1">
    <brk id="2" max="22"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A8FA-5E8F-42DE-B5B5-3E6EAC4A4207}">
  <sheetPr>
    <tabColor theme="6" tint="0.59999389629810485"/>
    <pageSetUpPr fitToPage="1"/>
  </sheetPr>
  <dimension ref="A1:G31"/>
  <sheetViews>
    <sheetView topLeftCell="A20" zoomScale="80" zoomScaleNormal="80" workbookViewId="0">
      <selection activeCell="E1" sqref="E1:E6"/>
    </sheetView>
  </sheetViews>
  <sheetFormatPr baseColWidth="10" defaultColWidth="11.28515625" defaultRowHeight="15" x14ac:dyDescent="0.25"/>
  <cols>
    <col min="1" max="1" width="8.7109375" style="92" customWidth="1"/>
    <col min="2" max="2" width="7.28515625" style="14" customWidth="1"/>
    <col min="3" max="3" width="86.140625" style="29" customWidth="1"/>
    <col min="4" max="4" width="19.85546875" customWidth="1"/>
    <col min="5" max="5" width="86" customWidth="1"/>
    <col min="6" max="6" width="42" customWidth="1"/>
    <col min="7" max="7" width="6.140625" hidden="1" customWidth="1"/>
  </cols>
  <sheetData>
    <row r="1" spans="1:7" s="34" customFormat="1" ht="21" customHeight="1" thickBot="1" x14ac:dyDescent="0.3">
      <c r="A1" s="213" t="s">
        <v>1725</v>
      </c>
      <c r="B1" s="525" t="s">
        <v>2228</v>
      </c>
      <c r="C1" s="526"/>
      <c r="D1" s="526"/>
      <c r="E1" s="527"/>
      <c r="F1" s="214"/>
      <c r="G1" s="30"/>
    </row>
    <row r="2" spans="1:7" s="32" customFormat="1" ht="74.25" customHeight="1" thickBot="1" x14ac:dyDescent="0.3">
      <c r="A2" s="93" t="s">
        <v>1468</v>
      </c>
      <c r="B2" s="71" t="s">
        <v>1469</v>
      </c>
      <c r="C2" s="74" t="s">
        <v>1470</v>
      </c>
      <c r="D2" s="72" t="s">
        <v>1471</v>
      </c>
      <c r="E2" s="73" t="s">
        <v>1472</v>
      </c>
      <c r="F2" s="33" t="s">
        <v>1473</v>
      </c>
    </row>
    <row r="3" spans="1:7" ht="51" customHeight="1" x14ac:dyDescent="0.25">
      <c r="A3" s="209"/>
      <c r="B3" s="45" t="s">
        <v>2054</v>
      </c>
      <c r="C3" s="215" t="s">
        <v>2372</v>
      </c>
      <c r="D3" s="70" t="str">
        <f>IF(COUNTIF(D4:D5,"NO CUMPLE")&gt;0,"NO CUMPLE CONDICIÓN",IF(COUNTIF(D4:D5,"CUMPLE")=0,"NO APLICA","CUMPLE"))</f>
        <v>NO APLICA</v>
      </c>
      <c r="E3" s="63" t="str">
        <f>CONCATENATE(IF(D4="NO CUMPLE",CONCATENATE(E4," / "),""),IF(D5="NO CUMPLE",CONCATENATE(E5," / "),""))</f>
        <v/>
      </c>
      <c r="F3" s="411" t="s">
        <v>2055</v>
      </c>
      <c r="G3" s="14">
        <f>IF(D3="CUMPLE",1,IF(D3="NO CUMPLE CONDICIÓN",2,3))</f>
        <v>3</v>
      </c>
    </row>
    <row r="4" spans="1:7" ht="65.25" customHeight="1" x14ac:dyDescent="0.25">
      <c r="A4" s="212" t="s">
        <v>2050</v>
      </c>
      <c r="B4" s="55" t="s">
        <v>2056</v>
      </c>
      <c r="C4" s="254" t="s">
        <v>2057</v>
      </c>
      <c r="D4" s="107"/>
      <c r="E4" s="104"/>
      <c r="F4" s="412" t="s">
        <v>2058</v>
      </c>
    </row>
    <row r="5" spans="1:7" ht="102" customHeight="1" x14ac:dyDescent="0.25">
      <c r="A5" s="212" t="s">
        <v>2050</v>
      </c>
      <c r="B5" s="55" t="s">
        <v>2059</v>
      </c>
      <c r="C5" s="254" t="s">
        <v>2377</v>
      </c>
      <c r="D5" s="107"/>
      <c r="E5" s="104"/>
      <c r="F5" s="412" t="s">
        <v>2058</v>
      </c>
    </row>
    <row r="6" spans="1:7" ht="45" customHeight="1" x14ac:dyDescent="0.25">
      <c r="B6" s="62" t="s">
        <v>2060</v>
      </c>
      <c r="C6" s="216" t="s">
        <v>2373</v>
      </c>
      <c r="D6" s="70" t="str">
        <f>IF(COUNTIF(D7:D11,"NO CUMPLE")&gt;0,"NO CUMPLE CONDICIÓN",IF(COUNTIF(D7:D11,"CUMPLE")=0,"NO APLICA","CUMPLE"))</f>
        <v>NO APLICA</v>
      </c>
      <c r="E6" s="63" t="str">
        <f>CONCATENATE(IF(D7="NO CUMPLE",CONCATENATE(E7," / "),""),IF(D8="NO CUMPLE",CONCATENATE(E8," / "),""),IF(D9="NO CUMPLE",CONCATENATE(E9," / "),""),IF(D10="NO CUMPLE",CONCATENATE(E10," / "),""),IF(D11="NO CUMPLE",CONCATENATE(E11," / "),""))</f>
        <v/>
      </c>
      <c r="F6" s="411" t="s">
        <v>2061</v>
      </c>
      <c r="G6" s="14">
        <f>IF(D6="CUMPLE",1,IF(D6="NO CUMPLE CONDICIÓN",2,3))</f>
        <v>3</v>
      </c>
    </row>
    <row r="7" spans="1:7" ht="105" customHeight="1" x14ac:dyDescent="0.25">
      <c r="A7" s="212" t="s">
        <v>2050</v>
      </c>
      <c r="B7" s="46" t="s">
        <v>2062</v>
      </c>
      <c r="C7" s="271" t="s">
        <v>2063</v>
      </c>
      <c r="D7" s="107"/>
      <c r="E7" s="104"/>
      <c r="F7" s="412" t="s">
        <v>2064</v>
      </c>
      <c r="G7" s="14"/>
    </row>
    <row r="8" spans="1:7" ht="36" x14ac:dyDescent="0.25">
      <c r="A8" s="212" t="s">
        <v>2050</v>
      </c>
      <c r="B8" s="46" t="s">
        <v>2065</v>
      </c>
      <c r="C8" s="218" t="s">
        <v>2066</v>
      </c>
      <c r="D8" s="107"/>
      <c r="E8" s="105"/>
      <c r="F8" s="412" t="s">
        <v>2067</v>
      </c>
      <c r="G8" s="14"/>
    </row>
    <row r="9" spans="1:7" ht="36" x14ac:dyDescent="0.25">
      <c r="A9" s="212" t="s">
        <v>2050</v>
      </c>
      <c r="B9" s="46" t="s">
        <v>2068</v>
      </c>
      <c r="C9" s="218" t="s">
        <v>2069</v>
      </c>
      <c r="D9" s="107"/>
      <c r="E9" s="104"/>
      <c r="F9" s="412" t="s">
        <v>2070</v>
      </c>
      <c r="G9" s="14"/>
    </row>
    <row r="10" spans="1:7" ht="113.25" customHeight="1" x14ac:dyDescent="0.25">
      <c r="A10" s="212" t="s">
        <v>2050</v>
      </c>
      <c r="B10" s="46" t="s">
        <v>2071</v>
      </c>
      <c r="C10" s="218" t="s">
        <v>2072</v>
      </c>
      <c r="D10" s="107"/>
      <c r="E10" s="104"/>
      <c r="F10" s="412" t="s">
        <v>2073</v>
      </c>
      <c r="G10" s="14"/>
    </row>
    <row r="11" spans="1:7" ht="75.599999999999994" customHeight="1" x14ac:dyDescent="0.25">
      <c r="A11" s="212" t="s">
        <v>2050</v>
      </c>
      <c r="B11" s="46" t="s">
        <v>2074</v>
      </c>
      <c r="C11" s="218" t="s">
        <v>2075</v>
      </c>
      <c r="D11" s="107"/>
      <c r="E11" s="105"/>
      <c r="F11" s="412" t="s">
        <v>2076</v>
      </c>
      <c r="G11" s="14"/>
    </row>
    <row r="12" spans="1:7" ht="71.25" customHeight="1" x14ac:dyDescent="0.25">
      <c r="A12" s="211"/>
      <c r="B12" s="48" t="s">
        <v>2077</v>
      </c>
      <c r="C12" s="216" t="s">
        <v>2374</v>
      </c>
      <c r="D12" s="70" t="str">
        <f>IF(COUNTIF(D13:D13,"NO CUMPLE")&gt;0,"NO CUMPLE CONDICIÓN",IF(COUNTIF(D13:D13,"CUMPLE")=0,"NO APLICA","CUMPLE"))</f>
        <v>NO APLICA</v>
      </c>
      <c r="E12" s="63" t="str">
        <f>CONCATENATE(IF(D13="NO CUMPLE",CONCATENATE(E13," / "),""))</f>
        <v/>
      </c>
      <c r="F12" s="411" t="s">
        <v>2078</v>
      </c>
      <c r="G12" s="14">
        <f>IF(D12="CUMPLE",1,IF(D12="NO CUMPLE CONDICIÓN",2,3))</f>
        <v>3</v>
      </c>
    </row>
    <row r="13" spans="1:7" ht="202.5" customHeight="1" x14ac:dyDescent="0.25">
      <c r="A13" s="212" t="s">
        <v>2050</v>
      </c>
      <c r="B13" s="55" t="s">
        <v>2079</v>
      </c>
      <c r="C13" s="219" t="s">
        <v>2409</v>
      </c>
      <c r="D13" s="107"/>
      <c r="E13" s="104"/>
      <c r="F13" s="412" t="s">
        <v>2080</v>
      </c>
      <c r="G13" s="14"/>
    </row>
    <row r="14" spans="1:7" ht="39.75" customHeight="1" x14ac:dyDescent="0.25">
      <c r="A14" s="211"/>
      <c r="B14" s="48" t="s">
        <v>2081</v>
      </c>
      <c r="C14" s="216" t="s">
        <v>2375</v>
      </c>
      <c r="D14" s="70" t="str">
        <f>IF(COUNTIF(D15:D16,"NO CUMPLE")&gt;0,"NO CUMPLE CONDICIÓN",IF(COUNTIF(D15:D16,"CUMPLE")=0,"NO APLICA","CUMPLE"))</f>
        <v>NO APLICA</v>
      </c>
      <c r="E14" s="63" t="str">
        <f>CONCATENATE(IF(D15="NO CUMPLE",CONCATENATE(E15," / "),""),IF(D16="NO CUMPLE",CONCATENATE(E16," / "),""))</f>
        <v/>
      </c>
      <c r="F14" s="411" t="s">
        <v>2082</v>
      </c>
      <c r="G14" s="14">
        <f>IF(D14="CUMPLE",1,IF(D14="NO CUMPLE CONDICIÓN",2,3))</f>
        <v>3</v>
      </c>
    </row>
    <row r="15" spans="1:7" ht="42.75" customHeight="1" x14ac:dyDescent="0.25">
      <c r="A15" s="212" t="s">
        <v>2050</v>
      </c>
      <c r="B15" s="55" t="s">
        <v>2083</v>
      </c>
      <c r="C15" s="218" t="s">
        <v>2084</v>
      </c>
      <c r="D15" s="210"/>
      <c r="E15" s="333"/>
      <c r="F15" s="412" t="s">
        <v>2085</v>
      </c>
      <c r="G15" s="14"/>
    </row>
    <row r="16" spans="1:7" ht="84" x14ac:dyDescent="0.25">
      <c r="A16" s="212" t="s">
        <v>2050</v>
      </c>
      <c r="B16" s="46" t="s">
        <v>2086</v>
      </c>
      <c r="C16" s="217" t="s">
        <v>2087</v>
      </c>
      <c r="D16" s="107"/>
      <c r="E16" s="104"/>
      <c r="F16" s="413" t="s">
        <v>2410</v>
      </c>
      <c r="G16" s="14"/>
    </row>
    <row r="17" spans="1:7" ht="57" customHeight="1" x14ac:dyDescent="0.25">
      <c r="A17" s="211"/>
      <c r="B17" s="48" t="s">
        <v>2088</v>
      </c>
      <c r="C17" s="216" t="s">
        <v>2376</v>
      </c>
      <c r="D17" s="70" t="str">
        <f>IF(COUNTIF(D18:D23,"NO CUMPLE")&gt;0,"NO CUMPLE CONDICIÓN",IF(COUNTIF(D18:D23,"CUMPLE")=0,"NO APLICA","CUMPLE"))</f>
        <v>NO APLICA</v>
      </c>
      <c r="E17" s="63" t="str">
        <f>CONCATENATE(IF(D18="NO CUMPLE",CONCATENATE(E18," / "),""),IF(D19="NO CUMPLE",CONCATENATE(E19," / "),""),IF(D20="NO CUMPLE",CONCATENATE(E20," / "),""),IF(D21="NO CUMPLE",CONCATENATE(E21," / "),""),IF(D22="NO CUMPLE",CONCATENATE(E22," / "),""),IF(D23="NO CUMPLE",CONCATENATE(E23," / "),""))</f>
        <v/>
      </c>
      <c r="F17" s="411" t="s">
        <v>2089</v>
      </c>
      <c r="G17" s="14">
        <f>IF(D17="CUMPLE",1,IF(D17="NO CUMPLE CONDICIÓN",2,3))</f>
        <v>3</v>
      </c>
    </row>
    <row r="18" spans="1:7" ht="114.75" customHeight="1" x14ac:dyDescent="0.25">
      <c r="A18" s="212" t="s">
        <v>2050</v>
      </c>
      <c r="B18" s="46" t="s">
        <v>2090</v>
      </c>
      <c r="C18" s="219" t="s">
        <v>2091</v>
      </c>
      <c r="D18" s="107"/>
      <c r="E18" s="105"/>
      <c r="F18" s="412" t="s">
        <v>2092</v>
      </c>
      <c r="G18" s="14"/>
    </row>
    <row r="19" spans="1:7" ht="57.75" customHeight="1" x14ac:dyDescent="0.25">
      <c r="A19" s="212" t="s">
        <v>2050</v>
      </c>
      <c r="B19" s="46" t="s">
        <v>2093</v>
      </c>
      <c r="C19" s="217" t="s">
        <v>2094</v>
      </c>
      <c r="D19" s="107"/>
      <c r="E19" s="104"/>
      <c r="F19" s="412" t="s">
        <v>2095</v>
      </c>
      <c r="G19" s="14"/>
    </row>
    <row r="20" spans="1:7" ht="285" customHeight="1" x14ac:dyDescent="0.25">
      <c r="A20" s="212" t="s">
        <v>2050</v>
      </c>
      <c r="B20" s="46" t="s">
        <v>2096</v>
      </c>
      <c r="C20" s="272" t="s">
        <v>2097</v>
      </c>
      <c r="D20" s="107"/>
      <c r="E20" s="105"/>
      <c r="F20" s="412" t="s">
        <v>2098</v>
      </c>
      <c r="G20" s="14"/>
    </row>
    <row r="21" spans="1:7" ht="41.25" customHeight="1" x14ac:dyDescent="0.25">
      <c r="A21" s="212" t="s">
        <v>2050</v>
      </c>
      <c r="B21" s="46" t="s">
        <v>2099</v>
      </c>
      <c r="C21" s="220" t="s">
        <v>2100</v>
      </c>
      <c r="D21" s="107"/>
      <c r="E21" s="104"/>
      <c r="F21" s="412" t="s">
        <v>2101</v>
      </c>
      <c r="G21" s="14"/>
    </row>
    <row r="22" spans="1:7" ht="39.75" customHeight="1" x14ac:dyDescent="0.25">
      <c r="A22" s="212" t="s">
        <v>2050</v>
      </c>
      <c r="B22" s="46" t="s">
        <v>2102</v>
      </c>
      <c r="C22" s="221" t="s">
        <v>2103</v>
      </c>
      <c r="D22" s="107"/>
      <c r="E22" s="414"/>
      <c r="F22" s="412" t="s">
        <v>2104</v>
      </c>
      <c r="G22" s="14"/>
    </row>
    <row r="23" spans="1:7" ht="42.75" customHeight="1" x14ac:dyDescent="0.25">
      <c r="A23" s="212" t="s">
        <v>2050</v>
      </c>
      <c r="B23" s="46" t="s">
        <v>2105</v>
      </c>
      <c r="C23" s="222" t="s">
        <v>2106</v>
      </c>
      <c r="D23" s="107"/>
      <c r="E23" s="104"/>
      <c r="F23" s="412" t="s">
        <v>2104</v>
      </c>
    </row>
    <row r="24" spans="1:7" ht="51.75" customHeight="1" x14ac:dyDescent="0.25">
      <c r="A24" s="209"/>
      <c r="B24" s="48" t="s">
        <v>2107</v>
      </c>
      <c r="C24" s="83" t="s">
        <v>2108</v>
      </c>
      <c r="D24" s="70" t="str">
        <f>IF(COUNTIF(D25:D26,"NO CUMPLE")&gt;0,"NO CUMPLE CONDICIÓN",IF(COUNTIF(D25:D26,"CUMPLE")=0,"NO APLICA","CUMPLE"))</f>
        <v>NO APLICA</v>
      </c>
      <c r="E24" s="63" t="str">
        <f>CONCATENATE(IF(D25="NO CUMPLE",CONCATENATE(E25," / "),""),IF(D26="NO CUMPLE",CONCATENATE(E26," / "),""))</f>
        <v/>
      </c>
      <c r="F24" s="411" t="s">
        <v>2109</v>
      </c>
      <c r="G24" s="14">
        <f>IF(D24="CUMPLE",1,IF(D24="NO CUMPLE CONDICIÓN",2,3))</f>
        <v>3</v>
      </c>
    </row>
    <row r="25" spans="1:7" ht="161.25" x14ac:dyDescent="0.25">
      <c r="A25" s="212" t="s">
        <v>2050</v>
      </c>
      <c r="B25" s="55" t="s">
        <v>2110</v>
      </c>
      <c r="C25" s="47" t="s">
        <v>2111</v>
      </c>
      <c r="D25" s="107"/>
      <c r="E25" s="104"/>
      <c r="F25" s="412" t="s">
        <v>2109</v>
      </c>
    </row>
    <row r="26" spans="1:7" ht="114.75" customHeight="1" thickBot="1" x14ac:dyDescent="0.3">
      <c r="A26" s="212" t="s">
        <v>2050</v>
      </c>
      <c r="B26" s="223" t="s">
        <v>2112</v>
      </c>
      <c r="C26" s="207" t="s">
        <v>2113</v>
      </c>
      <c r="D26" s="108"/>
      <c r="E26" s="106"/>
      <c r="F26" s="412" t="s">
        <v>2114</v>
      </c>
    </row>
    <row r="29" spans="1:7" hidden="1" x14ac:dyDescent="0.25">
      <c r="C29" s="84" t="s">
        <v>1499</v>
      </c>
      <c r="D29" s="14">
        <f>COUNTIF(G3:G26,1)</f>
        <v>0</v>
      </c>
    </row>
    <row r="30" spans="1:7" hidden="1" x14ac:dyDescent="0.25">
      <c r="C30" s="84" t="s">
        <v>1500</v>
      </c>
      <c r="D30" s="14">
        <f>COUNTIF(G3:G26,2)</f>
        <v>0</v>
      </c>
    </row>
    <row r="31" spans="1:7" hidden="1" x14ac:dyDescent="0.25">
      <c r="C31" s="84" t="s">
        <v>1501</v>
      </c>
      <c r="D31" s="14">
        <f>COUNTIF(G3:G26,3)</f>
        <v>6</v>
      </c>
    </row>
  </sheetData>
  <sheetProtection algorithmName="SHA-512" hashValue="rJ5h12UnUWiRZbOOF7v4I5QTHY/7L52pEJWQQY3P9tdwkWRq9cdQG8syDxpOAYwiAD58FO/md9Y4NdOIlO0k/g==" saltValue="ioRH0icF08+I3I4fbtm8ig==" spinCount="100000" sheet="1" objects="1" scenarios="1"/>
  <mergeCells count="1">
    <mergeCell ref="B1:E1"/>
  </mergeCells>
  <conditionalFormatting sqref="D3">
    <cfRule type="cellIs" dxfId="26" priority="11" operator="equal">
      <formula>"NO CUMPLE CONDICIÓN"</formula>
    </cfRule>
    <cfRule type="cellIs" dxfId="25" priority="12" operator="equal">
      <formula>"No Cumple"</formula>
    </cfRule>
  </conditionalFormatting>
  <conditionalFormatting sqref="D6">
    <cfRule type="cellIs" dxfId="24" priority="9" operator="equal">
      <formula>"NO CUMPLE CONDICIÓN"</formula>
    </cfRule>
    <cfRule type="cellIs" dxfId="23" priority="10" operator="equal">
      <formula>"No Cumple"</formula>
    </cfRule>
  </conditionalFormatting>
  <conditionalFormatting sqref="D12">
    <cfRule type="cellIs" dxfId="22" priority="7" operator="equal">
      <formula>"NO CUMPLE CONDICIÓN"</formula>
    </cfRule>
    <cfRule type="cellIs" dxfId="21" priority="8" operator="equal">
      <formula>"No Cumple"</formula>
    </cfRule>
  </conditionalFormatting>
  <conditionalFormatting sqref="D14">
    <cfRule type="cellIs" dxfId="20" priority="5" operator="equal">
      <formula>"NO CUMPLE CONDICIÓN"</formula>
    </cfRule>
    <cfRule type="cellIs" dxfId="19" priority="6" operator="equal">
      <formula>"No Cumple"</formula>
    </cfRule>
  </conditionalFormatting>
  <conditionalFormatting sqref="D17">
    <cfRule type="cellIs" dxfId="18" priority="3" operator="equal">
      <formula>"NO CUMPLE CONDICIÓN"</formula>
    </cfRule>
    <cfRule type="cellIs" dxfId="17" priority="4" operator="equal">
      <formula>"No Cumple"</formula>
    </cfRule>
  </conditionalFormatting>
  <conditionalFormatting sqref="D24">
    <cfRule type="cellIs" dxfId="16" priority="1" operator="equal">
      <formula>"NO CUMPLE CONDICIÓN"</formula>
    </cfRule>
    <cfRule type="cellIs" dxfId="15" priority="2" operator="equal">
      <formula>"No Cumple"</formula>
    </cfRule>
  </conditionalFormatting>
  <dataValidations count="2">
    <dataValidation type="list" allowBlank="1" showInputMessage="1" showErrorMessage="1" sqref="D15 D9:D10" xr:uid="{80A6EE7B-AA94-4DD5-9BEF-9B74B1137922}">
      <formula1>"CUMPLE,NO CUMPLE,NO APLICA"</formula1>
    </dataValidation>
    <dataValidation type="list" allowBlank="1" showInputMessage="1" showErrorMessage="1" sqref="D13 D7:D8 D4:D5 D11 D16 D18:D23 D25:D26" xr:uid="{B0C15634-A685-4CC5-AB9B-21BCEFB89FBB}">
      <formula1>"CUMPLE,NO CUMPLE"</formula1>
    </dataValidation>
  </dataValidations>
  <hyperlinks>
    <hyperlink ref="A1" location="PORTADA!A1" display="Portada" xr:uid="{BD4FB885-AFE4-4EDC-AB84-3F3DF34C79C1}"/>
  </hyperlink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79EB-5A79-4987-AE10-32E1601E76C9}">
  <sheetPr>
    <tabColor rgb="FFFFFF00"/>
    <pageSetUpPr fitToPage="1"/>
  </sheetPr>
  <dimension ref="A1:M53"/>
  <sheetViews>
    <sheetView zoomScale="90" zoomScaleNormal="90" zoomScaleSheetLayoutView="100" workbookViewId="0">
      <selection activeCell="E1" sqref="E1:E6"/>
    </sheetView>
  </sheetViews>
  <sheetFormatPr baseColWidth="10" defaultColWidth="11.28515625" defaultRowHeight="14.25" x14ac:dyDescent="0.2"/>
  <cols>
    <col min="1" max="1" width="15.28515625" style="194" customWidth="1"/>
    <col min="2" max="4" width="17.28515625" style="194" customWidth="1"/>
    <col min="5" max="5" width="14.85546875" style="194" customWidth="1"/>
    <col min="6" max="6" width="21.7109375" style="194" customWidth="1"/>
    <col min="7" max="7" width="19.7109375" style="194" customWidth="1"/>
    <col min="8" max="8" width="20.28515625" style="194" customWidth="1"/>
    <col min="9" max="9" width="38.85546875" style="194" customWidth="1"/>
    <col min="10" max="12" width="11.28515625" style="194"/>
    <col min="13" max="13" width="0" style="194" hidden="1" customWidth="1"/>
    <col min="14" max="16384" width="11.28515625" style="194"/>
  </cols>
  <sheetData>
    <row r="1" spans="1:13" ht="21.6" customHeight="1" thickBot="1" x14ac:dyDescent="0.25">
      <c r="A1" s="529" t="s">
        <v>2115</v>
      </c>
      <c r="B1" s="530"/>
      <c r="C1" s="530"/>
      <c r="D1" s="530"/>
      <c r="E1" s="530"/>
      <c r="F1" s="530"/>
      <c r="G1" s="530"/>
      <c r="H1" s="530"/>
      <c r="I1" s="531"/>
      <c r="J1" s="273" t="s">
        <v>1725</v>
      </c>
      <c r="M1" s="197">
        <v>2</v>
      </c>
    </row>
    <row r="2" spans="1:13" ht="18" customHeight="1" x14ac:dyDescent="0.25">
      <c r="B2" s="195"/>
      <c r="C2" s="196"/>
      <c r="D2" s="196"/>
      <c r="E2" s="196"/>
      <c r="F2" s="196"/>
      <c r="G2" s="196"/>
      <c r="H2" s="196"/>
      <c r="I2" s="196"/>
      <c r="J2" s="274" t="s">
        <v>2116</v>
      </c>
      <c r="M2" s="197">
        <v>1.2</v>
      </c>
    </row>
    <row r="3" spans="1:13" ht="51.95" customHeight="1" x14ac:dyDescent="0.2">
      <c r="A3" s="198" t="s">
        <v>2117</v>
      </c>
      <c r="B3" s="199" t="s">
        <v>2118</v>
      </c>
      <c r="C3" s="199" t="s">
        <v>2119</v>
      </c>
      <c r="D3" s="199" t="s">
        <v>2120</v>
      </c>
      <c r="E3" s="199" t="s">
        <v>2121</v>
      </c>
      <c r="F3" s="199" t="s">
        <v>2122</v>
      </c>
      <c r="G3" s="199" t="s">
        <v>2123</v>
      </c>
      <c r="H3" s="199" t="s">
        <v>2124</v>
      </c>
      <c r="I3" s="200" t="s">
        <v>2125</v>
      </c>
    </row>
    <row r="4" spans="1:13" x14ac:dyDescent="0.2">
      <c r="A4" s="131" t="s">
        <v>2126</v>
      </c>
      <c r="B4" s="111" t="s">
        <v>2127</v>
      </c>
      <c r="C4" s="111" t="s">
        <v>2128</v>
      </c>
      <c r="D4" s="127">
        <v>25</v>
      </c>
      <c r="E4" s="110">
        <v>0</v>
      </c>
      <c r="F4" s="130"/>
      <c r="G4" s="110"/>
      <c r="H4" s="97" t="str">
        <f>IF(OR(ISBLANK(Tabla1122[[#This Row],[Capacidad máxima 
(Área / Índice)]]),ISBLANK(Tabla1122[[#This Row],[No. niñas y niños (Cupos ubicados)]])),"No aplica",IF(Tabla1122[[#This Row],[No. niñas y niños (Cupos ubicados)]]&lt;=Tabla1122[[#This Row],[Capacidad máxima 
(Área / Índice)]],"Cumple","No cumple"))</f>
        <v>No aplica</v>
      </c>
      <c r="I4" s="126"/>
    </row>
    <row r="5" spans="1:13" x14ac:dyDescent="0.2">
      <c r="A5" s="131"/>
      <c r="B5" s="111"/>
      <c r="C5" s="111"/>
      <c r="D5" s="127"/>
      <c r="E5" s="110"/>
      <c r="F5" s="130" t="str">
        <f>IFERROR(ROUNDDOWN((Tabla1122[[#This Row],[Área (m²)]]/Tabla1122[[#This Row],[Índice (m²/niña-niño)]]),0)," ")</f>
        <v xml:space="preserve"> </v>
      </c>
      <c r="G5" s="110"/>
      <c r="H5" s="97" t="str">
        <f>IF(OR(ISBLANK(Tabla1122[[#This Row],[Capacidad máxima 
(Área / Índice)]]),ISBLANK(Tabla1122[[#This Row],[No. niñas y niños (Cupos ubicados)]])),"No aplica",IF(Tabla1122[[#This Row],[No. niñas y niños (Cupos ubicados)]]&lt;=Tabla1122[[#This Row],[Capacidad máxima 
(Área / Índice)]],"Cumple","No cumple"))</f>
        <v>No aplica</v>
      </c>
      <c r="I5" s="126"/>
    </row>
    <row r="6" spans="1:13" x14ac:dyDescent="0.2">
      <c r="A6" s="131"/>
      <c r="B6" s="111"/>
      <c r="C6" s="111"/>
      <c r="D6" s="127"/>
      <c r="E6" s="110"/>
      <c r="F6" s="130" t="str">
        <f>IFERROR(ROUNDDOWN((Tabla1122[[#This Row],[Área (m²)]]/Tabla1122[[#This Row],[Índice (m²/niña-niño)]]),0)," ")</f>
        <v xml:space="preserve"> </v>
      </c>
      <c r="G6" s="110"/>
      <c r="H6" s="97" t="str">
        <f>IF(OR(ISBLANK(Tabla1122[[#This Row],[Capacidad máxima 
(Área / Índice)]]),ISBLANK(Tabla1122[[#This Row],[No. niñas y niños (Cupos ubicados)]])),"No aplica",IF(Tabla1122[[#This Row],[No. niñas y niños (Cupos ubicados)]]&lt;=Tabla1122[[#This Row],[Capacidad máxima 
(Área / Índice)]],"Cumple","No cumple"))</f>
        <v>No aplica</v>
      </c>
      <c r="I6" s="126"/>
    </row>
    <row r="7" spans="1:13" x14ac:dyDescent="0.2">
      <c r="A7" s="131"/>
      <c r="B7" s="111"/>
      <c r="C7" s="111"/>
      <c r="D7" s="127"/>
      <c r="E7" s="110"/>
      <c r="F7" s="130" t="str">
        <f>IFERROR(ROUNDDOWN((Tabla1122[[#This Row],[Área (m²)]]/Tabla1122[[#This Row],[Índice (m²/niña-niño)]]),0)," ")</f>
        <v xml:space="preserve"> </v>
      </c>
      <c r="G7" s="110"/>
      <c r="H7" s="97" t="str">
        <f>IF(OR(ISBLANK(Tabla1122[[#This Row],[Capacidad máxima 
(Área / Índice)]]),ISBLANK(Tabla1122[[#This Row],[No. niñas y niños (Cupos ubicados)]])),"No aplica",IF(Tabla1122[[#This Row],[No. niñas y niños (Cupos ubicados)]]&lt;=Tabla1122[[#This Row],[Capacidad máxima 
(Área / Índice)]],"Cumple","No cumple"))</f>
        <v>No aplica</v>
      </c>
      <c r="I7" s="126"/>
    </row>
    <row r="8" spans="1:13" x14ac:dyDescent="0.2">
      <c r="A8" s="131"/>
      <c r="B8" s="111"/>
      <c r="C8" s="111"/>
      <c r="D8" s="127"/>
      <c r="E8" s="110"/>
      <c r="F8" s="130" t="str">
        <f>IFERROR(ROUNDDOWN((Tabla1122[[#This Row],[Área (m²)]]/Tabla1122[[#This Row],[Índice (m²/niña-niño)]]),0)," ")</f>
        <v xml:space="preserve"> </v>
      </c>
      <c r="G8" s="110"/>
      <c r="H8" s="97" t="str">
        <f>IF(OR(ISBLANK(Tabla1122[[#This Row],[Capacidad máxima 
(Área / Índice)]]),ISBLANK(Tabla1122[[#This Row],[No. niñas y niños (Cupos ubicados)]])),"No aplica",IF(Tabla1122[[#This Row],[No. niñas y niños (Cupos ubicados)]]&lt;=Tabla1122[[#This Row],[Capacidad máxima 
(Área / Índice)]],"Cumple","No cumple"))</f>
        <v>No aplica</v>
      </c>
      <c r="I8" s="126"/>
    </row>
    <row r="9" spans="1:13" x14ac:dyDescent="0.2">
      <c r="A9" s="131"/>
      <c r="B9" s="111"/>
      <c r="C9" s="111"/>
      <c r="D9" s="127"/>
      <c r="E9" s="110"/>
      <c r="F9" s="130" t="str">
        <f>IFERROR(ROUNDDOWN((Tabla1122[[#This Row],[Área (m²)]]/Tabla1122[[#This Row],[Índice (m²/niña-niño)]]),0)," ")</f>
        <v xml:space="preserve"> </v>
      </c>
      <c r="G9" s="110"/>
      <c r="H9" s="97" t="str">
        <f>IF(OR(ISBLANK(Tabla1122[[#This Row],[Capacidad máxima 
(Área / Índice)]]),ISBLANK(Tabla1122[[#This Row],[No. niñas y niños (Cupos ubicados)]])),"No aplica",IF(Tabla1122[[#This Row],[No. niñas y niños (Cupos ubicados)]]&lt;=Tabla1122[[#This Row],[Capacidad máxima 
(Área / Índice)]],"Cumple","No cumple"))</f>
        <v>No aplica</v>
      </c>
      <c r="I9" s="126"/>
    </row>
    <row r="10" spans="1:13" x14ac:dyDescent="0.2">
      <c r="A10" s="131"/>
      <c r="B10" s="111"/>
      <c r="C10" s="111"/>
      <c r="D10" s="127"/>
      <c r="E10" s="110"/>
      <c r="F10" s="130" t="str">
        <f>IFERROR(ROUNDDOWN((Tabla1122[[#This Row],[Área (m²)]]/Tabla1122[[#This Row],[Índice (m²/niña-niño)]]),0)," ")</f>
        <v xml:space="preserve"> </v>
      </c>
      <c r="G10" s="110"/>
      <c r="H10" s="97" t="str">
        <f>IF(OR(ISBLANK(Tabla1122[[#This Row],[Capacidad máxima 
(Área / Índice)]]),ISBLANK(Tabla1122[[#This Row],[No. niñas y niños (Cupos ubicados)]])),"No aplica",IF(Tabla1122[[#This Row],[No. niñas y niños (Cupos ubicados)]]&lt;=Tabla1122[[#This Row],[Capacidad máxima 
(Área / Índice)]],"Cumple","No cumple"))</f>
        <v>No aplica</v>
      </c>
      <c r="I10" s="126"/>
    </row>
    <row r="11" spans="1:13" x14ac:dyDescent="0.2">
      <c r="A11" s="131"/>
      <c r="B11" s="111"/>
      <c r="C11" s="111"/>
      <c r="D11" s="127"/>
      <c r="E11" s="110"/>
      <c r="F11" s="130" t="str">
        <f>IFERROR(ROUNDDOWN((Tabla1122[[#This Row],[Área (m²)]]/Tabla1122[[#This Row],[Índice (m²/niña-niño)]]),0)," ")</f>
        <v xml:space="preserve"> </v>
      </c>
      <c r="G11" s="110"/>
      <c r="H11" s="97" t="str">
        <f>IF(OR(ISBLANK(Tabla1122[[#This Row],[Capacidad máxima 
(Área / Índice)]]),ISBLANK(Tabla1122[[#This Row],[No. niñas y niños (Cupos ubicados)]])),"No aplica",IF(Tabla1122[[#This Row],[No. niñas y niños (Cupos ubicados)]]&lt;=Tabla1122[[#This Row],[Capacidad máxima 
(Área / Índice)]],"Cumple","No cumple"))</f>
        <v>No aplica</v>
      </c>
      <c r="I11" s="126"/>
    </row>
    <row r="12" spans="1:13" x14ac:dyDescent="0.2">
      <c r="A12" s="131"/>
      <c r="B12" s="111"/>
      <c r="C12" s="111"/>
      <c r="D12" s="127"/>
      <c r="E12" s="110"/>
      <c r="F12" s="130" t="str">
        <f>IFERROR(ROUNDDOWN((Tabla1122[[#This Row],[Área (m²)]]/Tabla1122[[#This Row],[Índice (m²/niña-niño)]]),0)," ")</f>
        <v xml:space="preserve"> </v>
      </c>
      <c r="G12" s="110"/>
      <c r="H12" s="97" t="str">
        <f>IF(OR(ISBLANK(Tabla1122[[#This Row],[Capacidad máxima 
(Área / Índice)]]),ISBLANK(Tabla1122[[#This Row],[No. niñas y niños (Cupos ubicados)]])),"No aplica",IF(Tabla1122[[#This Row],[No. niñas y niños (Cupos ubicados)]]&lt;=Tabla1122[[#This Row],[Capacidad máxima 
(Área / Índice)]],"Cumple","No cumple"))</f>
        <v>No aplica</v>
      </c>
      <c r="I12" s="126"/>
    </row>
    <row r="13" spans="1:13" x14ac:dyDescent="0.2">
      <c r="A13" s="131"/>
      <c r="B13" s="111"/>
      <c r="C13" s="111"/>
      <c r="D13" s="127"/>
      <c r="E13" s="110"/>
      <c r="F13" s="130" t="str">
        <f>IFERROR(ROUNDDOWN((Tabla1122[[#This Row],[Área (m²)]]/Tabla1122[[#This Row],[Índice (m²/niña-niño)]]),0)," ")</f>
        <v xml:space="preserve"> </v>
      </c>
      <c r="G13" s="110"/>
      <c r="H13" s="97" t="str">
        <f>IF(OR(ISBLANK(Tabla1122[[#This Row],[Capacidad máxima 
(Área / Índice)]]),ISBLANK(Tabla1122[[#This Row],[No. niñas y niños (Cupos ubicados)]])),"No aplica",IF(Tabla1122[[#This Row],[No. niñas y niños (Cupos ubicados)]]&lt;=Tabla1122[[#This Row],[Capacidad máxima 
(Área / Índice)]],"Cumple","No cumple"))</f>
        <v>No aplica</v>
      </c>
      <c r="I13" s="126"/>
    </row>
    <row r="14" spans="1:13" x14ac:dyDescent="0.2">
      <c r="A14" s="131"/>
      <c r="B14" s="111"/>
      <c r="C14" s="111"/>
      <c r="D14" s="127"/>
      <c r="E14" s="110"/>
      <c r="F14" s="130" t="str">
        <f>IFERROR(ROUNDDOWN((Tabla1122[[#This Row],[Área (m²)]]/Tabla1122[[#This Row],[Índice (m²/niña-niño)]]),0)," ")</f>
        <v xml:space="preserve"> </v>
      </c>
      <c r="G14" s="110"/>
      <c r="H14" s="97" t="str">
        <f>IF(OR(ISBLANK(Tabla1122[[#This Row],[Capacidad máxima 
(Área / Índice)]]),ISBLANK(Tabla1122[[#This Row],[No. niñas y niños (Cupos ubicados)]])),"No aplica",IF(Tabla1122[[#This Row],[No. niñas y niños (Cupos ubicados)]]&lt;=Tabla1122[[#This Row],[Capacidad máxima 
(Área / Índice)]],"Cumple","No cumple"))</f>
        <v>No aplica</v>
      </c>
      <c r="I14" s="126"/>
    </row>
    <row r="15" spans="1:13" x14ac:dyDescent="0.2">
      <c r="A15" s="131"/>
      <c r="B15" s="111"/>
      <c r="C15" s="111"/>
      <c r="D15" s="127"/>
      <c r="E15" s="110"/>
      <c r="F15" s="130" t="str">
        <f>IFERROR(ROUNDDOWN((Tabla1122[[#This Row],[Área (m²)]]/Tabla1122[[#This Row],[Índice (m²/niña-niño)]]),0)," ")</f>
        <v xml:space="preserve"> </v>
      </c>
      <c r="G15" s="110"/>
      <c r="H15" s="97" t="str">
        <f>IF(OR(ISBLANK(Tabla1122[[#This Row],[Capacidad máxima 
(Área / Índice)]]),ISBLANK(Tabla1122[[#This Row],[No. niñas y niños (Cupos ubicados)]])),"No aplica",IF(Tabla1122[[#This Row],[No. niñas y niños (Cupos ubicados)]]&lt;=Tabla1122[[#This Row],[Capacidad máxima 
(Área / Índice)]],"Cumple","No cumple"))</f>
        <v>No aplica</v>
      </c>
      <c r="I15" s="126"/>
    </row>
    <row r="16" spans="1:13" x14ac:dyDescent="0.2">
      <c r="A16" s="131"/>
      <c r="B16" s="111"/>
      <c r="C16" s="111"/>
      <c r="D16" s="127"/>
      <c r="E16" s="110"/>
      <c r="F16" s="130" t="str">
        <f>IFERROR(ROUNDDOWN((Tabla1122[[#This Row],[Área (m²)]]/Tabla1122[[#This Row],[Índice (m²/niña-niño)]]),0)," ")</f>
        <v xml:space="preserve"> </v>
      </c>
      <c r="G16" s="110"/>
      <c r="H16" s="97" t="str">
        <f>IF(OR(ISBLANK(Tabla1122[[#This Row],[Capacidad máxima 
(Área / Índice)]]),ISBLANK(Tabla1122[[#This Row],[No. niñas y niños (Cupos ubicados)]])),"No aplica",IF(Tabla1122[[#This Row],[No. niñas y niños (Cupos ubicados)]]&lt;=Tabla1122[[#This Row],[Capacidad máxima 
(Área / Índice)]],"Cumple","No cumple"))</f>
        <v>No aplica</v>
      </c>
      <c r="I16" s="126"/>
    </row>
    <row r="17" spans="1:9" x14ac:dyDescent="0.2">
      <c r="A17" s="131"/>
      <c r="B17" s="111"/>
      <c r="C17" s="111"/>
      <c r="D17" s="127"/>
      <c r="E17" s="110"/>
      <c r="F17" s="130" t="str">
        <f>IFERROR(ROUNDDOWN((Tabla1122[[#This Row],[Área (m²)]]/Tabla1122[[#This Row],[Índice (m²/niña-niño)]]),0)," ")</f>
        <v xml:space="preserve"> </v>
      </c>
      <c r="G17" s="110"/>
      <c r="H17" s="97" t="str">
        <f>IF(OR(ISBLANK(Tabla1122[[#This Row],[Capacidad máxima 
(Área / Índice)]]),ISBLANK(Tabla1122[[#This Row],[No. niñas y niños (Cupos ubicados)]])),"No aplica",IF(Tabla1122[[#This Row],[No. niñas y niños (Cupos ubicados)]]&lt;=Tabla1122[[#This Row],[Capacidad máxima 
(Área / Índice)]],"Cumple","No cumple"))</f>
        <v>No aplica</v>
      </c>
      <c r="I17" s="126"/>
    </row>
    <row r="18" spans="1:9" x14ac:dyDescent="0.2">
      <c r="A18" s="131"/>
      <c r="B18" s="111"/>
      <c r="C18" s="111"/>
      <c r="D18" s="111"/>
      <c r="E18" s="110"/>
      <c r="F18" s="130" t="str">
        <f>IFERROR(ROUNDDOWN((Tabla1122[[#This Row],[Área (m²)]]/Tabla1122[[#This Row],[Índice (m²/niña-niño)]]),0)," ")</f>
        <v xml:space="preserve"> </v>
      </c>
      <c r="G18" s="110"/>
      <c r="H18" s="97" t="str">
        <f>IF(OR(ISBLANK(Tabla1122[[#This Row],[Capacidad máxima 
(Área / Índice)]]),ISBLANK(Tabla1122[[#This Row],[No. niñas y niños (Cupos ubicados)]])),"No aplica",IF(Tabla1122[[#This Row],[No. niñas y niños (Cupos ubicados)]]&lt;=Tabla1122[[#This Row],[Capacidad máxima 
(Área / Índice)]],"Cumple","No cumple"))</f>
        <v>No aplica</v>
      </c>
      <c r="I18" s="126"/>
    </row>
    <row r="19" spans="1:9" x14ac:dyDescent="0.2">
      <c r="A19" s="131"/>
      <c r="B19" s="111"/>
      <c r="C19" s="111"/>
      <c r="D19" s="111"/>
      <c r="E19" s="110"/>
      <c r="F19" s="130" t="str">
        <f>IFERROR(ROUNDDOWN((Tabla1122[[#This Row],[Área (m²)]]/Tabla1122[[#This Row],[Índice (m²/niña-niño)]]),0)," ")</f>
        <v xml:space="preserve"> </v>
      </c>
      <c r="G19" s="110"/>
      <c r="H19" s="97" t="str">
        <f>IF(OR(ISBLANK(Tabla1122[[#This Row],[Capacidad máxima 
(Área / Índice)]]),ISBLANK(Tabla1122[[#This Row],[No. niñas y niños (Cupos ubicados)]])),"No aplica",IF(Tabla1122[[#This Row],[No. niñas y niños (Cupos ubicados)]]&lt;=Tabla1122[[#This Row],[Capacidad máxima 
(Área / Índice)]],"Cumple","No cumple"))</f>
        <v>No aplica</v>
      </c>
      <c r="I19" s="126"/>
    </row>
    <row r="20" spans="1:9" x14ac:dyDescent="0.2">
      <c r="A20" s="131"/>
      <c r="B20" s="111"/>
      <c r="C20" s="111"/>
      <c r="D20" s="111"/>
      <c r="E20" s="110"/>
      <c r="F20" s="130" t="str">
        <f>IFERROR(ROUNDDOWN((Tabla1122[[#This Row],[Área (m²)]]/Tabla1122[[#This Row],[Índice (m²/niña-niño)]]),0)," ")</f>
        <v xml:space="preserve"> </v>
      </c>
      <c r="G20" s="110"/>
      <c r="H20" s="97" t="str">
        <f>IF(OR(ISBLANK(Tabla1122[[#This Row],[Capacidad máxima 
(Área / Índice)]]),ISBLANK(Tabla1122[[#This Row],[No. niñas y niños (Cupos ubicados)]])),"No aplica",IF(Tabla1122[[#This Row],[No. niñas y niños (Cupos ubicados)]]&lt;=Tabla1122[[#This Row],[Capacidad máxima 
(Área / Índice)]],"Cumple","No cumple"))</f>
        <v>No aplica</v>
      </c>
      <c r="I20" s="126"/>
    </row>
    <row r="21" spans="1:9" x14ac:dyDescent="0.2">
      <c r="A21" s="131"/>
      <c r="B21" s="111"/>
      <c r="C21" s="111"/>
      <c r="D21" s="111"/>
      <c r="E21" s="110"/>
      <c r="F21" s="130" t="str">
        <f>IFERROR(ROUNDDOWN((Tabla1122[[#This Row],[Área (m²)]]/Tabla1122[[#This Row],[Índice (m²/niña-niño)]]),0)," ")</f>
        <v xml:space="preserve"> </v>
      </c>
      <c r="G21" s="110"/>
      <c r="H21" s="97" t="str">
        <f>IF(OR(ISBLANK(Tabla1122[[#This Row],[Capacidad máxima 
(Área / Índice)]]),ISBLANK(Tabla1122[[#This Row],[No. niñas y niños (Cupos ubicados)]])),"No aplica",IF(Tabla1122[[#This Row],[No. niñas y niños (Cupos ubicados)]]&lt;=Tabla1122[[#This Row],[Capacidad máxima 
(Área / Índice)]],"Cumple","No cumple"))</f>
        <v>No aplica</v>
      </c>
      <c r="I21" s="126"/>
    </row>
    <row r="22" spans="1:9" x14ac:dyDescent="0.2">
      <c r="A22" s="131"/>
      <c r="B22" s="111"/>
      <c r="C22" s="111"/>
      <c r="D22" s="111"/>
      <c r="E22" s="110"/>
      <c r="F22" s="130" t="str">
        <f>IFERROR(ROUNDDOWN((Tabla1122[[#This Row],[Área (m²)]]/Tabla1122[[#This Row],[Índice (m²/niña-niño)]]),0)," ")</f>
        <v xml:space="preserve"> </v>
      </c>
      <c r="G22" s="110"/>
      <c r="H22" s="97" t="str">
        <f>IF(OR(ISBLANK(Tabla1122[[#This Row],[Capacidad máxima 
(Área / Índice)]]),ISBLANK(Tabla1122[[#This Row],[No. niñas y niños (Cupos ubicados)]])),"No aplica",IF(Tabla1122[[#This Row],[No. niñas y niños (Cupos ubicados)]]&lt;=Tabla1122[[#This Row],[Capacidad máxima 
(Área / Índice)]],"Cumple","No cumple"))</f>
        <v>No aplica</v>
      </c>
      <c r="I22" s="126"/>
    </row>
    <row r="23" spans="1:9" x14ac:dyDescent="0.2">
      <c r="A23" s="131"/>
      <c r="B23" s="111"/>
      <c r="C23" s="111"/>
      <c r="D23" s="111"/>
      <c r="E23" s="110"/>
      <c r="F23" s="130" t="str">
        <f>IFERROR(ROUNDDOWN((Tabla1122[[#This Row],[Área (m²)]]/Tabla1122[[#This Row],[Índice (m²/niña-niño)]]),0)," ")</f>
        <v xml:space="preserve"> </v>
      </c>
      <c r="G23" s="110"/>
      <c r="H23" s="97" t="str">
        <f>IF(OR(ISBLANK(Tabla1122[[#This Row],[Capacidad máxima 
(Área / Índice)]]),ISBLANK(Tabla1122[[#This Row],[No. niñas y niños (Cupos ubicados)]])),"No aplica",IF(Tabla1122[[#This Row],[No. niñas y niños (Cupos ubicados)]]&lt;=Tabla1122[[#This Row],[Capacidad máxima 
(Área / Índice)]],"Cumple","No cumple"))</f>
        <v>No aplica</v>
      </c>
      <c r="I23" s="126"/>
    </row>
    <row r="24" spans="1:9" x14ac:dyDescent="0.2">
      <c r="A24" s="131"/>
      <c r="B24" s="111"/>
      <c r="C24" s="111"/>
      <c r="D24" s="111"/>
      <c r="E24" s="110"/>
      <c r="F24" s="130" t="str">
        <f>IFERROR(ROUNDDOWN((Tabla1122[[#This Row],[Área (m²)]]/Tabla1122[[#This Row],[Índice (m²/niña-niño)]]),0)," ")</f>
        <v xml:space="preserve"> </v>
      </c>
      <c r="G24" s="110"/>
      <c r="H24" s="97" t="str">
        <f>IF(OR(ISBLANK(Tabla1122[[#This Row],[Capacidad máxima 
(Área / Índice)]]),ISBLANK(Tabla1122[[#This Row],[No. niñas y niños (Cupos ubicados)]])),"No aplica",IF(Tabla1122[[#This Row],[No. niñas y niños (Cupos ubicados)]]&lt;=Tabla1122[[#This Row],[Capacidad máxima 
(Área / Índice)]],"Cumple","No cumple"))</f>
        <v>No aplica</v>
      </c>
      <c r="I24" s="126"/>
    </row>
    <row r="25" spans="1:9" x14ac:dyDescent="0.2">
      <c r="A25" s="131"/>
      <c r="B25" s="111"/>
      <c r="C25" s="111"/>
      <c r="D25" s="111"/>
      <c r="E25" s="110"/>
      <c r="F25" s="130" t="str">
        <f>IFERROR(ROUNDDOWN((Tabla1122[[#This Row],[Área (m²)]]/Tabla1122[[#This Row],[Índice (m²/niña-niño)]]),0)," ")</f>
        <v xml:space="preserve"> </v>
      </c>
      <c r="G25" s="110"/>
      <c r="H25" s="97" t="str">
        <f>IF(OR(ISBLANK(Tabla1122[[#This Row],[Capacidad máxima 
(Área / Índice)]]),ISBLANK(Tabla1122[[#This Row],[No. niñas y niños (Cupos ubicados)]])),"No aplica",IF(Tabla1122[[#This Row],[No. niñas y niños (Cupos ubicados)]]&lt;=Tabla1122[[#This Row],[Capacidad máxima 
(Área / Índice)]],"Cumple","No cumple"))</f>
        <v>No aplica</v>
      </c>
      <c r="I25" s="126"/>
    </row>
    <row r="26" spans="1:9" x14ac:dyDescent="0.2">
      <c r="A26" s="131"/>
      <c r="B26" s="111"/>
      <c r="C26" s="111"/>
      <c r="D26" s="111"/>
      <c r="E26" s="110"/>
      <c r="F26" s="130" t="str">
        <f>IFERROR(ROUNDDOWN((Tabla1122[[#This Row],[Área (m²)]]/Tabla1122[[#This Row],[Índice (m²/niña-niño)]]),0)," ")</f>
        <v xml:space="preserve"> </v>
      </c>
      <c r="G26" s="110"/>
      <c r="H26" s="97" t="str">
        <f>IF(OR(ISBLANK(Tabla1122[[#This Row],[Capacidad máxima 
(Área / Índice)]]),ISBLANK(Tabla1122[[#This Row],[No. niñas y niños (Cupos ubicados)]])),"No aplica",IF(Tabla1122[[#This Row],[No. niñas y niños (Cupos ubicados)]]&lt;=Tabla1122[[#This Row],[Capacidad máxima 
(Área / Índice)]],"Cumple","No cumple"))</f>
        <v>No aplica</v>
      </c>
      <c r="I26" s="126"/>
    </row>
    <row r="27" spans="1:9" x14ac:dyDescent="0.2">
      <c r="A27" s="131"/>
      <c r="B27" s="111"/>
      <c r="C27" s="111"/>
      <c r="D27" s="111"/>
      <c r="E27" s="110"/>
      <c r="F27" s="130" t="str">
        <f>IFERROR(ROUNDDOWN((Tabla1122[[#This Row],[Área (m²)]]/Tabla1122[[#This Row],[Índice (m²/niña-niño)]]),0)," ")</f>
        <v xml:space="preserve"> </v>
      </c>
      <c r="G27" s="110"/>
      <c r="H27" s="97" t="str">
        <f>IF(OR(ISBLANK(Tabla1122[[#This Row],[Capacidad máxima 
(Área / Índice)]]),ISBLANK(Tabla1122[[#This Row],[No. niñas y niños (Cupos ubicados)]])),"No aplica",IF(Tabla1122[[#This Row],[No. niñas y niños (Cupos ubicados)]]&lt;=Tabla1122[[#This Row],[Capacidad máxima 
(Área / Índice)]],"Cumple","No cumple"))</f>
        <v>No aplica</v>
      </c>
      <c r="I27" s="126"/>
    </row>
    <row r="28" spans="1:9" x14ac:dyDescent="0.2">
      <c r="A28" s="131"/>
      <c r="B28" s="125"/>
      <c r="C28" s="125"/>
      <c r="D28" s="125"/>
      <c r="E28" s="110"/>
      <c r="F28" s="130" t="str">
        <f>IFERROR(ROUNDDOWN((Tabla1122[[#This Row],[Área (m²)]]/Tabla1122[[#This Row],[Índice (m²/niña-niño)]]),0)," ")</f>
        <v xml:space="preserve"> </v>
      </c>
      <c r="G28" s="129"/>
      <c r="H28" s="128" t="str">
        <f>IF(OR(ISBLANK(Tabla1122[[#This Row],[Capacidad máxima 
(Área / Índice)]]),ISBLANK(Tabla1122[[#This Row],[No. niñas y niños (Cupos ubicados)]])),"No aplica",IF(Tabla1122[[#This Row],[No. niñas y niños (Cupos ubicados)]]&lt;=Tabla1122[[#This Row],[Capacidad máxima 
(Área / Índice)]],"Cumple","No cumple"))</f>
        <v>No aplica</v>
      </c>
      <c r="I28" s="124"/>
    </row>
    <row r="29" spans="1:9" x14ac:dyDescent="0.2">
      <c r="A29" s="131"/>
      <c r="B29" s="125"/>
      <c r="C29" s="125"/>
      <c r="D29" s="125"/>
      <c r="E29" s="110"/>
      <c r="F29" s="130" t="str">
        <f>IFERROR(ROUNDDOWN((Tabla1122[[#This Row],[Área (m²)]]/Tabla1122[[#This Row],[Índice (m²/niña-niño)]]),0)," ")</f>
        <v xml:space="preserve"> </v>
      </c>
      <c r="G29" s="129"/>
      <c r="H29" s="128" t="str">
        <f>IF(OR(ISBLANK(Tabla1122[[#This Row],[Capacidad máxima 
(Área / Índice)]]),ISBLANK(Tabla1122[[#This Row],[No. niñas y niños (Cupos ubicados)]])),"No aplica",IF(Tabla1122[[#This Row],[No. niñas y niños (Cupos ubicados)]]&lt;=Tabla1122[[#This Row],[Capacidad máxima 
(Área / Índice)]],"Cumple","No cumple"))</f>
        <v>No aplica</v>
      </c>
      <c r="I29" s="124"/>
    </row>
    <row r="30" spans="1:9" x14ac:dyDescent="0.2">
      <c r="A30" s="131"/>
      <c r="B30" s="125"/>
      <c r="C30" s="125"/>
      <c r="D30" s="125"/>
      <c r="E30" s="110"/>
      <c r="F30" s="130" t="str">
        <f>IFERROR(ROUNDDOWN((Tabla1122[[#This Row],[Área (m²)]]/Tabla1122[[#This Row],[Índice (m²/niña-niño)]]),0)," ")</f>
        <v xml:space="preserve"> </v>
      </c>
      <c r="G30" s="129"/>
      <c r="H30" s="128" t="str">
        <f>IF(OR(ISBLANK(Tabla1122[[#This Row],[Capacidad máxima 
(Área / Índice)]]),ISBLANK(Tabla1122[[#This Row],[No. niñas y niños (Cupos ubicados)]])),"No aplica",IF(Tabla1122[[#This Row],[No. niñas y niños (Cupos ubicados)]]&lt;=Tabla1122[[#This Row],[Capacidad máxima 
(Área / Índice)]],"Cumple","No cumple"))</f>
        <v>No aplica</v>
      </c>
      <c r="I30" s="124"/>
    </row>
    <row r="31" spans="1:9" x14ac:dyDescent="0.2">
      <c r="A31" s="131"/>
      <c r="B31" s="125"/>
      <c r="C31" s="125"/>
      <c r="D31" s="125"/>
      <c r="E31" s="110"/>
      <c r="F31" s="130" t="str">
        <f>IFERROR(ROUNDDOWN((Tabla1122[[#This Row],[Área (m²)]]/Tabla1122[[#This Row],[Índice (m²/niña-niño)]]),0)," ")</f>
        <v xml:space="preserve"> </v>
      </c>
      <c r="G31" s="129"/>
      <c r="H31" s="128" t="str">
        <f>IF(OR(ISBLANK(Tabla1122[[#This Row],[Capacidad máxima 
(Área / Índice)]]),ISBLANK(Tabla1122[[#This Row],[No. niñas y niños (Cupos ubicados)]])),"No aplica",IF(Tabla1122[[#This Row],[No. niñas y niños (Cupos ubicados)]]&lt;=Tabla1122[[#This Row],[Capacidad máxima 
(Área / Índice)]],"Cumple","No cumple"))</f>
        <v>No aplica</v>
      </c>
      <c r="I31" s="124"/>
    </row>
    <row r="32" spans="1:9" x14ac:dyDescent="0.2">
      <c r="A32" s="131"/>
      <c r="B32" s="125"/>
      <c r="C32" s="125"/>
      <c r="D32" s="125"/>
      <c r="E32" s="110"/>
      <c r="F32" s="130" t="str">
        <f>IFERROR(ROUNDDOWN((Tabla1122[[#This Row],[Área (m²)]]/Tabla1122[[#This Row],[Índice (m²/niña-niño)]]),0)," ")</f>
        <v xml:space="preserve"> </v>
      </c>
      <c r="G32" s="129"/>
      <c r="H32" s="128" t="str">
        <f>IF(OR(ISBLANK(Tabla1122[[#This Row],[Capacidad máxima 
(Área / Índice)]]),ISBLANK(Tabla1122[[#This Row],[No. niñas y niños (Cupos ubicados)]])),"No aplica",IF(Tabla1122[[#This Row],[No. niñas y niños (Cupos ubicados)]]&lt;=Tabla1122[[#This Row],[Capacidad máxima 
(Área / Índice)]],"Cumple","No cumple"))</f>
        <v>No aplica</v>
      </c>
      <c r="I32" s="124"/>
    </row>
    <row r="33" spans="1:9" x14ac:dyDescent="0.2">
      <c r="A33" s="131"/>
      <c r="B33" s="111"/>
      <c r="C33" s="111"/>
      <c r="D33" s="111"/>
      <c r="E33" s="110"/>
      <c r="F33" s="130" t="str">
        <f>IFERROR(ROUNDDOWN((Tabla1122[[#This Row],[Área (m²)]]/Tabla1122[[#This Row],[Índice (m²/niña-niño)]]),0)," ")</f>
        <v xml:space="preserve"> </v>
      </c>
      <c r="G33" s="110"/>
      <c r="H33" s="97" t="str">
        <f>IF(OR(ISBLANK(Tabla1122[[#This Row],[Capacidad máxima 
(Área / Índice)]]),ISBLANK(Tabla1122[[#This Row],[No. niñas y niños (Cupos ubicados)]])),"No aplica",IF(Tabla1122[[#This Row],[No. niñas y niños (Cupos ubicados)]]&lt;=Tabla1122[[#This Row],[Capacidad máxima 
(Área / Índice)]],"Cumple","No cumple"))</f>
        <v>No aplica</v>
      </c>
      <c r="I33" s="126"/>
    </row>
    <row r="36" spans="1:9" ht="15" thickBot="1" x14ac:dyDescent="0.25"/>
    <row r="37" spans="1:9" ht="20.100000000000001" customHeight="1" thickBot="1" x14ac:dyDescent="0.25">
      <c r="A37" s="529" t="s">
        <v>2477</v>
      </c>
      <c r="B37" s="530"/>
      <c r="C37" s="530"/>
      <c r="D37" s="530"/>
      <c r="E37" s="530"/>
      <c r="F37" s="530"/>
      <c r="G37" s="530"/>
      <c r="H37" s="530"/>
      <c r="I37" s="531"/>
    </row>
    <row r="39" spans="1:9" ht="24.6" customHeight="1" x14ac:dyDescent="0.2">
      <c r="A39" s="532" t="s">
        <v>2129</v>
      </c>
      <c r="B39" s="532"/>
      <c r="C39" s="532"/>
      <c r="D39" s="201"/>
    </row>
    <row r="41" spans="1:9" ht="20.45" customHeight="1" x14ac:dyDescent="0.2">
      <c r="E41" s="528" t="s">
        <v>2130</v>
      </c>
      <c r="F41" s="528"/>
      <c r="G41" s="528"/>
      <c r="H41" s="528"/>
      <c r="I41" s="528"/>
    </row>
    <row r="42" spans="1:9" ht="55.5" customHeight="1" x14ac:dyDescent="0.2">
      <c r="E42" s="203" t="s">
        <v>2131</v>
      </c>
      <c r="F42" s="203" t="s">
        <v>2132</v>
      </c>
      <c r="G42" s="203" t="s">
        <v>2133</v>
      </c>
      <c r="H42" s="202" t="s">
        <v>2124</v>
      </c>
      <c r="I42" s="202" t="s">
        <v>2125</v>
      </c>
    </row>
    <row r="43" spans="1:9" ht="40.5" customHeight="1" x14ac:dyDescent="0.2">
      <c r="E43" s="204">
        <f>IFERROR(ROUNDUP($D$39/20,0)," ")</f>
        <v>0</v>
      </c>
      <c r="F43" s="109"/>
      <c r="G43" s="204" t="str">
        <f>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f>
        <v xml:space="preserve"> </v>
      </c>
      <c r="H43" s="97" t="str">
        <f>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f>
        <v>No aplica</v>
      </c>
      <c r="I43" s="205"/>
    </row>
    <row r="46" spans="1:9" ht="20.45" customHeight="1" x14ac:dyDescent="0.2">
      <c r="E46" s="528" t="s">
        <v>2134</v>
      </c>
      <c r="F46" s="528"/>
      <c r="G46" s="528"/>
      <c r="H46" s="528"/>
      <c r="I46" s="528"/>
    </row>
    <row r="47" spans="1:9" ht="51.6" customHeight="1" x14ac:dyDescent="0.2">
      <c r="C47" s="206"/>
      <c r="E47" s="203" t="s">
        <v>2135</v>
      </c>
      <c r="F47" s="203" t="s">
        <v>2136</v>
      </c>
      <c r="G47" s="203" t="s">
        <v>2137</v>
      </c>
      <c r="H47" s="202" t="s">
        <v>2124</v>
      </c>
      <c r="I47" s="202" t="s">
        <v>2125</v>
      </c>
    </row>
    <row r="48" spans="1:9" ht="40.5" customHeight="1" x14ac:dyDescent="0.2">
      <c r="E48" s="204">
        <f>IFERROR(ROUNDUP($D$39/20,0)," ")</f>
        <v>0</v>
      </c>
      <c r="F48" s="109"/>
      <c r="G48" s="204" t="str">
        <f>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f>
        <v xml:space="preserve"> </v>
      </c>
      <c r="H48" s="97" t="str">
        <f>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f>
        <v>No aplica</v>
      </c>
      <c r="I48" s="205"/>
    </row>
    <row r="51" spans="5:9" ht="14.1" customHeight="1" x14ac:dyDescent="0.2">
      <c r="E51" s="528" t="s">
        <v>2138</v>
      </c>
      <c r="F51" s="528"/>
      <c r="G51" s="528"/>
      <c r="H51" s="528"/>
      <c r="I51" s="528"/>
    </row>
    <row r="52" spans="5:9" ht="45.95" customHeight="1" x14ac:dyDescent="0.2">
      <c r="E52" s="203" t="s">
        <v>2139</v>
      </c>
      <c r="F52" s="203" t="s">
        <v>2140</v>
      </c>
      <c r="G52" s="203" t="s">
        <v>2141</v>
      </c>
      <c r="H52" s="202" t="s">
        <v>2124</v>
      </c>
      <c r="I52" s="202" t="s">
        <v>2125</v>
      </c>
    </row>
    <row r="53" spans="5:9" ht="37.5" customHeight="1" x14ac:dyDescent="0.2">
      <c r="E53" s="204" t="str">
        <f>IFERROR(ROUNDUP($D$39/$D$39,0)," ")</f>
        <v xml:space="preserve"> </v>
      </c>
      <c r="F53" s="109"/>
      <c r="G53" s="204" t="str">
        <f>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f>
        <v xml:space="preserve"> </v>
      </c>
      <c r="H53" s="97" t="str">
        <f>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f>
        <v>No aplica</v>
      </c>
      <c r="I53" s="205"/>
    </row>
  </sheetData>
  <sheetProtection algorithmName="SHA-512" hashValue="/SvS8gtVQabcYtSZYfAMi9atcE7d6Jt4uUO5EUg+/l2ZjPUN83eLK9pJnvl8R5BMPQcgdSZDgbGPiMLF7AHCxw==" saltValue="DiCwbZIkHnJhYeg47hec8w==" spinCount="100000" sheet="1" formatRows="0"/>
  <mergeCells count="6">
    <mergeCell ref="E51:I51"/>
    <mergeCell ref="A1:I1"/>
    <mergeCell ref="A37:I37"/>
    <mergeCell ref="A39:C39"/>
    <mergeCell ref="E41:I41"/>
    <mergeCell ref="E46:I46"/>
  </mergeCells>
  <conditionalFormatting sqref="D39">
    <cfRule type="expression" dxfId="14" priority="5">
      <formula>$D$39=0</formula>
    </cfRule>
    <cfRule type="expression" dxfId="13" priority="6">
      <formula>$D$39&lt;&gt;0</formula>
    </cfRule>
  </conditionalFormatting>
  <conditionalFormatting sqref="F43">
    <cfRule type="expression" dxfId="12" priority="3">
      <formula>$F$43=0</formula>
    </cfRule>
    <cfRule type="colorScale" priority="4">
      <colorScale>
        <cfvo type="formula" val="$F$43=0"/>
        <cfvo type="formula" val="$F$43&lt;&gt;0"/>
        <color rgb="FFFFFF00"/>
        <color theme="6" tint="0.79998168889431442"/>
      </colorScale>
    </cfRule>
  </conditionalFormatting>
  <conditionalFormatting sqref="F48">
    <cfRule type="expression" dxfId="11" priority="2">
      <formula>$F$48=0</formula>
    </cfRule>
  </conditionalFormatting>
  <conditionalFormatting sqref="F53">
    <cfRule type="expression" dxfId="10" priority="1">
      <formula>$F$53=0</formula>
    </cfRule>
  </conditionalFormatting>
  <conditionalFormatting sqref="H4:H33">
    <cfRule type="cellIs" dxfId="9" priority="13" operator="equal">
      <formula>"No Cumple"</formula>
    </cfRule>
    <cfRule type="cellIs" dxfId="8" priority="14" operator="equal">
      <formula>"CUMPLE"</formula>
    </cfRule>
  </conditionalFormatting>
  <conditionalFormatting sqref="H43">
    <cfRule type="cellIs" dxfId="7" priority="11" operator="equal">
      <formula>"No Cumple"</formula>
    </cfRule>
    <cfRule type="cellIs" dxfId="6" priority="12" operator="equal">
      <formula>"CUMPLE"</formula>
    </cfRule>
  </conditionalFormatting>
  <conditionalFormatting sqref="H48">
    <cfRule type="cellIs" dxfId="5" priority="9" operator="equal">
      <formula>"No Cumple"</formula>
    </cfRule>
    <cfRule type="cellIs" dxfId="4" priority="10" operator="equal">
      <formula>"CUMPLE"</formula>
    </cfRule>
  </conditionalFormatting>
  <conditionalFormatting sqref="H53">
    <cfRule type="cellIs" dxfId="3" priority="7" operator="equal">
      <formula>"No Cumple"</formula>
    </cfRule>
    <cfRule type="cellIs" dxfId="2" priority="8" operator="equal">
      <formula>"CUMPLE"</formula>
    </cfRule>
  </conditionalFormatting>
  <conditionalFormatting sqref="J2">
    <cfRule type="cellIs" dxfId="1" priority="15" operator="equal">
      <formula>"No Cumple"</formula>
    </cfRule>
    <cfRule type="cellIs" dxfId="0" priority="16" operator="equal">
      <formula>"CUMPLE"</formula>
    </cfRule>
  </conditionalFormatting>
  <dataValidations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33" xr:uid="{DE442963-504E-42F4-B171-027CDFB21F65}">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G33" xr:uid="{1452D1AF-BCFD-453A-A61D-81037CBE0845}">
      <formula1>0</formula1>
    </dataValidation>
    <dataValidation type="whole" operator="greaterThanOrEqual" allowBlank="1" showInputMessage="1" showErrorMessage="1" errorTitle="ERROR DE DIGITACIÓN !" error="Asegurese de digitar únicamente números ENTEROS POSITIVOS." sqref="F43 F48 F53 D39" xr:uid="{0EB85DE0-5544-43BB-BBF6-936AD20A5DC1}">
      <formula1>0</formula1>
    </dataValidation>
  </dataValidations>
  <hyperlinks>
    <hyperlink ref="J1" location="PORTADA!A1" display="Portada" xr:uid="{4C62C542-8031-481E-B3EC-939F71C39681}"/>
    <hyperlink ref="J2" location="'2.Ambientes Edu. y Protectores'!A1" display="Click" xr:uid="{E9D36AB4-253C-4991-9174-9F4FD2992389}"/>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rowBreaks count="1" manualBreakCount="1">
    <brk id="35" max="8" man="1"/>
  </rowBreaks>
  <legacyDrawingHF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B2BF9-504B-4280-AF95-BE29F91564A4}">
  <sheetPr>
    <tabColor rgb="FFFFCCCC"/>
    <pageSetUpPr fitToPage="1"/>
  </sheetPr>
  <dimension ref="A1:AN12"/>
  <sheetViews>
    <sheetView zoomScaleNormal="100" workbookViewId="0">
      <selection activeCell="E1" sqref="E1:E6"/>
    </sheetView>
  </sheetViews>
  <sheetFormatPr baseColWidth="10" defaultColWidth="11.28515625" defaultRowHeight="15" x14ac:dyDescent="0.25"/>
  <cols>
    <col min="1" max="1" width="8.28515625" customWidth="1"/>
    <col min="2" max="2" width="5.85546875" customWidth="1"/>
    <col min="3" max="3" width="32.140625" customWidth="1"/>
    <col min="4" max="4" width="14.7109375" customWidth="1"/>
    <col min="5" max="5" width="15.140625" customWidth="1"/>
    <col min="6" max="6" width="13.7109375" customWidth="1"/>
    <col min="7" max="10" width="18.140625" customWidth="1"/>
    <col min="11" max="11" width="20.85546875" customWidth="1"/>
    <col min="12" max="12" width="14.28515625" customWidth="1"/>
    <col min="13" max="13" width="14.7109375" customWidth="1"/>
    <col min="14" max="14" width="28.140625" customWidth="1"/>
    <col min="16" max="16" width="14.140625" customWidth="1"/>
    <col min="29" max="29" width="13.28515625" customWidth="1"/>
    <col min="33" max="33" width="13.28515625" customWidth="1"/>
    <col min="34" max="35" width="12" customWidth="1"/>
    <col min="36" max="36" width="13.85546875" customWidth="1"/>
    <col min="40" max="40" width="47.140625" customWidth="1"/>
  </cols>
  <sheetData>
    <row r="1" spans="1:40" ht="43.5" customHeight="1" thickBot="1" x14ac:dyDescent="0.3">
      <c r="A1" s="213" t="s">
        <v>1725</v>
      </c>
      <c r="B1" s="533" t="s">
        <v>2142</v>
      </c>
      <c r="C1" s="533"/>
      <c r="D1" s="533"/>
      <c r="E1" s="533"/>
      <c r="F1" s="533"/>
      <c r="G1" s="533"/>
      <c r="H1" s="533"/>
      <c r="I1" s="533"/>
      <c r="J1" s="533"/>
      <c r="K1" s="533"/>
      <c r="L1" s="533"/>
      <c r="M1" s="533"/>
      <c r="N1" s="533"/>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5"/>
    </row>
    <row r="2" spans="1:40" ht="45.75" thickBot="1" x14ac:dyDescent="0.3">
      <c r="A2" s="246" t="s">
        <v>1468</v>
      </c>
      <c r="B2" s="247" t="s">
        <v>1469</v>
      </c>
      <c r="C2" s="248" t="s">
        <v>2143</v>
      </c>
      <c r="D2" s="248" t="s">
        <v>2144</v>
      </c>
      <c r="E2" s="248" t="s">
        <v>2145</v>
      </c>
      <c r="F2" s="248" t="s">
        <v>2146</v>
      </c>
      <c r="G2" s="248" t="s">
        <v>2147</v>
      </c>
      <c r="H2" s="248" t="s">
        <v>2148</v>
      </c>
      <c r="I2" s="248" t="s">
        <v>2149</v>
      </c>
      <c r="J2" s="248" t="s">
        <v>2150</v>
      </c>
      <c r="K2" s="248" t="s">
        <v>2151</v>
      </c>
      <c r="L2" s="248" t="s">
        <v>2152</v>
      </c>
      <c r="M2" s="248" t="s">
        <v>2153</v>
      </c>
      <c r="N2" s="249" t="s">
        <v>2154</v>
      </c>
    </row>
    <row r="3" spans="1:40" ht="24.75" x14ac:dyDescent="0.25">
      <c r="A3" s="250" t="s">
        <v>2155</v>
      </c>
      <c r="B3" s="415"/>
      <c r="C3" s="416"/>
      <c r="D3" s="417"/>
      <c r="E3" s="417"/>
      <c r="F3" s="418"/>
      <c r="G3" s="416"/>
      <c r="H3" s="416"/>
      <c r="I3" s="416"/>
      <c r="J3" s="416"/>
      <c r="K3" s="419"/>
      <c r="L3" s="419"/>
      <c r="M3" s="429"/>
      <c r="N3" s="430"/>
    </row>
    <row r="4" spans="1:40" ht="24.75" x14ac:dyDescent="0.25">
      <c r="A4" s="250" t="s">
        <v>2155</v>
      </c>
      <c r="B4" s="420"/>
      <c r="C4" s="421"/>
      <c r="D4" s="422"/>
      <c r="E4" s="422"/>
      <c r="F4" s="423"/>
      <c r="G4" s="421"/>
      <c r="H4" s="421"/>
      <c r="I4" s="421"/>
      <c r="J4" s="421"/>
      <c r="K4" s="419"/>
      <c r="L4" s="419"/>
      <c r="M4" s="431"/>
      <c r="N4" s="432"/>
    </row>
    <row r="5" spans="1:40" ht="24.75" x14ac:dyDescent="0.25">
      <c r="A5" s="250" t="s">
        <v>2155</v>
      </c>
      <c r="B5" s="420"/>
      <c r="C5" s="421"/>
      <c r="D5" s="422"/>
      <c r="E5" s="422"/>
      <c r="F5" s="423"/>
      <c r="G5" s="421"/>
      <c r="H5" s="421"/>
      <c r="I5" s="421"/>
      <c r="J5" s="421"/>
      <c r="K5" s="419"/>
      <c r="L5" s="419"/>
      <c r="M5" s="431"/>
      <c r="N5" s="432"/>
    </row>
    <row r="6" spans="1:40" ht="24.75" x14ac:dyDescent="0.25">
      <c r="A6" s="250" t="s">
        <v>2155</v>
      </c>
      <c r="B6" s="420"/>
      <c r="C6" s="421"/>
      <c r="D6" s="422"/>
      <c r="E6" s="422"/>
      <c r="F6" s="423"/>
      <c r="G6" s="421"/>
      <c r="H6" s="421"/>
      <c r="I6" s="421"/>
      <c r="J6" s="421"/>
      <c r="K6" s="419"/>
      <c r="L6" s="419"/>
      <c r="M6" s="431"/>
      <c r="N6" s="432"/>
    </row>
    <row r="7" spans="1:40" ht="24.75" x14ac:dyDescent="0.25">
      <c r="A7" s="250" t="s">
        <v>2155</v>
      </c>
      <c r="B7" s="420"/>
      <c r="C7" s="421"/>
      <c r="D7" s="422"/>
      <c r="E7" s="422"/>
      <c r="F7" s="423"/>
      <c r="G7" s="421"/>
      <c r="H7" s="421"/>
      <c r="I7" s="421"/>
      <c r="J7" s="421"/>
      <c r="K7" s="419"/>
      <c r="L7" s="419"/>
      <c r="M7" s="431"/>
      <c r="N7" s="432"/>
    </row>
    <row r="8" spans="1:40" ht="24.75" x14ac:dyDescent="0.25">
      <c r="A8" s="250" t="s">
        <v>2155</v>
      </c>
      <c r="B8" s="420"/>
      <c r="C8" s="421"/>
      <c r="D8" s="422"/>
      <c r="E8" s="422"/>
      <c r="F8" s="423"/>
      <c r="G8" s="421"/>
      <c r="H8" s="421"/>
      <c r="I8" s="421"/>
      <c r="J8" s="421"/>
      <c r="K8" s="419"/>
      <c r="L8" s="419"/>
      <c r="M8" s="431"/>
      <c r="N8" s="432"/>
    </row>
    <row r="9" spans="1:40" ht="24.75" x14ac:dyDescent="0.25">
      <c r="A9" s="250" t="s">
        <v>2155</v>
      </c>
      <c r="B9" s="420"/>
      <c r="C9" s="421"/>
      <c r="D9" s="422"/>
      <c r="E9" s="422"/>
      <c r="F9" s="423"/>
      <c r="G9" s="421"/>
      <c r="H9" s="421"/>
      <c r="I9" s="421"/>
      <c r="J9" s="421"/>
      <c r="K9" s="419"/>
      <c r="L9" s="419"/>
      <c r="M9" s="431"/>
      <c r="N9" s="432"/>
    </row>
    <row r="10" spans="1:40" ht="24.75" x14ac:dyDescent="0.25">
      <c r="A10" s="250" t="s">
        <v>2155</v>
      </c>
      <c r="B10" s="420"/>
      <c r="C10" s="421"/>
      <c r="D10" s="422"/>
      <c r="E10" s="422"/>
      <c r="F10" s="423"/>
      <c r="G10" s="421"/>
      <c r="H10" s="421"/>
      <c r="I10" s="421"/>
      <c r="J10" s="421"/>
      <c r="K10" s="419"/>
      <c r="L10" s="419"/>
      <c r="M10" s="431"/>
      <c r="N10" s="432"/>
    </row>
    <row r="11" spans="1:40" ht="24.75" x14ac:dyDescent="0.25">
      <c r="A11" s="250" t="s">
        <v>2155</v>
      </c>
      <c r="B11" s="420"/>
      <c r="C11" s="421"/>
      <c r="D11" s="422"/>
      <c r="E11" s="422"/>
      <c r="F11" s="423"/>
      <c r="G11" s="421"/>
      <c r="H11" s="421"/>
      <c r="I11" s="421"/>
      <c r="J11" s="421"/>
      <c r="K11" s="419"/>
      <c r="L11" s="419"/>
      <c r="M11" s="431"/>
      <c r="N11" s="432"/>
    </row>
    <row r="12" spans="1:40" ht="25.5" thickBot="1" x14ac:dyDescent="0.3">
      <c r="A12" s="250" t="s">
        <v>2155</v>
      </c>
      <c r="B12" s="424"/>
      <c r="C12" s="425"/>
      <c r="D12" s="426"/>
      <c r="E12" s="426"/>
      <c r="F12" s="427"/>
      <c r="G12" s="425"/>
      <c r="H12" s="425"/>
      <c r="I12" s="425"/>
      <c r="J12" s="425"/>
      <c r="K12" s="428"/>
      <c r="L12" s="428"/>
      <c r="M12" s="433"/>
      <c r="N12" s="434"/>
    </row>
  </sheetData>
  <sheetProtection algorithmName="SHA-512" hashValue="yOiF1K5RkPkzFYl0y8Qk9ypp1NmGs5htK/tEST88KLHuFSr82mbNEH1WiARcMu4H8UTrlN0dhi84gpEN4Jy/vw==" saltValue="FSwvdaiVNPsC9E8U2z/FKw==" spinCount="100000" sheet="1" formatRows="0"/>
  <mergeCells count="1">
    <mergeCell ref="B1:N1"/>
  </mergeCells>
  <dataValidations disablePrompts="1" count="1">
    <dataValidation type="list" allowBlank="1" showInputMessage="1" showErrorMessage="1" sqref="K3:L12" xr:uid="{5B0002BE-6158-4BBD-A72A-5C44DF019E2B}">
      <formula1>"SI, NO"</formula1>
    </dataValidation>
  </dataValidations>
  <hyperlinks>
    <hyperlink ref="A1" location="PORTADA!A1" display="Portada" xr:uid="{B2E69F83-8768-4A49-B258-A7DA1A7B0FBF}"/>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D553D-1448-41A0-8D13-AFF60850D3A6}">
  <sheetPr>
    <tabColor theme="6" tint="0.59999389629810485"/>
    <pageSetUpPr fitToPage="1"/>
  </sheetPr>
  <dimension ref="A1:I16"/>
  <sheetViews>
    <sheetView zoomScaleNormal="100" workbookViewId="0">
      <selection activeCell="E1" sqref="E1:E6"/>
    </sheetView>
  </sheetViews>
  <sheetFormatPr baseColWidth="10" defaultColWidth="11.42578125" defaultRowHeight="15" x14ac:dyDescent="0.25"/>
  <cols>
    <col min="1" max="1" width="47.7109375" customWidth="1"/>
    <col min="2" max="2" width="47.42578125" customWidth="1"/>
    <col min="3" max="3" width="10" customWidth="1"/>
    <col min="4" max="4" width="29" customWidth="1"/>
    <col min="5" max="5" width="39.85546875" bestFit="1" customWidth="1"/>
    <col min="6" max="6" width="38.140625" bestFit="1" customWidth="1"/>
    <col min="7" max="7" width="34.28515625" bestFit="1" customWidth="1"/>
  </cols>
  <sheetData>
    <row r="1" spans="1:9" ht="14.45" customHeight="1" x14ac:dyDescent="0.25">
      <c r="A1" s="535" t="s">
        <v>2156</v>
      </c>
      <c r="B1" s="537" t="s">
        <v>2380</v>
      </c>
      <c r="C1" s="538"/>
    </row>
    <row r="2" spans="1:9" ht="44.45" customHeight="1" x14ac:dyDescent="0.25">
      <c r="A2" s="536"/>
      <c r="B2" s="537"/>
      <c r="C2" s="538"/>
      <c r="D2" s="68"/>
      <c r="E2" s="68"/>
    </row>
    <row r="3" spans="1:9" x14ac:dyDescent="0.25">
      <c r="A3" s="67" t="s">
        <v>2522</v>
      </c>
      <c r="B3" s="305">
        <f>$B$16/160</f>
        <v>1</v>
      </c>
      <c r="C3" s="306"/>
    </row>
    <row r="4" spans="1:9" x14ac:dyDescent="0.25">
      <c r="A4" s="67" t="s">
        <v>2523</v>
      </c>
      <c r="B4" s="305">
        <f>$B$16/160</f>
        <v>1</v>
      </c>
      <c r="C4" s="306"/>
      <c r="D4" s="534"/>
    </row>
    <row r="5" spans="1:9" x14ac:dyDescent="0.25">
      <c r="A5" s="67" t="s">
        <v>2524</v>
      </c>
      <c r="B5" s="305">
        <f>$B$16/160</f>
        <v>1</v>
      </c>
      <c r="C5" s="306"/>
      <c r="D5" s="534"/>
    </row>
    <row r="6" spans="1:9" x14ac:dyDescent="0.25">
      <c r="A6" s="67" t="s">
        <v>2525</v>
      </c>
      <c r="B6" s="305">
        <v>1</v>
      </c>
      <c r="C6" s="306"/>
      <c r="D6" s="534"/>
      <c r="I6">
        <v>20</v>
      </c>
    </row>
    <row r="7" spans="1:9" x14ac:dyDescent="0.25">
      <c r="A7" s="67" t="s">
        <v>2526</v>
      </c>
      <c r="B7" s="305">
        <v>1</v>
      </c>
      <c r="C7" s="306"/>
      <c r="I7">
        <v>20</v>
      </c>
    </row>
    <row r="8" spans="1:9" x14ac:dyDescent="0.25">
      <c r="A8" s="67" t="s">
        <v>2527</v>
      </c>
      <c r="B8" s="305">
        <v>1</v>
      </c>
      <c r="C8" s="306"/>
      <c r="I8">
        <v>60</v>
      </c>
    </row>
    <row r="9" spans="1:9" x14ac:dyDescent="0.25">
      <c r="A9" s="67" t="s">
        <v>2528</v>
      </c>
      <c r="B9" s="305">
        <v>1</v>
      </c>
      <c r="C9" s="306"/>
    </row>
    <row r="10" spans="1:9" x14ac:dyDescent="0.25">
      <c r="A10" s="67" t="s">
        <v>2529</v>
      </c>
      <c r="B10" s="305">
        <v>1</v>
      </c>
      <c r="C10" s="306"/>
    </row>
    <row r="11" spans="1:9" x14ac:dyDescent="0.25">
      <c r="A11" s="67" t="s">
        <v>2530</v>
      </c>
      <c r="B11" s="435">
        <v>1</v>
      </c>
      <c r="C11" s="306"/>
    </row>
    <row r="12" spans="1:9" x14ac:dyDescent="0.25">
      <c r="A12" s="67" t="s">
        <v>2531</v>
      </c>
      <c r="B12" s="435">
        <v>1</v>
      </c>
      <c r="C12" s="306"/>
    </row>
    <row r="13" spans="1:9" x14ac:dyDescent="0.25">
      <c r="A13" s="67" t="s">
        <v>2532</v>
      </c>
      <c r="B13" s="435">
        <v>1</v>
      </c>
      <c r="C13" s="306"/>
    </row>
    <row r="14" spans="1:9" ht="27" customHeight="1" x14ac:dyDescent="0.25">
      <c r="A14" s="539"/>
      <c r="B14" s="539"/>
      <c r="C14" s="540"/>
    </row>
    <row r="15" spans="1:9" ht="15.75" thickBot="1" x14ac:dyDescent="0.3"/>
    <row r="16" spans="1:9" ht="42" customHeight="1" thickBot="1" x14ac:dyDescent="0.3">
      <c r="A16" s="242" t="s">
        <v>2157</v>
      </c>
      <c r="B16" s="243">
        <v>160</v>
      </c>
      <c r="C16" s="208"/>
    </row>
  </sheetData>
  <sheetProtection algorithmName="SHA-512" hashValue="2YKYCX7HSfjfvaT2MW29YjGnixCIKbLi1r+NRi+KSuTKo7oE4KOut9mib1D5GBFDUT8O+xcmp19Fg1HUiidInA==" saltValue="iuV5YkI3ACDDhU2MLKGUmQ==" spinCount="100000" sheet="1" objects="1" scenarios="1"/>
  <mergeCells count="5">
    <mergeCell ref="D4:D6"/>
    <mergeCell ref="A1:A2"/>
    <mergeCell ref="B1:B2"/>
    <mergeCell ref="C1:C2"/>
    <mergeCell ref="A14:C14"/>
  </mergeCells>
  <hyperlinks>
    <hyperlink ref="B3" location="'5. Talento Humano'!Área_de_impresión" display="'5. Talento Humano'!Área_de_impresión" xr:uid="{553CA435-B671-4F40-BE46-9E0912EE837C}"/>
    <hyperlink ref="B4:B10" location="'5. Talento Humano'!Área_de_impresión" display="'5. Talento Humano'!Área_de_impresión" xr:uid="{B00700EE-162D-46A5-9B9A-9E0FB2D8A062}"/>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76B2-0F02-4990-BEC4-890591F68506}">
  <sheetPr>
    <tabColor theme="6" tint="0.59999389629810485"/>
    <pageSetUpPr fitToPage="1"/>
  </sheetPr>
  <dimension ref="A1:AP83"/>
  <sheetViews>
    <sheetView zoomScale="70" zoomScaleNormal="70" workbookViewId="0">
      <selection activeCell="E1" sqref="E1:E6"/>
    </sheetView>
  </sheetViews>
  <sheetFormatPr baseColWidth="10" defaultColWidth="10.85546875" defaultRowHeight="12.75" x14ac:dyDescent="0.2"/>
  <cols>
    <col min="1" max="1" width="10.85546875" style="232"/>
    <col min="2" max="2" width="43.7109375" style="234" customWidth="1"/>
    <col min="3" max="4" width="17.28515625" style="235" customWidth="1"/>
    <col min="5" max="8" width="14.7109375" style="235" customWidth="1"/>
    <col min="9" max="9" width="13.140625" style="235" customWidth="1"/>
    <col min="10" max="10" width="13.140625" style="232" customWidth="1"/>
    <col min="11" max="40" width="7.7109375" style="232" customWidth="1"/>
    <col min="41" max="41" width="46" style="232" customWidth="1"/>
    <col min="42" max="16384" width="10.85546875" style="232"/>
  </cols>
  <sheetData>
    <row r="1" spans="1:42" s="224" customFormat="1" ht="28.5" customHeight="1" x14ac:dyDescent="0.2">
      <c r="A1" s="541" t="s">
        <v>2158</v>
      </c>
      <c r="B1" s="541"/>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541"/>
      <c r="AK1" s="541"/>
      <c r="AL1" s="541"/>
      <c r="AM1" s="541"/>
      <c r="AN1" s="541"/>
      <c r="AO1" s="541"/>
      <c r="AP1" s="213" t="s">
        <v>1725</v>
      </c>
    </row>
    <row r="2" spans="1:42" s="224" customFormat="1" ht="104.25" customHeight="1" x14ac:dyDescent="0.2">
      <c r="A2" s="542" t="s">
        <v>2159</v>
      </c>
      <c r="B2" s="542" t="s">
        <v>2160</v>
      </c>
      <c r="C2" s="542" t="s">
        <v>2161</v>
      </c>
      <c r="D2" s="542" t="s">
        <v>2162</v>
      </c>
      <c r="E2" s="542" t="s">
        <v>2163</v>
      </c>
      <c r="F2" s="542" t="s">
        <v>2164</v>
      </c>
      <c r="G2" s="542" t="s">
        <v>1643</v>
      </c>
      <c r="H2" s="542" t="s">
        <v>2165</v>
      </c>
      <c r="I2" s="542" t="s">
        <v>2166</v>
      </c>
      <c r="J2" s="542" t="s">
        <v>2167</v>
      </c>
      <c r="K2" s="543" t="s">
        <v>2168</v>
      </c>
      <c r="L2" s="543"/>
      <c r="M2" s="543" t="s">
        <v>2169</v>
      </c>
      <c r="N2" s="543"/>
      <c r="O2" s="548" t="s">
        <v>2170</v>
      </c>
      <c r="P2" s="549"/>
      <c r="Q2" s="548" t="s">
        <v>2171</v>
      </c>
      <c r="R2" s="549"/>
      <c r="S2" s="548" t="s">
        <v>2172</v>
      </c>
      <c r="T2" s="549"/>
      <c r="U2" s="543" t="s">
        <v>2173</v>
      </c>
      <c r="V2" s="543"/>
      <c r="W2" s="543"/>
      <c r="X2" s="543" t="s">
        <v>2174</v>
      </c>
      <c r="Y2" s="543"/>
      <c r="Z2" s="543"/>
      <c r="AA2" s="543" t="s">
        <v>2175</v>
      </c>
      <c r="AB2" s="543"/>
      <c r="AC2" s="543" t="s">
        <v>2176</v>
      </c>
      <c r="AD2" s="543"/>
      <c r="AE2" s="543"/>
      <c r="AF2" s="543" t="s">
        <v>2177</v>
      </c>
      <c r="AG2" s="543"/>
      <c r="AH2" s="543"/>
      <c r="AI2" s="543" t="s">
        <v>2178</v>
      </c>
      <c r="AJ2" s="543"/>
      <c r="AK2" s="543" t="s">
        <v>2179</v>
      </c>
      <c r="AL2" s="543"/>
      <c r="AM2" s="543" t="s">
        <v>2180</v>
      </c>
      <c r="AN2" s="543"/>
      <c r="AO2" s="544" t="s">
        <v>2181</v>
      </c>
    </row>
    <row r="3" spans="1:42" s="224" customFormat="1" ht="39.75" customHeight="1" x14ac:dyDescent="0.2">
      <c r="A3" s="542"/>
      <c r="B3" s="542"/>
      <c r="C3" s="542"/>
      <c r="D3" s="542"/>
      <c r="E3" s="542"/>
      <c r="F3" s="542"/>
      <c r="G3" s="542"/>
      <c r="H3" s="542"/>
      <c r="I3" s="542"/>
      <c r="J3" s="542"/>
      <c r="K3" s="225" t="s">
        <v>2182</v>
      </c>
      <c r="L3" s="225" t="s">
        <v>2183</v>
      </c>
      <c r="M3" s="225" t="s">
        <v>2182</v>
      </c>
      <c r="N3" s="225" t="s">
        <v>2183</v>
      </c>
      <c r="O3" s="225" t="s">
        <v>2182</v>
      </c>
      <c r="P3" s="225" t="s">
        <v>2183</v>
      </c>
      <c r="Q3" s="225" t="s">
        <v>2182</v>
      </c>
      <c r="R3" s="225" t="s">
        <v>2183</v>
      </c>
      <c r="S3" s="225" t="s">
        <v>2182</v>
      </c>
      <c r="T3" s="225" t="s">
        <v>2183</v>
      </c>
      <c r="U3" s="225" t="s">
        <v>2182</v>
      </c>
      <c r="V3" s="225" t="s">
        <v>2183</v>
      </c>
      <c r="W3" s="225" t="s">
        <v>79</v>
      </c>
      <c r="X3" s="225" t="s">
        <v>2182</v>
      </c>
      <c r="Y3" s="225" t="s">
        <v>2183</v>
      </c>
      <c r="Z3" s="225" t="s">
        <v>79</v>
      </c>
      <c r="AA3" s="225" t="s">
        <v>2182</v>
      </c>
      <c r="AB3" s="225" t="s">
        <v>2183</v>
      </c>
      <c r="AC3" s="225" t="s">
        <v>2182</v>
      </c>
      <c r="AD3" s="225" t="s">
        <v>2183</v>
      </c>
      <c r="AE3" s="225" t="s">
        <v>79</v>
      </c>
      <c r="AF3" s="225" t="s">
        <v>2182</v>
      </c>
      <c r="AG3" s="225" t="s">
        <v>2183</v>
      </c>
      <c r="AH3" s="225" t="s">
        <v>79</v>
      </c>
      <c r="AI3" s="225" t="s">
        <v>2182</v>
      </c>
      <c r="AJ3" s="225" t="s">
        <v>2183</v>
      </c>
      <c r="AK3" s="225" t="s">
        <v>2182</v>
      </c>
      <c r="AL3" s="225" t="s">
        <v>2183</v>
      </c>
      <c r="AM3" s="225" t="s">
        <v>2182</v>
      </c>
      <c r="AN3" s="225" t="s">
        <v>2183</v>
      </c>
      <c r="AO3" s="545"/>
    </row>
    <row r="4" spans="1:42" s="224" customFormat="1" ht="39.75" customHeight="1" x14ac:dyDescent="0.2">
      <c r="A4" s="226">
        <v>1</v>
      </c>
      <c r="B4" s="227"/>
      <c r="C4" s="227"/>
      <c r="D4" s="227"/>
      <c r="E4" s="227"/>
      <c r="F4" s="228"/>
      <c r="G4" s="229"/>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30"/>
    </row>
    <row r="5" spans="1:42" s="224" customFormat="1" ht="39.75" customHeight="1" x14ac:dyDescent="0.2">
      <c r="A5" s="226">
        <v>2</v>
      </c>
      <c r="B5" s="227"/>
      <c r="C5" s="227"/>
      <c r="D5" s="227"/>
      <c r="E5" s="227"/>
      <c r="F5" s="228"/>
      <c r="G5" s="229"/>
      <c r="H5" s="229"/>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30"/>
    </row>
    <row r="6" spans="1:42" s="224" customFormat="1" ht="39.75" customHeight="1" x14ac:dyDescent="0.2">
      <c r="A6" s="226">
        <v>3</v>
      </c>
      <c r="B6" s="227"/>
      <c r="C6" s="227"/>
      <c r="D6" s="227"/>
      <c r="E6" s="227"/>
      <c r="F6" s="228"/>
      <c r="G6" s="229"/>
      <c r="H6" s="229"/>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30"/>
    </row>
    <row r="7" spans="1:42" s="224" customFormat="1" ht="39.75" customHeight="1" x14ac:dyDescent="0.2">
      <c r="A7" s="226">
        <v>4</v>
      </c>
      <c r="B7" s="227"/>
      <c r="C7" s="227"/>
      <c r="D7" s="227"/>
      <c r="E7" s="227"/>
      <c r="F7" s="228"/>
      <c r="G7" s="229"/>
      <c r="H7" s="229"/>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30"/>
    </row>
    <row r="8" spans="1:42" s="224" customFormat="1" ht="39.75" customHeight="1" x14ac:dyDescent="0.2">
      <c r="A8" s="226">
        <v>5</v>
      </c>
      <c r="B8" s="227"/>
      <c r="C8" s="227"/>
      <c r="D8" s="227"/>
      <c r="E8" s="227"/>
      <c r="F8" s="228"/>
      <c r="G8" s="229"/>
      <c r="H8" s="229"/>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30"/>
    </row>
    <row r="9" spans="1:42" s="224" customFormat="1" ht="39.75" customHeight="1" x14ac:dyDescent="0.2">
      <c r="A9" s="226">
        <v>6</v>
      </c>
      <c r="B9" s="227"/>
      <c r="C9" s="227"/>
      <c r="D9" s="227"/>
      <c r="E9" s="227"/>
      <c r="F9" s="228"/>
      <c r="G9" s="229"/>
      <c r="H9" s="229"/>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7"/>
      <c r="AO9" s="230"/>
    </row>
    <row r="10" spans="1:42" s="224" customFormat="1" ht="39.75" customHeight="1" x14ac:dyDescent="0.2">
      <c r="A10" s="226">
        <v>7</v>
      </c>
      <c r="B10" s="227"/>
      <c r="C10" s="227"/>
      <c r="D10" s="227"/>
      <c r="E10" s="227"/>
      <c r="F10" s="228"/>
      <c r="G10" s="229"/>
      <c r="H10" s="229"/>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30"/>
    </row>
    <row r="11" spans="1:42" s="224" customFormat="1" ht="39.75" customHeight="1" x14ac:dyDescent="0.2">
      <c r="A11" s="226">
        <v>8</v>
      </c>
      <c r="B11" s="227"/>
      <c r="C11" s="227"/>
      <c r="D11" s="227"/>
      <c r="E11" s="227"/>
      <c r="F11" s="228"/>
      <c r="G11" s="229"/>
      <c r="H11" s="229"/>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30"/>
    </row>
    <row r="12" spans="1:42" s="224" customFormat="1" ht="39.75" customHeight="1" x14ac:dyDescent="0.2">
      <c r="A12" s="226">
        <v>9</v>
      </c>
      <c r="B12" s="227"/>
      <c r="C12" s="227"/>
      <c r="D12" s="227"/>
      <c r="E12" s="227"/>
      <c r="F12" s="228"/>
      <c r="G12" s="229"/>
      <c r="H12" s="229"/>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30"/>
    </row>
    <row r="13" spans="1:42" s="224" customFormat="1" ht="39.75" customHeight="1" x14ac:dyDescent="0.2">
      <c r="A13" s="226">
        <v>10</v>
      </c>
      <c r="B13" s="227"/>
      <c r="C13" s="227"/>
      <c r="D13" s="227"/>
      <c r="E13" s="227"/>
      <c r="F13" s="228"/>
      <c r="G13" s="229"/>
      <c r="H13" s="229"/>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30"/>
    </row>
    <row r="14" spans="1:42" s="224" customFormat="1" ht="15" x14ac:dyDescent="0.2">
      <c r="B14" s="231"/>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row>
    <row r="15" spans="1:42" s="224" customFormat="1" ht="15" customHeight="1" x14ac:dyDescent="0.2">
      <c r="B15" s="546" t="s">
        <v>2184</v>
      </c>
      <c r="C15" s="547"/>
      <c r="D15" s="547"/>
      <c r="E15" s="547"/>
      <c r="F15" s="547"/>
      <c r="G15" s="547"/>
      <c r="H15" s="547"/>
      <c r="I15" s="547"/>
      <c r="J15" s="547"/>
      <c r="K15" s="547"/>
      <c r="L15" s="547"/>
      <c r="M15" s="547"/>
      <c r="N15" s="547"/>
      <c r="O15" s="547"/>
      <c r="P15" s="547"/>
      <c r="Q15" s="547"/>
      <c r="R15" s="547"/>
      <c r="S15" s="547"/>
      <c r="T15" s="547"/>
      <c r="U15" s="547"/>
      <c r="V15" s="547"/>
      <c r="W15" s="547"/>
      <c r="X15" s="547"/>
      <c r="Y15" s="547"/>
      <c r="Z15" s="547"/>
      <c r="AA15" s="547"/>
      <c r="AB15" s="547"/>
      <c r="AC15" s="547"/>
      <c r="AD15" s="547"/>
      <c r="AE15" s="547"/>
      <c r="AF15" s="547"/>
      <c r="AG15" s="547"/>
      <c r="AH15" s="547"/>
      <c r="AI15" s="547"/>
      <c r="AJ15" s="547"/>
      <c r="AK15" s="547"/>
      <c r="AL15" s="547"/>
      <c r="AM15" s="547"/>
      <c r="AN15" s="547"/>
      <c r="AO15" s="231"/>
    </row>
    <row r="16" spans="1:42" ht="17.25" customHeight="1" x14ac:dyDescent="0.2">
      <c r="B16" s="233"/>
      <c r="C16" s="233"/>
      <c r="D16" s="233"/>
      <c r="E16" s="233"/>
      <c r="F16" s="233"/>
      <c r="G16" s="233"/>
      <c r="H16" s="233"/>
      <c r="I16" s="233"/>
      <c r="J16" s="233"/>
      <c r="K16" s="231"/>
      <c r="L16" s="231"/>
      <c r="M16" s="231"/>
      <c r="N16" s="231"/>
      <c r="O16" s="231"/>
      <c r="P16" s="231"/>
      <c r="Q16" s="231"/>
      <c r="R16" s="231"/>
      <c r="S16" s="231"/>
      <c r="T16" s="231"/>
      <c r="U16" s="231"/>
      <c r="V16" s="231"/>
      <c r="W16" s="231"/>
      <c r="X16" s="231"/>
      <c r="Y16" s="231"/>
      <c r="Z16" s="233"/>
      <c r="AA16" s="233"/>
      <c r="AB16" s="233"/>
      <c r="AC16" s="233"/>
      <c r="AD16" s="233"/>
      <c r="AE16" s="233"/>
      <c r="AF16" s="233"/>
      <c r="AG16" s="233"/>
      <c r="AH16" s="233"/>
      <c r="AI16" s="233"/>
      <c r="AJ16" s="233"/>
      <c r="AK16" s="233"/>
      <c r="AL16" s="233"/>
      <c r="AM16" s="233"/>
      <c r="AN16" s="233"/>
    </row>
    <row r="17" spans="2:25" x14ac:dyDescent="0.2">
      <c r="B17" s="232"/>
      <c r="C17" s="232"/>
      <c r="D17" s="232"/>
      <c r="E17" s="232"/>
      <c r="F17" s="232"/>
      <c r="G17" s="232"/>
      <c r="H17" s="232"/>
      <c r="I17" s="232"/>
      <c r="K17" s="224"/>
      <c r="L17" s="224"/>
      <c r="M17" s="224"/>
      <c r="N17" s="224"/>
      <c r="O17" s="224"/>
      <c r="P17" s="224"/>
      <c r="Q17" s="224"/>
      <c r="R17" s="224"/>
      <c r="S17" s="224"/>
      <c r="T17" s="224"/>
      <c r="U17" s="224"/>
      <c r="V17" s="224"/>
      <c r="W17" s="224"/>
      <c r="X17" s="224"/>
      <c r="Y17" s="224"/>
    </row>
    <row r="18" spans="2:25" x14ac:dyDescent="0.2">
      <c r="B18" s="232"/>
      <c r="C18" s="232"/>
      <c r="D18" s="232"/>
      <c r="E18" s="232"/>
      <c r="F18" s="232"/>
      <c r="G18" s="232"/>
      <c r="H18" s="232"/>
      <c r="I18" s="232"/>
      <c r="K18" s="224"/>
      <c r="L18" s="224"/>
      <c r="M18" s="224"/>
      <c r="N18" s="224"/>
      <c r="O18" s="224"/>
      <c r="P18" s="224"/>
      <c r="Q18" s="224"/>
      <c r="R18" s="224"/>
      <c r="S18" s="224"/>
      <c r="T18" s="224"/>
      <c r="U18" s="224"/>
      <c r="V18" s="224"/>
      <c r="W18" s="224"/>
      <c r="X18" s="224"/>
      <c r="Y18" s="224"/>
    </row>
    <row r="19" spans="2:25" x14ac:dyDescent="0.2">
      <c r="B19" s="232"/>
      <c r="C19" s="232"/>
      <c r="D19" s="232"/>
      <c r="E19" s="232"/>
      <c r="F19" s="232"/>
      <c r="G19" s="232"/>
      <c r="H19" s="232"/>
      <c r="I19" s="232"/>
    </row>
    <row r="20" spans="2:25" x14ac:dyDescent="0.2">
      <c r="B20" s="232"/>
      <c r="C20" s="232"/>
      <c r="D20" s="232"/>
      <c r="E20" s="232"/>
      <c r="F20" s="232"/>
      <c r="G20" s="232"/>
      <c r="H20" s="232"/>
      <c r="I20" s="232"/>
    </row>
    <row r="21" spans="2:25" x14ac:dyDescent="0.2">
      <c r="B21" s="232"/>
      <c r="C21" s="232"/>
      <c r="D21" s="232"/>
      <c r="E21" s="232"/>
      <c r="F21" s="232"/>
      <c r="G21" s="232"/>
      <c r="H21" s="232"/>
      <c r="I21" s="232"/>
    </row>
    <row r="22" spans="2:25" x14ac:dyDescent="0.2">
      <c r="B22" s="232"/>
      <c r="C22" s="232"/>
      <c r="D22" s="232"/>
      <c r="E22" s="232"/>
      <c r="F22" s="232"/>
      <c r="G22" s="232"/>
      <c r="H22" s="232"/>
      <c r="I22" s="232"/>
    </row>
    <row r="23" spans="2:25" x14ac:dyDescent="0.2">
      <c r="B23" s="232"/>
      <c r="C23" s="232"/>
      <c r="D23" s="232"/>
      <c r="E23" s="232"/>
      <c r="F23" s="232"/>
      <c r="G23" s="232"/>
      <c r="H23" s="232"/>
      <c r="I23" s="232"/>
    </row>
    <row r="24" spans="2:25" x14ac:dyDescent="0.2">
      <c r="B24" s="232"/>
      <c r="C24" s="232"/>
      <c r="D24" s="232"/>
      <c r="E24" s="232"/>
      <c r="F24" s="232"/>
      <c r="G24" s="232"/>
      <c r="H24" s="232"/>
      <c r="I24" s="232"/>
    </row>
    <row r="25" spans="2:25" x14ac:dyDescent="0.2">
      <c r="B25" s="232"/>
      <c r="C25" s="232"/>
      <c r="D25" s="232"/>
      <c r="E25" s="232"/>
      <c r="F25" s="232"/>
      <c r="G25" s="232"/>
      <c r="H25" s="232"/>
      <c r="I25" s="232"/>
    </row>
    <row r="26" spans="2:25" x14ac:dyDescent="0.2">
      <c r="B26" s="232"/>
      <c r="C26" s="232"/>
      <c r="D26" s="232"/>
      <c r="E26" s="232"/>
      <c r="F26" s="232"/>
      <c r="G26" s="232"/>
      <c r="H26" s="232"/>
      <c r="I26" s="232"/>
    </row>
    <row r="27" spans="2:25" x14ac:dyDescent="0.2">
      <c r="B27" s="232"/>
      <c r="C27" s="232"/>
      <c r="D27" s="232"/>
      <c r="E27" s="232"/>
      <c r="F27" s="232"/>
      <c r="G27" s="232"/>
      <c r="H27" s="232"/>
      <c r="I27" s="232"/>
    </row>
    <row r="28" spans="2:25" x14ac:dyDescent="0.2">
      <c r="B28" s="232"/>
      <c r="C28" s="232"/>
      <c r="D28" s="232"/>
      <c r="E28" s="232"/>
      <c r="F28" s="232"/>
      <c r="G28" s="232"/>
      <c r="H28" s="232"/>
      <c r="I28" s="232"/>
    </row>
    <row r="29" spans="2:25" x14ac:dyDescent="0.2">
      <c r="B29" s="232"/>
      <c r="C29" s="232"/>
      <c r="D29" s="232"/>
      <c r="E29" s="232"/>
      <c r="F29" s="232"/>
      <c r="G29" s="232"/>
      <c r="H29" s="232"/>
      <c r="I29" s="232"/>
    </row>
    <row r="30" spans="2:25" x14ac:dyDescent="0.2">
      <c r="B30" s="232"/>
      <c r="C30" s="232"/>
      <c r="D30" s="232"/>
      <c r="E30" s="232"/>
      <c r="F30" s="232"/>
      <c r="G30" s="232"/>
      <c r="H30" s="232"/>
      <c r="I30" s="232"/>
    </row>
    <row r="31" spans="2:25" x14ac:dyDescent="0.2">
      <c r="B31" s="232"/>
      <c r="C31" s="232"/>
      <c r="D31" s="232"/>
      <c r="E31" s="232"/>
      <c r="F31" s="232"/>
      <c r="G31" s="232"/>
      <c r="H31" s="232"/>
      <c r="I31" s="232"/>
    </row>
    <row r="32" spans="2:25" x14ac:dyDescent="0.2">
      <c r="B32" s="232"/>
      <c r="C32" s="232"/>
      <c r="D32" s="232"/>
      <c r="E32" s="232"/>
      <c r="F32" s="232"/>
      <c r="G32" s="232"/>
      <c r="H32" s="232"/>
      <c r="I32" s="232"/>
    </row>
    <row r="33" s="232" customFormat="1" x14ac:dyDescent="0.2"/>
    <row r="34" s="232" customFormat="1" x14ac:dyDescent="0.2"/>
    <row r="35" s="232" customFormat="1" x14ac:dyDescent="0.2"/>
    <row r="36" s="232" customFormat="1" x14ac:dyDescent="0.2"/>
    <row r="37" s="232" customFormat="1" x14ac:dyDescent="0.2"/>
    <row r="38" s="232" customFormat="1" x14ac:dyDescent="0.2"/>
    <row r="39" s="232" customFormat="1" x14ac:dyDescent="0.2"/>
    <row r="40" s="232" customFormat="1" x14ac:dyDescent="0.2"/>
    <row r="41" s="232" customFormat="1" x14ac:dyDescent="0.2"/>
    <row r="42" s="232" customFormat="1" x14ac:dyDescent="0.2"/>
    <row r="43" s="232" customFormat="1" x14ac:dyDescent="0.2"/>
    <row r="44" s="232" customFormat="1" x14ac:dyDescent="0.2"/>
    <row r="45" s="232" customFormat="1" x14ac:dyDescent="0.2"/>
    <row r="46" s="232" customFormat="1" x14ac:dyDescent="0.2"/>
    <row r="47" s="232" customFormat="1" x14ac:dyDescent="0.2"/>
    <row r="48" s="232" customFormat="1" x14ac:dyDescent="0.2"/>
    <row r="49" s="232" customFormat="1" x14ac:dyDescent="0.2"/>
    <row r="50" s="232" customFormat="1" x14ac:dyDescent="0.2"/>
    <row r="51" s="232" customFormat="1" x14ac:dyDescent="0.2"/>
    <row r="52" s="232" customFormat="1" x14ac:dyDescent="0.2"/>
    <row r="53" s="232" customFormat="1" x14ac:dyDescent="0.2"/>
    <row r="54" s="232" customFormat="1" x14ac:dyDescent="0.2"/>
    <row r="55" s="232" customFormat="1" x14ac:dyDescent="0.2"/>
    <row r="56" s="232" customFormat="1" x14ac:dyDescent="0.2"/>
    <row r="57" s="232" customFormat="1" x14ac:dyDescent="0.2"/>
    <row r="58" s="232" customFormat="1" x14ac:dyDescent="0.2"/>
    <row r="59" s="232" customFormat="1" x14ac:dyDescent="0.2"/>
    <row r="60" s="232" customFormat="1" x14ac:dyDescent="0.2"/>
    <row r="61" s="232" customFormat="1" x14ac:dyDescent="0.2"/>
    <row r="62" s="232" customFormat="1" x14ac:dyDescent="0.2"/>
    <row r="63" s="232" customFormat="1" x14ac:dyDescent="0.2"/>
    <row r="64" s="232" customFormat="1" x14ac:dyDescent="0.2"/>
    <row r="65" s="232" customFormat="1" x14ac:dyDescent="0.2"/>
    <row r="66" s="232" customFormat="1" x14ac:dyDescent="0.2"/>
    <row r="67" s="232" customFormat="1" x14ac:dyDescent="0.2"/>
    <row r="68" s="232" customFormat="1" x14ac:dyDescent="0.2"/>
    <row r="69" s="232" customFormat="1" x14ac:dyDescent="0.2"/>
    <row r="70" s="232" customFormat="1" x14ac:dyDescent="0.2"/>
    <row r="71" s="232" customFormat="1" x14ac:dyDescent="0.2"/>
    <row r="72" s="232" customFormat="1" x14ac:dyDescent="0.2"/>
    <row r="73" s="232" customFormat="1" x14ac:dyDescent="0.2"/>
    <row r="74" s="232" customFormat="1" x14ac:dyDescent="0.2"/>
    <row r="75" s="232" customFormat="1" x14ac:dyDescent="0.2"/>
    <row r="76" s="232" customFormat="1" x14ac:dyDescent="0.2"/>
    <row r="77" s="232" customFormat="1" x14ac:dyDescent="0.2"/>
    <row r="78" s="232" customFormat="1" x14ac:dyDescent="0.2"/>
    <row r="79" s="232" customFormat="1" x14ac:dyDescent="0.2"/>
    <row r="80" s="232" customFormat="1" x14ac:dyDescent="0.2"/>
    <row r="81" s="232" customFormat="1" x14ac:dyDescent="0.2"/>
    <row r="82" s="232" customFormat="1" x14ac:dyDescent="0.2"/>
    <row r="83" s="232" customFormat="1" x14ac:dyDescent="0.2"/>
  </sheetData>
  <sheetProtection algorithmName="SHA-512" hashValue="WlYlKYKnKl1NibUevtre2AP6TjmZAyj+KDTHokmWocQue0L4K0laatll2Cu74CVp/cbtr4v8hJ6z7cPlt2XsKQ==" saltValue="FVQja2X9WCwHTV6piBvAxw==" spinCount="100000" sheet="1" objects="1" scenarios="1"/>
  <mergeCells count="26">
    <mergeCell ref="B15:AN15"/>
    <mergeCell ref="U2:W2"/>
    <mergeCell ref="X2:Z2"/>
    <mergeCell ref="AA2:AB2"/>
    <mergeCell ref="AC2:AE2"/>
    <mergeCell ref="AF2:AH2"/>
    <mergeCell ref="AI2:AJ2"/>
    <mergeCell ref="J2:J3"/>
    <mergeCell ref="K2:L2"/>
    <mergeCell ref="M2:N2"/>
    <mergeCell ref="O2:P2"/>
    <mergeCell ref="Q2:R2"/>
    <mergeCell ref="S2:T2"/>
    <mergeCell ref="A1:AO1"/>
    <mergeCell ref="A2:A3"/>
    <mergeCell ref="B2:B3"/>
    <mergeCell ref="C2:C3"/>
    <mergeCell ref="D2:D3"/>
    <mergeCell ref="E2:E3"/>
    <mergeCell ref="F2:F3"/>
    <mergeCell ref="G2:G3"/>
    <mergeCell ref="H2:H3"/>
    <mergeCell ref="I2:I3"/>
    <mergeCell ref="AK2:AL2"/>
    <mergeCell ref="AM2:AN2"/>
    <mergeCell ref="AO2:AO3"/>
  </mergeCells>
  <hyperlinks>
    <hyperlink ref="AP1" location="PORTADA!A1" display="Portada" xr:uid="{0A0C5E98-A477-4D22-8A34-FC21EB9080EE}"/>
  </hyperlinks>
  <printOptions horizontalCentered="1"/>
  <pageMargins left="0.31496062992125984" right="0.31496062992125984" top="1.1417322834645669" bottom="0.74803149606299213" header="0.31496062992125984" footer="0.31496062992125984"/>
  <pageSetup scale="29"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3FCFF-7C0E-4968-A291-523F3F8E03F2}">
  <sheetPr>
    <tabColor theme="6" tint="0.59999389629810485"/>
    <pageSetUpPr fitToPage="1"/>
  </sheetPr>
  <dimension ref="A1:F16"/>
  <sheetViews>
    <sheetView zoomScale="90" zoomScaleNormal="90" workbookViewId="0">
      <selection activeCell="E1" sqref="E1:E6"/>
    </sheetView>
  </sheetViews>
  <sheetFormatPr baseColWidth="10" defaultColWidth="11.28515625" defaultRowHeight="15" x14ac:dyDescent="0.25"/>
  <cols>
    <col min="1" max="1" width="11.28515625" style="35"/>
    <col min="2" max="2" width="21.42578125" style="239" customWidth="1"/>
    <col min="3" max="3" width="15.140625" style="241" bestFit="1" customWidth="1"/>
    <col min="4" max="4" width="47" style="239" customWidth="1"/>
    <col min="5" max="5" width="64.85546875" style="239" customWidth="1"/>
    <col min="6" max="6" width="13.85546875" style="35" customWidth="1"/>
    <col min="7" max="16384" width="11.28515625" style="35"/>
  </cols>
  <sheetData>
    <row r="1" spans="1:6" ht="15.75" thickBot="1" x14ac:dyDescent="0.3">
      <c r="B1" s="552" t="s">
        <v>2381</v>
      </c>
      <c r="C1" s="552"/>
      <c r="D1" s="552"/>
      <c r="E1" s="552"/>
      <c r="F1" s="552"/>
    </row>
    <row r="2" spans="1:6" ht="30" x14ac:dyDescent="0.25">
      <c r="A2" s="213" t="s">
        <v>1725</v>
      </c>
      <c r="B2" s="436" t="s">
        <v>2185</v>
      </c>
      <c r="C2" s="236" t="s">
        <v>2186</v>
      </c>
      <c r="D2" s="236" t="s">
        <v>2187</v>
      </c>
      <c r="E2" s="236" t="s">
        <v>2188</v>
      </c>
      <c r="F2" s="237" t="s">
        <v>2189</v>
      </c>
    </row>
    <row r="3" spans="1:6" s="239" customFormat="1" ht="249.75" customHeight="1" x14ac:dyDescent="0.25">
      <c r="A3" s="238" t="s">
        <v>2001</v>
      </c>
      <c r="B3" s="309" t="s">
        <v>2383</v>
      </c>
      <c r="C3" s="240" t="s">
        <v>2186</v>
      </c>
      <c r="D3" s="262" t="s">
        <v>2382</v>
      </c>
      <c r="E3" s="67" t="s">
        <v>2387</v>
      </c>
      <c r="F3" s="437"/>
    </row>
    <row r="4" spans="1:6" ht="98.25" customHeight="1" x14ac:dyDescent="0.25">
      <c r="A4" s="553" t="s">
        <v>2001</v>
      </c>
      <c r="B4" s="554" t="s">
        <v>2190</v>
      </c>
      <c r="C4" s="240" t="s">
        <v>2191</v>
      </c>
      <c r="D4" s="262" t="s">
        <v>2384</v>
      </c>
      <c r="E4" s="262" t="s">
        <v>2386</v>
      </c>
      <c r="F4" s="437"/>
    </row>
    <row r="5" spans="1:6" ht="94.5" customHeight="1" x14ac:dyDescent="0.25">
      <c r="A5" s="553"/>
      <c r="B5" s="554"/>
      <c r="C5" s="240" t="s">
        <v>2192</v>
      </c>
      <c r="D5" s="262" t="s">
        <v>2385</v>
      </c>
      <c r="E5" s="262" t="s">
        <v>2193</v>
      </c>
      <c r="F5" s="437"/>
    </row>
    <row r="6" spans="1:6" ht="45" x14ac:dyDescent="0.25">
      <c r="A6" s="553" t="s">
        <v>2001</v>
      </c>
      <c r="B6" s="550" t="s">
        <v>2388</v>
      </c>
      <c r="C6" s="240" t="s">
        <v>2191</v>
      </c>
      <c r="D6" s="262" t="s">
        <v>2389</v>
      </c>
      <c r="E6" s="262" t="s">
        <v>2390</v>
      </c>
      <c r="F6" s="437"/>
    </row>
    <row r="7" spans="1:6" ht="30" x14ac:dyDescent="0.25">
      <c r="A7" s="555"/>
      <c r="B7" s="550"/>
      <c r="C7" s="240" t="s">
        <v>2192</v>
      </c>
      <c r="D7" s="262" t="s">
        <v>2391</v>
      </c>
      <c r="E7" s="262" t="s">
        <v>2392</v>
      </c>
      <c r="F7" s="437"/>
    </row>
    <row r="8" spans="1:6" ht="75" x14ac:dyDescent="0.25">
      <c r="A8" s="553" t="s">
        <v>2001</v>
      </c>
      <c r="B8" s="550" t="s">
        <v>2393</v>
      </c>
      <c r="C8" s="240" t="s">
        <v>2191</v>
      </c>
      <c r="D8" s="262" t="s">
        <v>2394</v>
      </c>
      <c r="E8" s="67" t="s">
        <v>2395</v>
      </c>
      <c r="F8" s="437"/>
    </row>
    <row r="9" spans="1:6" ht="75" x14ac:dyDescent="0.25">
      <c r="A9" s="553"/>
      <c r="B9" s="554"/>
      <c r="C9" s="240" t="s">
        <v>2194</v>
      </c>
      <c r="D9" s="262" t="s">
        <v>2396</v>
      </c>
      <c r="E9" s="262" t="s">
        <v>2397</v>
      </c>
      <c r="F9" s="437"/>
    </row>
    <row r="10" spans="1:6" ht="45" customHeight="1" x14ac:dyDescent="0.25">
      <c r="A10" s="556" t="s">
        <v>2001</v>
      </c>
      <c r="B10" s="550" t="s">
        <v>2398</v>
      </c>
      <c r="C10" s="307" t="s">
        <v>2191</v>
      </c>
      <c r="D10" s="307" t="s">
        <v>2399</v>
      </c>
      <c r="E10" s="67" t="s">
        <v>2400</v>
      </c>
      <c r="F10" s="437"/>
    </row>
    <row r="11" spans="1:6" ht="131.25" customHeight="1" x14ac:dyDescent="0.25">
      <c r="A11" s="557"/>
      <c r="B11" s="550"/>
      <c r="C11" s="240" t="s">
        <v>2401</v>
      </c>
      <c r="D11" s="262" t="s">
        <v>2402</v>
      </c>
      <c r="E11" s="67" t="s">
        <v>2403</v>
      </c>
      <c r="F11" s="437"/>
    </row>
    <row r="12" spans="1:6" ht="45" x14ac:dyDescent="0.25">
      <c r="A12" s="557"/>
      <c r="B12" s="550"/>
      <c r="C12" s="307" t="s">
        <v>2192</v>
      </c>
      <c r="D12" s="307" t="s">
        <v>2404</v>
      </c>
      <c r="E12" s="67" t="s">
        <v>2405</v>
      </c>
      <c r="F12" s="437"/>
    </row>
    <row r="13" spans="1:6" ht="45" x14ac:dyDescent="0.25">
      <c r="A13" s="558"/>
      <c r="B13" s="550"/>
      <c r="C13" s="307" t="s">
        <v>2195</v>
      </c>
      <c r="D13" s="307" t="s">
        <v>2406</v>
      </c>
      <c r="E13" s="262" t="s">
        <v>2407</v>
      </c>
      <c r="F13" s="437"/>
    </row>
    <row r="14" spans="1:6" ht="408.75" customHeight="1" x14ac:dyDescent="0.25">
      <c r="A14" s="238" t="s">
        <v>2001</v>
      </c>
      <c r="B14" s="309"/>
      <c r="C14" s="551" t="s">
        <v>2408</v>
      </c>
      <c r="D14" s="551"/>
      <c r="E14" s="551"/>
      <c r="F14" s="437"/>
    </row>
    <row r="15" spans="1:6" x14ac:dyDescent="0.25">
      <c r="D15" s="189"/>
      <c r="E15" s="189"/>
    </row>
    <row r="16" spans="1:6" x14ac:dyDescent="0.25">
      <c r="A16" s="35" t="s">
        <v>2476</v>
      </c>
      <c r="B16" t="s">
        <v>2475</v>
      </c>
      <c r="D16" s="189"/>
      <c r="E16" s="189"/>
    </row>
  </sheetData>
  <sheetProtection algorithmName="SHA-512" hashValue="qSqrIB2QfhM0vcYXJUK7miRxl4Gs+YNnLelTZWfg+UCxCETlsxV8elBKdTmrLut9iadDbiogd0Av6ryGg24FEw==" saltValue="Kl30GeSQZTDQWb2DsOpnJQ==" spinCount="100000" sheet="1" objects="1" scenarios="1"/>
  <mergeCells count="10">
    <mergeCell ref="B10:B13"/>
    <mergeCell ref="C14:E14"/>
    <mergeCell ref="B1:F1"/>
    <mergeCell ref="A4:A5"/>
    <mergeCell ref="B4:B5"/>
    <mergeCell ref="A8:A9"/>
    <mergeCell ref="B8:B9"/>
    <mergeCell ref="B6:B7"/>
    <mergeCell ref="A6:A7"/>
    <mergeCell ref="A10:A13"/>
  </mergeCells>
  <dataValidations count="1">
    <dataValidation type="list" allowBlank="1" showInputMessage="1" showErrorMessage="1" sqref="F3:F14" xr:uid="{467F4F37-1181-438F-8734-07C278FA92AF}">
      <formula1>"Cumple, No cumple"</formula1>
    </dataValidation>
  </dataValidations>
  <hyperlinks>
    <hyperlink ref="A2" location="PORTADA!A1" display="Portada" xr:uid="{0435F8A0-D19E-4E35-83B6-C2032F886645}"/>
  </hyperlinks>
  <printOptions horizontalCentered="1"/>
  <pageMargins left="0.31496062992125984" right="0.31496062992125984" top="1.1417322834645669" bottom="0.74803149606299213" header="0.31496062992125984" footer="0.31496062992125984"/>
  <pageSetup scale="76"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F111D-BFBC-41D5-8043-E960C16931BF}">
  <sheetPr>
    <tabColor theme="5" tint="0.79998168889431442"/>
    <pageSetUpPr fitToPage="1"/>
  </sheetPr>
  <dimension ref="A1:D22"/>
  <sheetViews>
    <sheetView zoomScaleNormal="100" workbookViewId="0">
      <selection activeCell="E1" sqref="E1:E6"/>
    </sheetView>
  </sheetViews>
  <sheetFormatPr baseColWidth="10" defaultColWidth="11.28515625" defaultRowHeight="15" x14ac:dyDescent="0.25"/>
  <cols>
    <col min="1" max="1" width="7.7109375" customWidth="1"/>
    <col min="2" max="2" width="90.7109375" style="66" customWidth="1"/>
    <col min="3" max="3" width="15" style="66" customWidth="1"/>
    <col min="4" max="4" width="51.28515625" style="66" customWidth="1"/>
  </cols>
  <sheetData>
    <row r="1" spans="1:4" x14ac:dyDescent="0.25">
      <c r="A1" s="255" t="s">
        <v>1725</v>
      </c>
      <c r="B1" s="560" t="s">
        <v>2413</v>
      </c>
      <c r="C1" s="560"/>
      <c r="D1" s="560"/>
    </row>
    <row r="2" spans="1:4" ht="24.75" customHeight="1" x14ac:dyDescent="0.25">
      <c r="B2" s="256" t="s">
        <v>2196</v>
      </c>
      <c r="C2" s="257" t="s">
        <v>1627</v>
      </c>
      <c r="D2" s="256" t="s">
        <v>2197</v>
      </c>
    </row>
    <row r="3" spans="1:4" ht="39.75" customHeight="1" x14ac:dyDescent="0.25">
      <c r="A3" s="258" t="s">
        <v>2198</v>
      </c>
      <c r="B3" s="190" t="s">
        <v>2414</v>
      </c>
      <c r="C3" s="260" t="s">
        <v>2412</v>
      </c>
      <c r="D3" s="190" t="s">
        <v>2199</v>
      </c>
    </row>
    <row r="4" spans="1:4" ht="40.5" customHeight="1" x14ac:dyDescent="0.25">
      <c r="A4" s="258" t="s">
        <v>2198</v>
      </c>
      <c r="B4" s="310" t="s">
        <v>2415</v>
      </c>
      <c r="C4" s="260" t="s">
        <v>2412</v>
      </c>
      <c r="D4" s="190" t="s">
        <v>2200</v>
      </c>
    </row>
    <row r="5" spans="1:4" ht="114" customHeight="1" x14ac:dyDescent="0.25">
      <c r="A5" s="258" t="s">
        <v>2198</v>
      </c>
      <c r="B5" s="190" t="s">
        <v>2416</v>
      </c>
      <c r="C5" s="260" t="s">
        <v>2412</v>
      </c>
      <c r="D5" s="304" t="s">
        <v>2417</v>
      </c>
    </row>
    <row r="6" spans="1:4" ht="54.75" customHeight="1" x14ac:dyDescent="0.25">
      <c r="A6" s="258" t="s">
        <v>2198</v>
      </c>
      <c r="B6" s="190" t="s">
        <v>2418</v>
      </c>
      <c r="C6" s="259" t="s">
        <v>2419</v>
      </c>
      <c r="D6" s="304" t="s">
        <v>2420</v>
      </c>
    </row>
    <row r="7" spans="1:4" ht="50.25" customHeight="1" x14ac:dyDescent="0.25">
      <c r="A7" s="258" t="s">
        <v>2198</v>
      </c>
      <c r="B7" s="190" t="s">
        <v>2421</v>
      </c>
      <c r="C7" s="259" t="s">
        <v>2419</v>
      </c>
      <c r="D7" s="190" t="s">
        <v>2422</v>
      </c>
    </row>
    <row r="8" spans="1:4" ht="87" customHeight="1" x14ac:dyDescent="0.25">
      <c r="A8" s="258" t="s">
        <v>2198</v>
      </c>
      <c r="B8" s="190" t="s">
        <v>2423</v>
      </c>
      <c r="C8" s="260" t="s">
        <v>2419</v>
      </c>
      <c r="D8" s="308" t="s">
        <v>2424</v>
      </c>
    </row>
    <row r="9" spans="1:4" ht="42.75" customHeight="1" x14ac:dyDescent="0.25">
      <c r="A9" s="258" t="s">
        <v>2198</v>
      </c>
      <c r="B9" s="190" t="s">
        <v>2425</v>
      </c>
      <c r="C9" s="260" t="s">
        <v>2419</v>
      </c>
      <c r="D9" s="308" t="s">
        <v>2426</v>
      </c>
    </row>
    <row r="10" spans="1:4" ht="42.75" x14ac:dyDescent="0.25">
      <c r="A10" s="258" t="s">
        <v>2198</v>
      </c>
      <c r="B10" s="190" t="s">
        <v>2427</v>
      </c>
      <c r="C10" s="260" t="s">
        <v>2412</v>
      </c>
      <c r="D10" s="304" t="s">
        <v>2428</v>
      </c>
    </row>
    <row r="11" spans="1:4" ht="51.75" customHeight="1" x14ac:dyDescent="0.25">
      <c r="A11" s="258" t="s">
        <v>2198</v>
      </c>
      <c r="B11" s="190" t="s">
        <v>2429</v>
      </c>
      <c r="C11" s="260" t="s">
        <v>2412</v>
      </c>
      <c r="D11" s="308" t="s">
        <v>2430</v>
      </c>
    </row>
    <row r="12" spans="1:4" ht="57.75" customHeight="1" x14ac:dyDescent="0.25">
      <c r="A12" s="258" t="s">
        <v>2198</v>
      </c>
      <c r="B12" s="190" t="s">
        <v>2431</v>
      </c>
      <c r="C12" s="260" t="s">
        <v>2412</v>
      </c>
      <c r="D12" s="304" t="s">
        <v>2432</v>
      </c>
    </row>
    <row r="13" spans="1:4" ht="57.75" customHeight="1" x14ac:dyDescent="0.25">
      <c r="A13" s="258"/>
      <c r="B13" s="190" t="s">
        <v>2433</v>
      </c>
      <c r="C13" s="260" t="s">
        <v>2419</v>
      </c>
      <c r="D13" s="304"/>
    </row>
    <row r="14" spans="1:4" ht="57.75" customHeight="1" x14ac:dyDescent="0.25">
      <c r="A14" s="258"/>
      <c r="B14" s="307" t="s">
        <v>2434</v>
      </c>
      <c r="C14" s="260" t="s">
        <v>2419</v>
      </c>
      <c r="D14" s="304"/>
    </row>
    <row r="15" spans="1:4" ht="57.75" customHeight="1" x14ac:dyDescent="0.25">
      <c r="A15" s="258"/>
      <c r="B15" s="307" t="s">
        <v>2435</v>
      </c>
      <c r="C15" s="260" t="s">
        <v>2419</v>
      </c>
      <c r="D15" s="304"/>
    </row>
    <row r="16" spans="1:4" ht="57.75" customHeight="1" x14ac:dyDescent="0.25">
      <c r="A16" s="258"/>
      <c r="B16" s="190" t="s">
        <v>2436</v>
      </c>
      <c r="C16" s="260" t="s">
        <v>2419</v>
      </c>
      <c r="D16" s="304"/>
    </row>
    <row r="17" spans="1:4" ht="57.75" customHeight="1" x14ac:dyDescent="0.25">
      <c r="A17" s="258"/>
      <c r="B17" s="307" t="s">
        <v>2437</v>
      </c>
      <c r="C17" s="260" t="s">
        <v>2412</v>
      </c>
      <c r="D17" s="304"/>
    </row>
    <row r="18" spans="1:4" ht="15.75" customHeight="1" x14ac:dyDescent="0.25">
      <c r="B18" s="559" t="s">
        <v>2411</v>
      </c>
      <c r="C18" s="559"/>
      <c r="D18" s="559"/>
    </row>
    <row r="20" spans="1:4" x14ac:dyDescent="0.25">
      <c r="B20" s="562" t="s">
        <v>2438</v>
      </c>
      <c r="C20" s="562"/>
      <c r="D20" s="562"/>
    </row>
    <row r="21" spans="1:4" ht="160.5" customHeight="1" x14ac:dyDescent="0.25">
      <c r="A21" s="258"/>
      <c r="B21" s="561" t="s">
        <v>1555</v>
      </c>
      <c r="C21" s="561"/>
      <c r="D21" s="561"/>
    </row>
    <row r="22" spans="1:4" x14ac:dyDescent="0.25">
      <c r="B22" s="559" t="s">
        <v>2439</v>
      </c>
      <c r="C22" s="559"/>
      <c r="D22" s="559"/>
    </row>
  </sheetData>
  <sheetProtection algorithmName="SHA-512" hashValue="KubT8jDkCovqh7FPc/1ptM9wZpFYQQ6uFW7+UDOhiNM4ave2hYZsIJMwK628Iq4uutwfDnLSEkjgpH6Ic0njvA==" saltValue="7uqf/lc/foTg1V2lxJrCVg==" spinCount="100000" sheet="1" objects="1" scenarios="1"/>
  <mergeCells count="5">
    <mergeCell ref="B22:D22"/>
    <mergeCell ref="B1:D1"/>
    <mergeCell ref="B18:D18"/>
    <mergeCell ref="B21:D21"/>
    <mergeCell ref="B20:D20"/>
  </mergeCells>
  <hyperlinks>
    <hyperlink ref="A1" location="PORTADA!A1" display="Portada" xr:uid="{56B653E6-9F05-4260-A15C-09B522C6E196}"/>
  </hyperlinks>
  <printOptions horizontalCentered="1"/>
  <pageMargins left="0.31496062992125984" right="0.31496062992125984" top="1.1417322834645669" bottom="0.74803149606299213" header="0.31496062992125984" footer="0.31496062992125984"/>
  <pageSetup scale="84"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2">
    <tabColor rgb="FFEE0000"/>
    <pageSetUpPr fitToPage="1"/>
  </sheetPr>
  <dimension ref="A1:Z64"/>
  <sheetViews>
    <sheetView topLeftCell="G24" zoomScaleNormal="100" zoomScalePageLayoutView="80" workbookViewId="0">
      <selection activeCell="A44" sqref="A44"/>
    </sheetView>
  </sheetViews>
  <sheetFormatPr baseColWidth="10" defaultColWidth="11.28515625" defaultRowHeight="15" x14ac:dyDescent="0.25"/>
  <cols>
    <col min="2" max="2" width="20" bestFit="1" customWidth="1"/>
    <col min="3" max="3" width="33.140625" style="2" customWidth="1"/>
    <col min="4" max="4" width="74.140625" style="2" customWidth="1"/>
    <col min="5" max="5" width="56.28515625" style="2" bestFit="1" customWidth="1"/>
    <col min="6" max="6" width="30.28515625" style="2" customWidth="1"/>
    <col min="7" max="7" width="134" style="2" customWidth="1"/>
    <col min="8" max="8" width="84.7109375" customWidth="1"/>
    <col min="9" max="9" width="33.28515625" customWidth="1"/>
  </cols>
  <sheetData>
    <row r="1" spans="1:9" s="34" customFormat="1" x14ac:dyDescent="0.25">
      <c r="A1" s="31"/>
      <c r="B1" s="31"/>
      <c r="C1" s="31"/>
      <c r="D1" s="31"/>
    </row>
    <row r="2" spans="1:9" ht="30" customHeight="1" x14ac:dyDescent="0.25">
      <c r="A2" s="31"/>
      <c r="B2" s="76" t="s">
        <v>2255</v>
      </c>
      <c r="C2" s="75" t="s">
        <v>1469</v>
      </c>
      <c r="D2" s="75" t="s">
        <v>1470</v>
      </c>
      <c r="E2" s="75" t="s">
        <v>1471</v>
      </c>
      <c r="F2" s="75" t="s">
        <v>2256</v>
      </c>
      <c r="G2" s="75" t="s">
        <v>1473</v>
      </c>
    </row>
    <row r="3" spans="1:9" s="14" customFormat="1" x14ac:dyDescent="0.15">
      <c r="A3" s="31"/>
      <c r="B3" s="78" t="s">
        <v>1474</v>
      </c>
      <c r="C3" s="79" t="str" cm="1">
        <f t="array" ref="C3">_xlfn._xlws.FILTER('2.Ambientes Edu. y Protectores'!B3:F68,'2.Ambientes Edu. y Protectores'!D3:D68="NO CUMPLE CONDICIÓN","")</f>
        <v/>
      </c>
      <c r="D3" s="10"/>
      <c r="E3" s="79"/>
      <c r="F3" s="10"/>
      <c r="G3" s="10"/>
      <c r="H3" s="10" t="str">
        <f>CONCATENATE("No ",D3)</f>
        <v xml:space="preserve">No </v>
      </c>
      <c r="I3" s="14" t="s">
        <v>2533</v>
      </c>
    </row>
    <row r="4" spans="1:9" x14ac:dyDescent="0.25">
      <c r="A4" s="31"/>
      <c r="B4" s="78" t="s">
        <v>1477</v>
      </c>
      <c r="C4" s="79"/>
      <c r="D4" s="10"/>
      <c r="E4" s="79"/>
      <c r="F4" s="10"/>
      <c r="G4" s="10"/>
      <c r="H4" s="10" t="str">
        <f t="shared" ref="H4:H53" si="0">CONCATENATE("No ",D4)</f>
        <v xml:space="preserve">No </v>
      </c>
      <c r="I4" s="14" t="s">
        <v>2533</v>
      </c>
    </row>
    <row r="5" spans="1:9" x14ac:dyDescent="0.25">
      <c r="A5" s="31"/>
      <c r="B5" s="78" t="s">
        <v>1479</v>
      </c>
      <c r="C5" s="79"/>
      <c r="D5" s="10"/>
      <c r="E5" s="79"/>
      <c r="F5" s="10"/>
      <c r="G5" s="10"/>
      <c r="H5" s="10" t="str">
        <f t="shared" si="0"/>
        <v xml:space="preserve">No </v>
      </c>
      <c r="I5" s="14" t="s">
        <v>2533</v>
      </c>
    </row>
    <row r="6" spans="1:9" x14ac:dyDescent="0.25">
      <c r="A6" s="31"/>
      <c r="B6" s="78" t="s">
        <v>1481</v>
      </c>
      <c r="C6" s="79"/>
      <c r="D6" s="10"/>
      <c r="E6" s="79"/>
      <c r="F6" s="10"/>
      <c r="G6" s="10"/>
      <c r="H6" s="10" t="str">
        <f t="shared" si="0"/>
        <v xml:space="preserve">No </v>
      </c>
      <c r="I6" s="14" t="s">
        <v>2533</v>
      </c>
    </row>
    <row r="7" spans="1:9" x14ac:dyDescent="0.25">
      <c r="A7" s="31"/>
      <c r="B7" s="78" t="s">
        <v>1483</v>
      </c>
      <c r="C7" s="79"/>
      <c r="D7" s="10"/>
      <c r="E7" s="79"/>
      <c r="F7" s="10"/>
      <c r="G7" s="10"/>
      <c r="H7" s="10" t="str">
        <f t="shared" si="0"/>
        <v xml:space="preserve">No </v>
      </c>
      <c r="I7" s="14" t="s">
        <v>2533</v>
      </c>
    </row>
    <row r="8" spans="1:9" x14ac:dyDescent="0.25">
      <c r="A8" s="31"/>
      <c r="B8" s="78" t="s">
        <v>1487</v>
      </c>
      <c r="C8" s="79"/>
      <c r="D8" s="10"/>
      <c r="E8" s="79"/>
      <c r="F8" s="10"/>
      <c r="G8" s="10"/>
      <c r="H8" s="10" t="str">
        <f t="shared" si="0"/>
        <v xml:space="preserve">No </v>
      </c>
      <c r="I8" s="14" t="s">
        <v>2533</v>
      </c>
    </row>
    <row r="9" spans="1:9" x14ac:dyDescent="0.25">
      <c r="A9" s="31"/>
      <c r="B9" s="78" t="s">
        <v>1490</v>
      </c>
      <c r="C9" s="79"/>
      <c r="D9" s="10"/>
      <c r="E9" s="79"/>
      <c r="F9" s="10"/>
      <c r="G9" s="10"/>
      <c r="H9" s="10" t="str">
        <f t="shared" si="0"/>
        <v xml:space="preserve">No </v>
      </c>
      <c r="I9" s="14" t="s">
        <v>2533</v>
      </c>
    </row>
    <row r="10" spans="1:9" x14ac:dyDescent="0.25">
      <c r="B10" s="78" t="s">
        <v>1490</v>
      </c>
      <c r="D10" s="10"/>
      <c r="F10" s="132"/>
      <c r="G10" s="11"/>
      <c r="H10" s="10" t="str">
        <f t="shared" si="0"/>
        <v xml:space="preserve">No </v>
      </c>
      <c r="I10" s="14" t="s">
        <v>2533</v>
      </c>
    </row>
    <row r="11" spans="1:9" x14ac:dyDescent="0.25">
      <c r="B11" s="78" t="s">
        <v>1493</v>
      </c>
      <c r="C11" s="79"/>
      <c r="D11" s="10"/>
      <c r="E11" s="80"/>
      <c r="F11" s="5"/>
      <c r="G11" s="5"/>
      <c r="H11" s="10" t="str">
        <f t="shared" si="0"/>
        <v xml:space="preserve">No </v>
      </c>
      <c r="I11" s="14" t="s">
        <v>2533</v>
      </c>
    </row>
    <row r="12" spans="1:9" x14ac:dyDescent="0.25">
      <c r="B12" s="78" t="s">
        <v>1761</v>
      </c>
      <c r="C12" s="79"/>
      <c r="D12" s="10"/>
      <c r="E12" s="80"/>
      <c r="F12" s="5"/>
      <c r="G12" s="5"/>
      <c r="H12" s="10" t="str">
        <f t="shared" si="0"/>
        <v xml:space="preserve">No </v>
      </c>
      <c r="I12" s="14" t="s">
        <v>2533</v>
      </c>
    </row>
    <row r="13" spans="1:9" x14ac:dyDescent="0.25">
      <c r="B13" s="78" t="s">
        <v>1769</v>
      </c>
      <c r="C13" s="79"/>
      <c r="D13" s="10"/>
      <c r="E13" s="80"/>
      <c r="F13" s="5"/>
      <c r="G13" s="5"/>
      <c r="H13" s="10" t="str">
        <f t="shared" si="0"/>
        <v xml:space="preserve">No </v>
      </c>
      <c r="I13" s="14" t="s">
        <v>2533</v>
      </c>
    </row>
    <row r="14" spans="1:9" x14ac:dyDescent="0.25">
      <c r="B14" s="78" t="s">
        <v>1781</v>
      </c>
      <c r="C14" s="79"/>
      <c r="D14" s="10"/>
      <c r="E14" s="80"/>
      <c r="F14" s="5"/>
      <c r="G14" s="5"/>
      <c r="H14" s="10" t="str">
        <f t="shared" si="0"/>
        <v xml:space="preserve">No </v>
      </c>
      <c r="I14" s="14" t="s">
        <v>2533</v>
      </c>
    </row>
    <row r="15" spans="1:9" x14ac:dyDescent="0.25">
      <c r="B15" s="78" t="s">
        <v>2257</v>
      </c>
      <c r="C15" s="2" t="str" cm="1">
        <f t="array" ref="C15">_xlfn._xlws.FILTER('3.Salud y Nutrición'!B3:F70,'3.Salud y Nutrición'!D3:D70="NO CUMPLE CONDICIÓN","")</f>
        <v/>
      </c>
      <c r="D15" s="10"/>
      <c r="F15" s="132"/>
      <c r="G15" s="11"/>
      <c r="H15" s="10" t="str">
        <f t="shared" si="0"/>
        <v xml:space="preserve">No </v>
      </c>
      <c r="I15" s="14" t="s">
        <v>2534</v>
      </c>
    </row>
    <row r="16" spans="1:9" x14ac:dyDescent="0.25">
      <c r="B16" s="78" t="s">
        <v>1791</v>
      </c>
      <c r="D16" s="10"/>
      <c r="F16" s="132"/>
      <c r="G16" s="11"/>
      <c r="H16" s="10" t="str">
        <f t="shared" si="0"/>
        <v xml:space="preserve">No </v>
      </c>
      <c r="I16" s="14" t="s">
        <v>2534</v>
      </c>
    </row>
    <row r="17" spans="2:26" x14ac:dyDescent="0.25">
      <c r="B17" s="78" t="s">
        <v>1798</v>
      </c>
      <c r="D17" s="10"/>
      <c r="F17" s="132"/>
      <c r="G17" s="11"/>
      <c r="H17" s="10" t="str">
        <f t="shared" si="0"/>
        <v xml:space="preserve">No </v>
      </c>
      <c r="I17" s="14" t="s">
        <v>2534</v>
      </c>
    </row>
    <row r="18" spans="2:26" x14ac:dyDescent="0.25">
      <c r="B18" s="78" t="s">
        <v>1800</v>
      </c>
      <c r="D18" s="10"/>
      <c r="F18" s="132"/>
      <c r="G18" s="11"/>
      <c r="H18" s="10" t="str">
        <f t="shared" si="0"/>
        <v xml:space="preserve">No </v>
      </c>
      <c r="I18" s="14" t="s">
        <v>2534</v>
      </c>
    </row>
    <row r="19" spans="2:26" x14ac:dyDescent="0.25">
      <c r="B19" s="78" t="s">
        <v>1804</v>
      </c>
      <c r="D19" s="10"/>
      <c r="F19" s="132"/>
      <c r="G19" s="11"/>
      <c r="H19" s="10" t="str">
        <f t="shared" si="0"/>
        <v xml:space="preserve">No </v>
      </c>
      <c r="I19" s="14" t="s">
        <v>2534</v>
      </c>
    </row>
    <row r="20" spans="2:26" x14ac:dyDescent="0.25">
      <c r="B20" s="78" t="s">
        <v>1826</v>
      </c>
      <c r="D20" s="10"/>
      <c r="F20" s="132"/>
      <c r="G20" s="11"/>
      <c r="H20" s="10" t="str">
        <f t="shared" si="0"/>
        <v xml:space="preserve">No </v>
      </c>
      <c r="I20" s="14" t="s">
        <v>2534</v>
      </c>
    </row>
    <row r="21" spans="2:26" x14ac:dyDescent="0.25">
      <c r="B21" s="78" t="s">
        <v>1832</v>
      </c>
      <c r="D21" s="10"/>
      <c r="F21" s="132"/>
      <c r="G21" s="11"/>
      <c r="H21" s="10" t="str">
        <f t="shared" si="0"/>
        <v xml:space="preserve">No </v>
      </c>
      <c r="I21" s="14" t="s">
        <v>2534</v>
      </c>
    </row>
    <row r="22" spans="2:26" x14ac:dyDescent="0.25">
      <c r="B22" s="78" t="s">
        <v>1856</v>
      </c>
      <c r="D22" s="10"/>
      <c r="F22" s="132"/>
      <c r="G22" s="11"/>
      <c r="H22" s="10" t="str">
        <f t="shared" si="0"/>
        <v xml:space="preserve">No </v>
      </c>
      <c r="I22" s="14" t="s">
        <v>2534</v>
      </c>
    </row>
    <row r="23" spans="2:26" x14ac:dyDescent="0.25">
      <c r="B23" s="78" t="s">
        <v>1862</v>
      </c>
      <c r="D23" s="10"/>
      <c r="F23" s="132"/>
      <c r="G23" s="11"/>
      <c r="H23" s="10" t="str">
        <f t="shared" si="0"/>
        <v xml:space="preserve">No </v>
      </c>
      <c r="I23" s="14" t="s">
        <v>2534</v>
      </c>
    </row>
    <row r="24" spans="2:26" x14ac:dyDescent="0.25">
      <c r="B24" s="78" t="s">
        <v>1866</v>
      </c>
      <c r="C24" s="80"/>
      <c r="D24" s="10"/>
      <c r="E24" s="80"/>
      <c r="F24" s="5"/>
      <c r="G24" s="11"/>
      <c r="H24" s="10" t="str">
        <f t="shared" si="0"/>
        <v xml:space="preserve">No </v>
      </c>
      <c r="I24" s="14" t="s">
        <v>2534</v>
      </c>
    </row>
    <row r="25" spans="2:26" x14ac:dyDescent="0.25">
      <c r="B25" s="78" t="s">
        <v>1879</v>
      </c>
      <c r="D25" s="10"/>
      <c r="F25" s="132"/>
      <c r="G25" s="11"/>
      <c r="H25" s="10" t="str">
        <f t="shared" si="0"/>
        <v xml:space="preserve">No </v>
      </c>
      <c r="I25" s="14" t="s">
        <v>2534</v>
      </c>
    </row>
    <row r="26" spans="2:26" x14ac:dyDescent="0.25">
      <c r="B26" s="78" t="s">
        <v>1894</v>
      </c>
      <c r="D26" s="10"/>
      <c r="F26" s="132"/>
      <c r="G26" s="11"/>
      <c r="H26" s="10" t="str">
        <f t="shared" si="0"/>
        <v xml:space="preserve">No </v>
      </c>
      <c r="I26" s="14" t="s">
        <v>2534</v>
      </c>
    </row>
    <row r="27" spans="2:26" x14ac:dyDescent="0.25">
      <c r="B27" s="78" t="s">
        <v>1899</v>
      </c>
      <c r="D27" s="10"/>
      <c r="F27" s="132"/>
      <c r="G27" s="11"/>
      <c r="H27" s="10" t="str">
        <f t="shared" si="0"/>
        <v xml:space="preserve">No </v>
      </c>
      <c r="I27" s="14" t="s">
        <v>2534</v>
      </c>
    </row>
    <row r="28" spans="2:26" x14ac:dyDescent="0.25">
      <c r="B28" s="78" t="s">
        <v>2229</v>
      </c>
      <c r="C28" s="80" t="str" cm="1">
        <f t="array" ref="C28">_xlfn._xlws.FILTER('4. Familia, Comunidad y Redes'!B3:F35,'4. Familia, Comunidad y Redes'!D3:D35="NO CUMPLE CONDICIÓN","")</f>
        <v/>
      </c>
      <c r="D28" s="10"/>
      <c r="E28" s="80"/>
      <c r="F28" s="5"/>
      <c r="G28" s="5"/>
      <c r="H28" s="10" t="str">
        <f t="shared" si="0"/>
        <v xml:space="preserve">No </v>
      </c>
      <c r="I28" s="14" t="s">
        <v>2535</v>
      </c>
      <c r="J28" s="77"/>
      <c r="K28" s="77"/>
      <c r="L28" s="77"/>
      <c r="M28" s="77"/>
      <c r="N28" s="77"/>
      <c r="O28" s="77"/>
      <c r="P28" s="77"/>
      <c r="Q28" s="77"/>
      <c r="R28" s="77"/>
      <c r="S28" s="77"/>
      <c r="T28" s="77"/>
      <c r="U28" s="77"/>
      <c r="V28" s="77"/>
      <c r="W28" s="77"/>
      <c r="X28" s="77"/>
      <c r="Y28" s="77"/>
      <c r="Z28" s="77"/>
    </row>
    <row r="29" spans="2:26" x14ac:dyDescent="0.25">
      <c r="B29" s="78" t="s">
        <v>1910</v>
      </c>
      <c r="C29" s="80"/>
      <c r="D29" s="10"/>
      <c r="E29" s="80"/>
      <c r="F29" s="5"/>
      <c r="G29" s="5"/>
      <c r="H29" s="10" t="str">
        <f t="shared" si="0"/>
        <v xml:space="preserve">No </v>
      </c>
      <c r="I29" s="14" t="s">
        <v>2535</v>
      </c>
      <c r="J29" s="77"/>
      <c r="K29" s="77"/>
      <c r="L29" s="77"/>
      <c r="M29" s="77"/>
      <c r="N29" s="77"/>
      <c r="O29" s="77"/>
      <c r="P29" s="77"/>
      <c r="Q29" s="77"/>
      <c r="R29" s="77"/>
      <c r="S29" s="77"/>
      <c r="T29" s="77"/>
      <c r="U29" s="77"/>
      <c r="V29" s="77"/>
      <c r="W29" s="77"/>
      <c r="X29" s="77"/>
      <c r="Y29" s="77"/>
      <c r="Z29" s="77"/>
    </row>
    <row r="30" spans="2:26" x14ac:dyDescent="0.25">
      <c r="B30" s="78" t="s">
        <v>1926</v>
      </c>
      <c r="C30" s="80"/>
      <c r="D30" s="10"/>
      <c r="E30" s="80"/>
      <c r="F30" s="5"/>
      <c r="G30" s="5"/>
      <c r="H30" s="10" t="str">
        <f t="shared" si="0"/>
        <v xml:space="preserve">No </v>
      </c>
      <c r="I30" s="14" t="s">
        <v>2535</v>
      </c>
      <c r="J30" s="77"/>
      <c r="K30" s="77"/>
      <c r="L30" s="77"/>
      <c r="M30" s="77"/>
      <c r="N30" s="77"/>
      <c r="O30" s="77"/>
      <c r="P30" s="77"/>
      <c r="Q30" s="77"/>
      <c r="R30" s="77"/>
      <c r="S30" s="77"/>
      <c r="T30" s="77"/>
      <c r="U30" s="77"/>
      <c r="V30" s="77"/>
      <c r="W30" s="77"/>
      <c r="X30" s="77"/>
      <c r="Y30" s="77"/>
      <c r="Z30" s="77"/>
    </row>
    <row r="31" spans="2:26" x14ac:dyDescent="0.25">
      <c r="B31" s="78" t="s">
        <v>1938</v>
      </c>
      <c r="C31" s="80"/>
      <c r="D31" s="10"/>
      <c r="E31" s="80"/>
      <c r="F31" s="5"/>
      <c r="G31" s="5"/>
      <c r="H31" s="10" t="str">
        <f t="shared" si="0"/>
        <v xml:space="preserve">No </v>
      </c>
      <c r="I31" s="14" t="s">
        <v>2535</v>
      </c>
      <c r="J31" s="77"/>
      <c r="K31" s="77"/>
      <c r="L31" s="77"/>
      <c r="M31" s="77"/>
      <c r="N31" s="77"/>
      <c r="O31" s="77"/>
      <c r="P31" s="77"/>
      <c r="Q31" s="77"/>
      <c r="R31" s="77"/>
      <c r="S31" s="77"/>
      <c r="T31" s="77"/>
      <c r="U31" s="77"/>
      <c r="V31" s="77"/>
      <c r="W31" s="77"/>
      <c r="X31" s="77"/>
      <c r="Y31" s="77"/>
      <c r="Z31" s="77"/>
    </row>
    <row r="32" spans="2:26" x14ac:dyDescent="0.25">
      <c r="B32" s="78" t="s">
        <v>1947</v>
      </c>
      <c r="C32" s="80"/>
      <c r="D32" s="10"/>
      <c r="E32" s="80"/>
      <c r="F32" s="5"/>
      <c r="G32" s="5"/>
      <c r="H32" s="10" t="str">
        <f t="shared" si="0"/>
        <v xml:space="preserve">No </v>
      </c>
      <c r="I32" s="14" t="s">
        <v>2535</v>
      </c>
      <c r="J32" s="77"/>
      <c r="K32" s="77"/>
      <c r="L32" s="77"/>
      <c r="M32" s="77"/>
      <c r="N32" s="77"/>
      <c r="O32" s="77"/>
      <c r="P32" s="77"/>
      <c r="Q32" s="77"/>
      <c r="R32" s="77"/>
      <c r="S32" s="77"/>
      <c r="T32" s="77"/>
      <c r="U32" s="77"/>
      <c r="V32" s="77"/>
      <c r="W32" s="77"/>
      <c r="X32" s="77"/>
      <c r="Y32" s="77"/>
      <c r="Z32" s="77"/>
    </row>
    <row r="33" spans="2:26" x14ac:dyDescent="0.25">
      <c r="B33" s="78" t="s">
        <v>1956</v>
      </c>
      <c r="C33" s="80"/>
      <c r="D33" s="10"/>
      <c r="E33" s="80"/>
      <c r="F33" s="5"/>
      <c r="G33" s="5"/>
      <c r="H33" s="10" t="str">
        <f t="shared" si="0"/>
        <v xml:space="preserve">No </v>
      </c>
      <c r="I33" s="14" t="s">
        <v>2535</v>
      </c>
      <c r="J33" s="77"/>
      <c r="K33" s="77"/>
      <c r="L33" s="77"/>
      <c r="M33" s="77"/>
      <c r="N33" s="77"/>
      <c r="O33" s="77"/>
      <c r="P33" s="77"/>
      <c r="Q33" s="77"/>
      <c r="R33" s="77"/>
      <c r="S33" s="77"/>
      <c r="T33" s="77"/>
      <c r="U33" s="77"/>
      <c r="V33" s="77"/>
      <c r="W33" s="77"/>
      <c r="X33" s="77"/>
      <c r="Y33" s="77"/>
      <c r="Z33" s="77"/>
    </row>
    <row r="34" spans="2:26" x14ac:dyDescent="0.25">
      <c r="B34" s="78" t="s">
        <v>2461</v>
      </c>
      <c r="C34" s="80"/>
      <c r="D34" s="10"/>
      <c r="E34" s="80"/>
      <c r="F34" s="5"/>
      <c r="G34" s="5"/>
      <c r="H34" s="10" t="str">
        <f t="shared" si="0"/>
        <v xml:space="preserve">No </v>
      </c>
      <c r="I34" s="14" t="s">
        <v>2535</v>
      </c>
      <c r="J34" s="77"/>
      <c r="K34" s="77"/>
      <c r="L34" s="77"/>
      <c r="M34" s="77"/>
      <c r="N34" s="77"/>
      <c r="O34" s="77"/>
      <c r="P34" s="77"/>
      <c r="Q34" s="77"/>
      <c r="R34" s="77"/>
      <c r="S34" s="77"/>
      <c r="T34" s="77"/>
      <c r="U34" s="77"/>
      <c r="V34" s="77"/>
      <c r="W34" s="77"/>
      <c r="X34" s="77"/>
      <c r="Y34" s="77"/>
      <c r="Z34" s="77"/>
    </row>
    <row r="35" spans="2:26" x14ac:dyDescent="0.25">
      <c r="B35" s="78" t="s">
        <v>1966</v>
      </c>
      <c r="C35" s="80" t="str" cm="1">
        <f t="array" ref="C35">_xlfn._xlws.FILTER('5. Proceso pedagógico'!B3:F36,'5. Proceso pedagógico'!D3:D36="NO CUMPLE CONDICIÓN","")</f>
        <v/>
      </c>
      <c r="D35" s="10"/>
      <c r="E35" s="80"/>
      <c r="F35" s="5"/>
      <c r="G35" s="5"/>
      <c r="H35" s="10" t="str">
        <f t="shared" si="0"/>
        <v xml:space="preserve">No </v>
      </c>
      <c r="I35" s="78" t="s">
        <v>2536</v>
      </c>
      <c r="J35" s="77"/>
      <c r="K35" s="77"/>
      <c r="L35" s="77"/>
      <c r="M35" s="77"/>
      <c r="N35" s="77"/>
      <c r="O35" s="77"/>
      <c r="P35" s="77"/>
      <c r="Q35" s="77"/>
      <c r="R35" s="77"/>
      <c r="S35" s="77"/>
      <c r="T35" s="77"/>
      <c r="U35" s="77"/>
      <c r="V35" s="77"/>
      <c r="W35" s="77"/>
      <c r="X35" s="77"/>
      <c r="Y35" s="77"/>
      <c r="Z35" s="77"/>
    </row>
    <row r="36" spans="2:26" x14ac:dyDescent="0.25">
      <c r="B36" s="78" t="s">
        <v>1974</v>
      </c>
      <c r="C36" s="80"/>
      <c r="D36" s="10"/>
      <c r="E36" s="80"/>
      <c r="F36" s="5"/>
      <c r="G36" s="5"/>
      <c r="H36" s="10" t="str">
        <f t="shared" si="0"/>
        <v xml:space="preserve">No </v>
      </c>
      <c r="I36" s="78" t="s">
        <v>2536</v>
      </c>
      <c r="J36" s="77"/>
      <c r="K36" s="77"/>
      <c r="L36" s="77"/>
      <c r="M36" s="77"/>
      <c r="N36" s="77"/>
      <c r="O36" s="77"/>
      <c r="P36" s="77"/>
      <c r="Q36" s="77"/>
      <c r="R36" s="77"/>
      <c r="S36" s="77"/>
      <c r="T36" s="77"/>
      <c r="U36" s="77"/>
      <c r="V36" s="77"/>
      <c r="W36" s="77"/>
      <c r="X36" s="77"/>
      <c r="Y36" s="77"/>
      <c r="Z36" s="77"/>
    </row>
    <row r="37" spans="2:26" x14ac:dyDescent="0.25">
      <c r="B37" s="78" t="s">
        <v>1997</v>
      </c>
      <c r="C37" s="80"/>
      <c r="D37" s="10"/>
      <c r="E37" s="80"/>
      <c r="F37" s="5"/>
      <c r="G37" s="5"/>
      <c r="H37" s="10" t="str">
        <f t="shared" si="0"/>
        <v xml:space="preserve">No </v>
      </c>
      <c r="I37" s="78" t="s">
        <v>2536</v>
      </c>
    </row>
    <row r="38" spans="2:26" x14ac:dyDescent="0.25">
      <c r="B38" s="78" t="s">
        <v>2004</v>
      </c>
      <c r="H38" s="10" t="str">
        <f t="shared" si="0"/>
        <v xml:space="preserve">No </v>
      </c>
      <c r="I38" s="78" t="s">
        <v>2536</v>
      </c>
    </row>
    <row r="39" spans="2:26" x14ac:dyDescent="0.25">
      <c r="B39" s="78" t="s">
        <v>2231</v>
      </c>
      <c r="H39" s="10" t="str">
        <f t="shared" si="0"/>
        <v xml:space="preserve">No </v>
      </c>
      <c r="I39" s="78" t="s">
        <v>2536</v>
      </c>
    </row>
    <row r="40" spans="2:26" x14ac:dyDescent="0.25">
      <c r="B40" s="78" t="s">
        <v>2258</v>
      </c>
      <c r="H40" s="10" t="str">
        <f t="shared" si="0"/>
        <v xml:space="preserve">No </v>
      </c>
      <c r="I40" s="78" t="s">
        <v>2536</v>
      </c>
    </row>
    <row r="41" spans="2:26" x14ac:dyDescent="0.25">
      <c r="B41" s="78" t="s">
        <v>2033</v>
      </c>
      <c r="C41" s="2" t="str" cm="1">
        <f t="array" ref="C41">_xlfn._xlws.FILTER('6. Administrativo y de Gestión'!B3:F17,'6. Administrativo y de Gestión'!D3:D17="NO CUMPLE CONDICIÓN","")</f>
        <v/>
      </c>
      <c r="H41" s="10" t="str">
        <f t="shared" si="0"/>
        <v xml:space="preserve">No </v>
      </c>
      <c r="I41" s="78" t="s">
        <v>2537</v>
      </c>
    </row>
    <row r="42" spans="2:26" x14ac:dyDescent="0.25">
      <c r="B42" s="78" t="s">
        <v>2235</v>
      </c>
      <c r="C42" s="80"/>
      <c r="H42" s="10" t="str">
        <f t="shared" si="0"/>
        <v xml:space="preserve">No </v>
      </c>
      <c r="I42" s="78" t="s">
        <v>2537</v>
      </c>
    </row>
    <row r="43" spans="2:26" x14ac:dyDescent="0.25">
      <c r="B43" s="78" t="s">
        <v>2236</v>
      </c>
      <c r="H43" s="10" t="str">
        <f t="shared" si="0"/>
        <v xml:space="preserve">No </v>
      </c>
      <c r="I43" s="78" t="s">
        <v>2537</v>
      </c>
    </row>
    <row r="44" spans="2:26" x14ac:dyDescent="0.25">
      <c r="B44" s="78" t="s">
        <v>2237</v>
      </c>
      <c r="H44" s="10" t="str">
        <f t="shared" si="0"/>
        <v xml:space="preserve">No </v>
      </c>
      <c r="I44" s="78" t="s">
        <v>2537</v>
      </c>
    </row>
    <row r="45" spans="2:26" x14ac:dyDescent="0.25">
      <c r="B45" s="78" t="s">
        <v>2048</v>
      </c>
      <c r="C45" s="80" t="str" cm="1">
        <f t="array" ref="C45">_xlfn._xlws.FILTER('7. Financiero'!B3:F23,'7. Financiero'!D3:D23="NO CUMPLE CONDICIÓN","")</f>
        <v/>
      </c>
      <c r="H45" s="10" t="str">
        <f t="shared" si="0"/>
        <v xml:space="preserve">No </v>
      </c>
      <c r="I45" s="78" t="s">
        <v>2538</v>
      </c>
    </row>
    <row r="46" spans="2:26" x14ac:dyDescent="0.25">
      <c r="B46" s="78" t="s">
        <v>2259</v>
      </c>
      <c r="H46" s="10" t="str">
        <f t="shared" si="0"/>
        <v xml:space="preserve">No </v>
      </c>
      <c r="I46" s="78" t="s">
        <v>2538</v>
      </c>
    </row>
    <row r="47" spans="2:26" x14ac:dyDescent="0.25">
      <c r="B47" s="78" t="s">
        <v>2260</v>
      </c>
      <c r="H47" s="10" t="str">
        <f t="shared" si="0"/>
        <v xml:space="preserve">No </v>
      </c>
      <c r="I47" s="78" t="s">
        <v>2538</v>
      </c>
    </row>
    <row r="48" spans="2:26" x14ac:dyDescent="0.25">
      <c r="B48" s="78" t="s">
        <v>2054</v>
      </c>
      <c r="C48" s="2" t="str" cm="1">
        <f t="array" ref="C48">_xlfn._xlws.FILTER('8. Talento Humano '!B3:F26,'8. Talento Humano '!D3:D26="NO CUMPLE CONDICIÓN","")</f>
        <v/>
      </c>
      <c r="H48" s="10" t="str">
        <f t="shared" si="0"/>
        <v xml:space="preserve">No </v>
      </c>
      <c r="I48" s="78" t="s">
        <v>2539</v>
      </c>
    </row>
    <row r="49" spans="2:9" x14ac:dyDescent="0.25">
      <c r="B49" s="78" t="s">
        <v>2060</v>
      </c>
      <c r="H49" s="10" t="str">
        <f t="shared" si="0"/>
        <v xml:space="preserve">No </v>
      </c>
      <c r="I49" s="78" t="s">
        <v>2539</v>
      </c>
    </row>
    <row r="50" spans="2:9" x14ac:dyDescent="0.25">
      <c r="B50" s="78" t="s">
        <v>2077</v>
      </c>
      <c r="H50" s="10" t="str">
        <f t="shared" si="0"/>
        <v xml:space="preserve">No </v>
      </c>
      <c r="I50" s="78" t="s">
        <v>2539</v>
      </c>
    </row>
    <row r="51" spans="2:9" x14ac:dyDescent="0.25">
      <c r="B51" s="78" t="s">
        <v>2081</v>
      </c>
      <c r="H51" s="10" t="str">
        <f t="shared" si="0"/>
        <v xml:space="preserve">No </v>
      </c>
      <c r="I51" s="78" t="s">
        <v>2539</v>
      </c>
    </row>
    <row r="52" spans="2:9" x14ac:dyDescent="0.25">
      <c r="B52" s="78" t="s">
        <v>2088</v>
      </c>
      <c r="H52" s="10" t="str">
        <f t="shared" si="0"/>
        <v xml:space="preserve">No </v>
      </c>
      <c r="I52" s="78" t="s">
        <v>2539</v>
      </c>
    </row>
    <row r="53" spans="2:9" x14ac:dyDescent="0.25">
      <c r="B53" s="78" t="s">
        <v>2107</v>
      </c>
      <c r="H53" s="10" t="str">
        <f t="shared" si="0"/>
        <v xml:space="preserve">No </v>
      </c>
      <c r="I53" s="78" t="s">
        <v>2539</v>
      </c>
    </row>
    <row r="54" spans="2:9" x14ac:dyDescent="0.25">
      <c r="B54" s="78"/>
      <c r="H54" s="10"/>
      <c r="I54" s="78"/>
    </row>
    <row r="55" spans="2:9" x14ac:dyDescent="0.25">
      <c r="B55" s="78"/>
      <c r="H55" s="10"/>
      <c r="I55" s="78"/>
    </row>
    <row r="56" spans="2:9" x14ac:dyDescent="0.25">
      <c r="B56" s="78"/>
      <c r="H56" s="10"/>
      <c r="I56" s="78"/>
    </row>
    <row r="57" spans="2:9" x14ac:dyDescent="0.25">
      <c r="B57" s="78"/>
      <c r="H57" s="10"/>
      <c r="I57" s="78"/>
    </row>
    <row r="58" spans="2:9" x14ac:dyDescent="0.25">
      <c r="B58" s="78"/>
      <c r="H58" s="10"/>
      <c r="I58" s="78"/>
    </row>
    <row r="59" spans="2:9" x14ac:dyDescent="0.25">
      <c r="B59" s="78"/>
      <c r="H59" s="10"/>
      <c r="I59" s="78"/>
    </row>
    <row r="60" spans="2:9" x14ac:dyDescent="0.25">
      <c r="B60" s="78"/>
      <c r="H60" s="10"/>
      <c r="I60" s="78"/>
    </row>
    <row r="61" spans="2:9" x14ac:dyDescent="0.25">
      <c r="B61" s="78"/>
      <c r="H61" s="10"/>
      <c r="I61" s="78"/>
    </row>
    <row r="62" spans="2:9" x14ac:dyDescent="0.25">
      <c r="B62" s="78"/>
      <c r="H62" s="10"/>
      <c r="I62" s="78"/>
    </row>
    <row r="63" spans="2:9" x14ac:dyDescent="0.25">
      <c r="I63" s="78"/>
    </row>
    <row r="64" spans="2:9" x14ac:dyDescent="0.25">
      <c r="I64" s="78"/>
    </row>
  </sheetData>
  <sheetProtection algorithmName="SHA-512" hashValue="HF6T3vWk3PxAbohGxtQZ86J6DDPS8eqeN/eAC22XxGg6d3T74+q+H3TjVZe2QVjfBRxlRBCng+5wX2jrphuL5w==" saltValue="Gj7SCWTnsPRQMzgD9nrByg==" spinCount="100000" sheet="1" objects="1" scenarios="1"/>
  <phoneticPr fontId="31"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593D-DAF6-4879-84C3-DC889128D8B2}">
  <sheetPr codeName="Hoja30">
    <tabColor rgb="FFFF0000"/>
    <pageSetUpPr fitToPage="1"/>
  </sheetPr>
  <dimension ref="A1:G40"/>
  <sheetViews>
    <sheetView zoomScaleNormal="100" workbookViewId="0">
      <selection activeCell="E1" sqref="E1:E6"/>
    </sheetView>
  </sheetViews>
  <sheetFormatPr baseColWidth="10" defaultColWidth="11.28515625" defaultRowHeight="15.75" x14ac:dyDescent="0.25"/>
  <cols>
    <col min="1" max="1" width="11.140625" style="146" customWidth="1"/>
    <col min="2" max="2" width="53.28515625" hidden="1" customWidth="1"/>
    <col min="3" max="3" width="32.140625" hidden="1" customWidth="1"/>
    <col min="4" max="4" width="66.140625" customWidth="1"/>
    <col min="5" max="5" width="70.28515625" customWidth="1"/>
    <col min="6" max="6" width="51.85546875" customWidth="1"/>
    <col min="7" max="7" width="18.140625" customWidth="1"/>
  </cols>
  <sheetData>
    <row r="1" spans="1:7" ht="21.75" customHeight="1" x14ac:dyDescent="0.25">
      <c r="A1" s="522" t="s">
        <v>2201</v>
      </c>
      <c r="B1" s="523"/>
      <c r="C1" s="523"/>
      <c r="D1" s="523"/>
      <c r="E1" s="523"/>
      <c r="F1" s="523"/>
      <c r="G1" s="524"/>
    </row>
    <row r="2" spans="1:7" ht="45.75" thickBot="1" x14ac:dyDescent="0.3">
      <c r="A2" s="143" t="s">
        <v>2202</v>
      </c>
      <c r="B2" s="81" t="s">
        <v>1470</v>
      </c>
      <c r="C2" s="81" t="s">
        <v>1471</v>
      </c>
      <c r="D2" s="81" t="s">
        <v>1472</v>
      </c>
      <c r="E2" s="81" t="s">
        <v>1473</v>
      </c>
      <c r="F2" s="81" t="s">
        <v>2203</v>
      </c>
      <c r="G2" s="82" t="s">
        <v>2204</v>
      </c>
    </row>
    <row r="3" spans="1:7" ht="27" x14ac:dyDescent="0.25">
      <c r="A3" s="144" t="str" cm="1">
        <f t="array" ref="A3">_xlfn._xlws.FILTER(TEMP!C3:I53,TEMP!E3:E53="NO CUMPLE CONDICIÓN","")</f>
        <v/>
      </c>
      <c r="B3" s="133"/>
      <c r="C3" s="134"/>
      <c r="D3" s="137"/>
      <c r="E3" s="147"/>
      <c r="F3" s="138"/>
      <c r="G3" s="139"/>
    </row>
    <row r="4" spans="1:7" ht="27" x14ac:dyDescent="0.25">
      <c r="A4" s="145"/>
      <c r="B4" s="135"/>
      <c r="C4" s="136"/>
      <c r="D4" s="140"/>
      <c r="E4" s="148"/>
      <c r="F4" s="141"/>
      <c r="G4" s="142"/>
    </row>
    <row r="5" spans="1:7" ht="27" x14ac:dyDescent="0.25">
      <c r="A5" s="145"/>
      <c r="B5" s="135"/>
      <c r="C5" s="136"/>
      <c r="D5" s="140"/>
      <c r="E5" s="148"/>
      <c r="F5" s="141"/>
      <c r="G5" s="142"/>
    </row>
    <row r="6" spans="1:7" ht="27" x14ac:dyDescent="0.25">
      <c r="A6" s="145"/>
      <c r="B6" s="135"/>
      <c r="C6" s="136"/>
      <c r="D6" s="140"/>
      <c r="E6" s="148"/>
      <c r="F6" s="141"/>
      <c r="G6" s="142"/>
    </row>
    <row r="7" spans="1:7" ht="27" x14ac:dyDescent="0.25">
      <c r="A7" s="145"/>
      <c r="B7" s="135"/>
      <c r="C7" s="136"/>
      <c r="D7" s="140"/>
      <c r="E7" s="148"/>
      <c r="F7" s="141"/>
      <c r="G7" s="142"/>
    </row>
    <row r="8" spans="1:7" ht="27" x14ac:dyDescent="0.25">
      <c r="A8" s="145"/>
      <c r="B8" s="135"/>
      <c r="C8" s="136"/>
      <c r="D8" s="140"/>
      <c r="E8" s="148"/>
      <c r="F8" s="141"/>
      <c r="G8" s="142"/>
    </row>
    <row r="9" spans="1:7" ht="27" x14ac:dyDescent="0.25">
      <c r="A9" s="145"/>
      <c r="B9" s="135"/>
      <c r="C9" s="136"/>
      <c r="D9" s="140"/>
      <c r="E9" s="148"/>
      <c r="F9" s="141"/>
      <c r="G9" s="142"/>
    </row>
    <row r="10" spans="1:7" ht="27" x14ac:dyDescent="0.25">
      <c r="A10" s="145"/>
      <c r="B10" s="135"/>
      <c r="C10" s="136"/>
      <c r="D10" s="140"/>
      <c r="E10" s="148"/>
      <c r="F10" s="141"/>
      <c r="G10" s="142"/>
    </row>
    <row r="11" spans="1:7" ht="27" x14ac:dyDescent="0.25">
      <c r="A11" s="145"/>
      <c r="B11" s="135"/>
      <c r="C11" s="136"/>
      <c r="D11" s="140"/>
      <c r="E11" s="148"/>
      <c r="F11" s="141"/>
      <c r="G11" s="142"/>
    </row>
    <row r="12" spans="1:7" ht="27" x14ac:dyDescent="0.25">
      <c r="A12" s="145"/>
      <c r="B12" s="135"/>
      <c r="C12" s="136"/>
      <c r="D12" s="140"/>
      <c r="E12" s="148"/>
      <c r="F12" s="141"/>
      <c r="G12" s="142"/>
    </row>
    <row r="13" spans="1:7" ht="27" x14ac:dyDescent="0.25">
      <c r="A13" s="145"/>
      <c r="B13" s="135"/>
      <c r="C13" s="136"/>
      <c r="D13" s="140"/>
      <c r="E13" s="148"/>
      <c r="F13" s="141"/>
      <c r="G13" s="142"/>
    </row>
    <row r="14" spans="1:7" ht="27" x14ac:dyDescent="0.25">
      <c r="A14" s="145"/>
      <c r="B14" s="135"/>
      <c r="C14" s="136"/>
      <c r="D14" s="140"/>
      <c r="E14" s="148"/>
      <c r="F14" s="141"/>
      <c r="G14" s="142"/>
    </row>
    <row r="15" spans="1:7" ht="27" x14ac:dyDescent="0.25">
      <c r="A15" s="145"/>
      <c r="B15" s="135"/>
      <c r="C15" s="136"/>
      <c r="D15" s="140"/>
      <c r="E15" s="148"/>
      <c r="F15" s="141"/>
      <c r="G15" s="142"/>
    </row>
    <row r="16" spans="1:7" ht="27" x14ac:dyDescent="0.25">
      <c r="A16" s="145"/>
      <c r="B16" s="135"/>
      <c r="C16" s="136"/>
      <c r="D16" s="140"/>
      <c r="E16" s="148"/>
      <c r="F16" s="141"/>
      <c r="G16" s="142"/>
    </row>
    <row r="17" spans="1:7" ht="27" x14ac:dyDescent="0.25">
      <c r="A17" s="145"/>
      <c r="B17" s="135"/>
      <c r="C17" s="136"/>
      <c r="D17" s="140"/>
      <c r="E17" s="148"/>
      <c r="F17" s="141"/>
      <c r="G17" s="142"/>
    </row>
    <row r="18" spans="1:7" ht="27" x14ac:dyDescent="0.25">
      <c r="A18" s="145"/>
      <c r="B18" s="135"/>
      <c r="C18" s="136"/>
      <c r="D18" s="140"/>
      <c r="E18" s="148"/>
      <c r="F18" s="141"/>
      <c r="G18" s="142"/>
    </row>
    <row r="19" spans="1:7" ht="50.1" customHeight="1" x14ac:dyDescent="0.25">
      <c r="A19" s="145"/>
      <c r="B19" s="135"/>
      <c r="C19" s="136"/>
      <c r="D19" s="140"/>
      <c r="E19" s="148"/>
      <c r="F19" s="141"/>
      <c r="G19" s="142"/>
    </row>
    <row r="20" spans="1:7" ht="50.1" customHeight="1" x14ac:dyDescent="0.25">
      <c r="A20" s="145"/>
      <c r="B20" s="135"/>
      <c r="C20" s="136"/>
      <c r="D20" s="140"/>
      <c r="E20" s="148"/>
      <c r="F20" s="141"/>
      <c r="G20" s="142"/>
    </row>
    <row r="21" spans="1:7" ht="50.1" customHeight="1" x14ac:dyDescent="0.25">
      <c r="A21" s="145"/>
      <c r="B21" s="135"/>
      <c r="C21" s="136"/>
      <c r="D21" s="140"/>
      <c r="E21" s="148"/>
      <c r="F21" s="141"/>
      <c r="G21" s="142"/>
    </row>
    <row r="22" spans="1:7" ht="50.1" customHeight="1" x14ac:dyDescent="0.25">
      <c r="A22" s="145"/>
      <c r="B22" s="135"/>
      <c r="C22" s="136"/>
      <c r="D22" s="140"/>
      <c r="E22" s="148"/>
      <c r="F22" s="141"/>
      <c r="G22" s="142"/>
    </row>
    <row r="23" spans="1:7" ht="50.1" customHeight="1" x14ac:dyDescent="0.25">
      <c r="A23" s="145"/>
      <c r="B23" s="135"/>
      <c r="C23" s="136"/>
      <c r="D23" s="140"/>
      <c r="E23" s="148"/>
      <c r="F23" s="141"/>
      <c r="G23" s="142"/>
    </row>
    <row r="24" spans="1:7" ht="50.1" customHeight="1" x14ac:dyDescent="0.25">
      <c r="A24" s="145"/>
      <c r="B24" s="135"/>
      <c r="C24" s="136"/>
      <c r="D24" s="140"/>
      <c r="E24" s="148"/>
      <c r="F24" s="141"/>
      <c r="G24" s="142"/>
    </row>
    <row r="25" spans="1:7" ht="50.1" customHeight="1" x14ac:dyDescent="0.25">
      <c r="A25" s="145"/>
      <c r="B25" s="135"/>
      <c r="C25" s="136"/>
      <c r="D25" s="140"/>
      <c r="E25" s="148"/>
      <c r="F25" s="141"/>
      <c r="G25" s="142"/>
    </row>
    <row r="26" spans="1:7" ht="50.1" customHeight="1" x14ac:dyDescent="0.25">
      <c r="A26" s="145"/>
      <c r="B26" s="135"/>
      <c r="C26" s="136"/>
      <c r="D26" s="140"/>
      <c r="E26" s="148"/>
      <c r="F26" s="141"/>
      <c r="G26" s="142"/>
    </row>
    <row r="27" spans="1:7" ht="50.1" customHeight="1" x14ac:dyDescent="0.25">
      <c r="A27" s="145"/>
      <c r="B27" s="135"/>
      <c r="C27" s="136"/>
      <c r="D27" s="140"/>
      <c r="E27" s="148"/>
      <c r="F27" s="141"/>
      <c r="G27" s="142"/>
    </row>
    <row r="28" spans="1:7" ht="50.1" customHeight="1" x14ac:dyDescent="0.25">
      <c r="A28" s="145"/>
      <c r="B28" s="135"/>
      <c r="C28" s="136"/>
      <c r="D28" s="140"/>
      <c r="E28" s="148"/>
      <c r="F28" s="141"/>
      <c r="G28" s="142"/>
    </row>
    <row r="29" spans="1:7" ht="50.1" customHeight="1" x14ac:dyDescent="0.25">
      <c r="A29" s="145"/>
      <c r="B29" s="135"/>
      <c r="C29" s="136"/>
      <c r="D29" s="140"/>
      <c r="E29" s="148"/>
      <c r="F29" s="141"/>
      <c r="G29" s="142"/>
    </row>
    <row r="30" spans="1:7" ht="50.1" customHeight="1" x14ac:dyDescent="0.25">
      <c r="A30" s="145"/>
      <c r="B30" s="135"/>
      <c r="C30" s="136"/>
      <c r="D30" s="140"/>
      <c r="E30" s="148"/>
      <c r="F30" s="141"/>
      <c r="G30" s="142"/>
    </row>
    <row r="31" spans="1:7" ht="50.1" customHeight="1" x14ac:dyDescent="0.25">
      <c r="A31" s="145"/>
      <c r="B31" s="135"/>
      <c r="C31" s="136"/>
      <c r="D31" s="140"/>
      <c r="E31" s="148"/>
      <c r="F31" s="141"/>
      <c r="G31" s="142"/>
    </row>
    <row r="32" spans="1:7" ht="50.1" customHeight="1" x14ac:dyDescent="0.25">
      <c r="A32" s="145"/>
      <c r="B32" s="135"/>
      <c r="C32" s="136"/>
      <c r="D32" s="140"/>
      <c r="E32" s="148"/>
      <c r="F32" s="141"/>
      <c r="G32" s="142"/>
    </row>
    <row r="33" spans="1:7" ht="50.1" customHeight="1" x14ac:dyDescent="0.25">
      <c r="A33" s="145"/>
      <c r="B33" s="135"/>
      <c r="C33" s="136"/>
      <c r="D33" s="140"/>
      <c r="E33" s="148"/>
      <c r="F33" s="141"/>
      <c r="G33" s="142"/>
    </row>
    <row r="34" spans="1:7" ht="50.1" customHeight="1" x14ac:dyDescent="0.25">
      <c r="A34" s="145"/>
      <c r="B34" s="135"/>
      <c r="C34" s="136"/>
      <c r="D34" s="140"/>
      <c r="E34" s="148"/>
      <c r="F34" s="141"/>
      <c r="G34" s="142"/>
    </row>
    <row r="35" spans="1:7" ht="50.1" customHeight="1" x14ac:dyDescent="0.25">
      <c r="A35" s="145"/>
      <c r="B35" s="135"/>
      <c r="C35" s="136"/>
      <c r="D35" s="140"/>
      <c r="E35" s="148"/>
      <c r="F35" s="141"/>
      <c r="G35" s="142"/>
    </row>
    <row r="36" spans="1:7" ht="50.1" customHeight="1" x14ac:dyDescent="0.25">
      <c r="A36" s="145"/>
      <c r="B36" s="135"/>
      <c r="C36" s="136"/>
      <c r="D36" s="140"/>
      <c r="E36" s="148"/>
      <c r="F36" s="141"/>
      <c r="G36" s="142"/>
    </row>
    <row r="37" spans="1:7" ht="50.1" customHeight="1" x14ac:dyDescent="0.25">
      <c r="A37" s="145"/>
      <c r="B37" s="135"/>
      <c r="C37" s="136"/>
      <c r="D37" s="140"/>
      <c r="E37" s="148"/>
      <c r="F37" s="141"/>
      <c r="G37" s="142"/>
    </row>
    <row r="38" spans="1:7" ht="50.1" customHeight="1" x14ac:dyDescent="0.25">
      <c r="A38" s="145"/>
      <c r="B38" s="135"/>
      <c r="C38" s="136"/>
      <c r="D38" s="140"/>
      <c r="E38" s="148"/>
      <c r="F38" s="141"/>
      <c r="G38" s="142"/>
    </row>
    <row r="39" spans="1:7" ht="50.1" customHeight="1" x14ac:dyDescent="0.25">
      <c r="A39" s="145"/>
      <c r="B39" s="135"/>
      <c r="C39" s="136"/>
      <c r="D39" s="140"/>
      <c r="E39" s="148"/>
      <c r="F39" s="141"/>
      <c r="G39" s="142"/>
    </row>
    <row r="40" spans="1:7" ht="50.1" customHeight="1" x14ac:dyDescent="0.25">
      <c r="A40" s="145"/>
      <c r="B40" s="135"/>
      <c r="C40" s="136"/>
      <c r="D40" s="140"/>
      <c r="E40" s="148"/>
      <c r="F40" s="141"/>
      <c r="G40" s="142"/>
    </row>
  </sheetData>
  <sheetProtection algorithmName="SHA-512" hashValue="DngggtLerQLA950iVwmq6B5VhQ8ni5fP0C6XOw1ikJhagkbG+mt8lWhG+FYFUwxMpmzB5RI3n87enugvFPs7sA==" saltValue="HS8UysXyGnKclxwYVrBawg==" spinCount="100000" sheet="1" formatRows="0"/>
  <mergeCells count="1">
    <mergeCell ref="A1:G1"/>
  </mergeCell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9FCB-D9F2-4B70-A4C8-E037D4223C62}">
  <sheetPr codeName="Hoja6">
    <pageSetUpPr fitToPage="1"/>
  </sheetPr>
  <dimension ref="A1:E38"/>
  <sheetViews>
    <sheetView showGridLines="0" tabSelected="1" zoomScale="90" zoomScaleNormal="90" workbookViewId="0">
      <selection activeCell="E1" sqref="E1:E6"/>
    </sheetView>
  </sheetViews>
  <sheetFormatPr baseColWidth="10" defaultColWidth="11.28515625" defaultRowHeight="15" x14ac:dyDescent="0.25"/>
  <cols>
    <col min="1" max="1" width="35.85546875" customWidth="1"/>
    <col min="2" max="2" width="38.85546875" customWidth="1"/>
    <col min="3" max="3" width="37.28515625" customWidth="1"/>
    <col min="4" max="4" width="74.140625" customWidth="1"/>
    <col min="5" max="5" width="26.28515625" customWidth="1"/>
  </cols>
  <sheetData>
    <row r="1" spans="1:5" ht="18" customHeight="1" x14ac:dyDescent="0.25">
      <c r="A1" s="1"/>
      <c r="B1" s="1"/>
      <c r="C1" s="1"/>
      <c r="D1" s="1"/>
      <c r="E1" s="454" t="s">
        <v>2551</v>
      </c>
    </row>
    <row r="2" spans="1:5" ht="23.25" customHeight="1" x14ac:dyDescent="0.25">
      <c r="A2" s="1"/>
      <c r="B2" s="456" t="s">
        <v>2549</v>
      </c>
      <c r="C2" s="456"/>
      <c r="D2" s="456"/>
      <c r="E2" s="455"/>
    </row>
    <row r="3" spans="1:5" x14ac:dyDescent="0.25">
      <c r="B3" s="456"/>
      <c r="C3" s="456"/>
      <c r="D3" s="456"/>
      <c r="E3" s="455"/>
    </row>
    <row r="4" spans="1:5" ht="24" customHeight="1" x14ac:dyDescent="0.25">
      <c r="A4" s="1"/>
      <c r="B4" s="456"/>
      <c r="C4" s="456"/>
      <c r="D4" s="456"/>
      <c r="E4" s="455"/>
    </row>
    <row r="5" spans="1:5" ht="30.6" customHeight="1" x14ac:dyDescent="0.25">
      <c r="A5" s="1"/>
      <c r="B5" s="1"/>
      <c r="C5" s="1"/>
      <c r="D5" s="1"/>
      <c r="E5" s="455"/>
    </row>
    <row r="6" spans="1:5" ht="15.6" customHeight="1" x14ac:dyDescent="0.25">
      <c r="A6" s="1"/>
      <c r="B6" s="1"/>
      <c r="C6" s="1"/>
      <c r="D6" s="1"/>
      <c r="E6" s="455"/>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457"/>
      <c r="B35" s="458"/>
      <c r="C35" s="458"/>
      <c r="D35" s="458"/>
      <c r="E35" s="458"/>
    </row>
    <row r="38" spans="1:5" ht="54" customHeight="1" x14ac:dyDescent="0.25">
      <c r="A38" s="459" t="s">
        <v>2548</v>
      </c>
      <c r="B38" s="458"/>
      <c r="C38" s="458"/>
      <c r="D38" s="458"/>
      <c r="E38" s="458"/>
    </row>
  </sheetData>
  <sheetProtection algorithmName="SHA-512" hashValue="GWEx5n+/aqo7Xu/SMTNlnq2bNBVoruteq+KVMtqX6BuIGJkoZgD+UbVABLSNgwcL2O3oCj/vpduVhaun408e4A==" saltValue="a1JmNu4EFemBE1Z89YmSXw=="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23CEF-34B6-4F9A-A8C7-EF60060F50CE}">
  <sheetPr codeName="Hoja31">
    <tabColor rgb="FF00B0F0"/>
    <pageSetUpPr fitToPage="1"/>
  </sheetPr>
  <dimension ref="A1:J45"/>
  <sheetViews>
    <sheetView zoomScaleNormal="100" workbookViewId="0">
      <selection activeCell="E1" sqref="E1:E6"/>
    </sheetView>
  </sheetViews>
  <sheetFormatPr baseColWidth="10" defaultColWidth="11.28515625" defaultRowHeight="15" x14ac:dyDescent="0.25"/>
  <cols>
    <col min="1" max="1" width="10.85546875" customWidth="1"/>
    <col min="2" max="2" width="56.140625" customWidth="1"/>
    <col min="3" max="3" width="48.28515625" customWidth="1"/>
    <col min="4" max="4" width="35.85546875" customWidth="1"/>
    <col min="5" max="5" width="30.140625" customWidth="1"/>
    <col min="6" max="6" width="28.85546875" customWidth="1"/>
  </cols>
  <sheetData>
    <row r="1" spans="1:10" ht="21.75" thickBot="1" x14ac:dyDescent="0.3">
      <c r="A1" s="565" t="s">
        <v>2205</v>
      </c>
      <c r="B1" s="566"/>
      <c r="C1" s="566"/>
      <c r="D1" s="566"/>
      <c r="E1" s="566"/>
      <c r="F1" s="567"/>
    </row>
    <row r="2" spans="1:10" ht="33" customHeight="1" thickBot="1" x14ac:dyDescent="0.3">
      <c r="A2" s="568" t="s">
        <v>2206</v>
      </c>
      <c r="B2" s="569"/>
      <c r="C2" s="570" t="s">
        <v>2550</v>
      </c>
      <c r="D2" s="570"/>
      <c r="E2" s="570"/>
      <c r="F2" s="571"/>
    </row>
    <row r="3" spans="1:10" s="34" customFormat="1" ht="15.75" customHeight="1" x14ac:dyDescent="0.25">
      <c r="A3" s="572" t="s">
        <v>2207</v>
      </c>
      <c r="B3" s="573"/>
      <c r="C3" s="574" t="s">
        <v>2208</v>
      </c>
      <c r="D3" s="574"/>
      <c r="E3" s="574"/>
      <c r="F3" s="575"/>
      <c r="G3" s="31"/>
      <c r="H3" s="31"/>
      <c r="I3" s="31"/>
      <c r="J3" s="31"/>
    </row>
    <row r="4" spans="1:10" ht="14.25" customHeight="1" x14ac:dyDescent="0.25">
      <c r="A4" s="572"/>
      <c r="B4" s="573"/>
      <c r="C4" s="112" t="s">
        <v>2020</v>
      </c>
      <c r="D4" s="112" t="s">
        <v>2049</v>
      </c>
      <c r="E4" s="112" t="s">
        <v>2209</v>
      </c>
      <c r="F4" s="113" t="s">
        <v>2210</v>
      </c>
      <c r="G4" s="31"/>
      <c r="H4" s="31"/>
      <c r="I4" s="31"/>
      <c r="J4" s="31"/>
    </row>
    <row r="5" spans="1:10" s="14" customFormat="1" ht="15.75" customHeight="1" x14ac:dyDescent="0.15">
      <c r="A5" s="563" t="s">
        <v>2540</v>
      </c>
      <c r="B5" s="564"/>
      <c r="C5" s="37">
        <f>+'2.Ambientes Edu. y Protectores'!D70</f>
        <v>0</v>
      </c>
      <c r="D5" s="37">
        <f>+'2.Ambientes Edu. y Protectores'!D71</f>
        <v>0</v>
      </c>
      <c r="E5" s="37">
        <f>+'2.Ambientes Edu. y Protectores'!D72</f>
        <v>12</v>
      </c>
      <c r="F5" s="114">
        <f>SUM(C5:E5)</f>
        <v>12</v>
      </c>
      <c r="G5" s="31"/>
      <c r="H5" s="31"/>
      <c r="I5" s="31"/>
      <c r="J5" s="31"/>
    </row>
    <row r="6" spans="1:10" x14ac:dyDescent="0.25">
      <c r="A6" s="563" t="s">
        <v>2211</v>
      </c>
      <c r="B6" s="564"/>
      <c r="C6" s="85">
        <f>+'3.Salud y Nutrición'!D72</f>
        <v>0</v>
      </c>
      <c r="D6" s="85">
        <f>+'3.Salud y Nutrición'!D73</f>
        <v>0</v>
      </c>
      <c r="E6" s="85">
        <f>+'3.Salud y Nutrición'!D74</f>
        <v>13</v>
      </c>
      <c r="F6" s="114">
        <f t="shared" ref="F6:F11" si="0">SUM(C6:E6)</f>
        <v>13</v>
      </c>
      <c r="G6" s="31"/>
      <c r="H6" s="31"/>
      <c r="I6" s="31"/>
      <c r="J6" s="31"/>
    </row>
    <row r="7" spans="1:10" x14ac:dyDescent="0.25">
      <c r="A7" s="563" t="s">
        <v>2541</v>
      </c>
      <c r="B7" s="564"/>
      <c r="C7" s="85">
        <f>+'4. Familia, Comunidad y Redes'!D38</f>
        <v>0</v>
      </c>
      <c r="D7" s="85">
        <f>+'4. Familia, Comunidad y Redes'!D39</f>
        <v>0</v>
      </c>
      <c r="E7" s="85">
        <f>+'4. Familia, Comunidad y Redes'!D40</f>
        <v>7</v>
      </c>
      <c r="F7" s="114">
        <f t="shared" si="0"/>
        <v>7</v>
      </c>
      <c r="G7" s="31"/>
      <c r="H7" s="31"/>
      <c r="I7" s="31"/>
      <c r="J7" s="31"/>
    </row>
    <row r="8" spans="1:10" x14ac:dyDescent="0.25">
      <c r="A8" s="563" t="s">
        <v>2213</v>
      </c>
      <c r="B8" s="564"/>
      <c r="C8" s="85">
        <f>+'5. Proceso pedagógico'!D39</f>
        <v>0</v>
      </c>
      <c r="D8" s="85">
        <f>+'5. Proceso pedagógico'!D40</f>
        <v>0</v>
      </c>
      <c r="E8" s="85">
        <f>+'5. Proceso pedagógico'!D41</f>
        <v>6</v>
      </c>
      <c r="F8" s="114">
        <f t="shared" si="0"/>
        <v>6</v>
      </c>
      <c r="G8" s="31"/>
      <c r="H8" s="31"/>
      <c r="I8" s="31"/>
      <c r="J8" s="31"/>
    </row>
    <row r="9" spans="1:10" ht="15" customHeight="1" x14ac:dyDescent="0.25">
      <c r="A9" s="563" t="s">
        <v>2212</v>
      </c>
      <c r="B9" s="564"/>
      <c r="C9" s="85">
        <f>+'6. Administrativo y de Gestión'!D19</f>
        <v>0</v>
      </c>
      <c r="D9" s="85">
        <f>+'6. Administrativo y de Gestión'!D20</f>
        <v>0</v>
      </c>
      <c r="E9" s="85">
        <f>+'6. Administrativo y de Gestión'!D21</f>
        <v>4</v>
      </c>
      <c r="F9" s="114">
        <f t="shared" si="0"/>
        <v>4</v>
      </c>
      <c r="G9" s="31"/>
      <c r="H9" s="31"/>
      <c r="I9" s="31"/>
      <c r="J9" s="31"/>
    </row>
    <row r="10" spans="1:10" x14ac:dyDescent="0.25">
      <c r="A10" s="563" t="s">
        <v>2214</v>
      </c>
      <c r="B10" s="564"/>
      <c r="C10" s="85">
        <f>+'7. Financiero'!D25</f>
        <v>0</v>
      </c>
      <c r="D10" s="85">
        <f>+'7. Financiero'!D26</f>
        <v>0</v>
      </c>
      <c r="E10" s="85">
        <f>+'7. Financiero'!D27</f>
        <v>3</v>
      </c>
      <c r="F10" s="114">
        <f t="shared" si="0"/>
        <v>3</v>
      </c>
      <c r="G10" s="31"/>
      <c r="H10" s="31"/>
      <c r="I10" s="31"/>
      <c r="J10" s="31"/>
    </row>
    <row r="11" spans="1:10" x14ac:dyDescent="0.25">
      <c r="A11" s="563" t="s">
        <v>2215</v>
      </c>
      <c r="B11" s="564"/>
      <c r="C11" s="85">
        <f>+'8. Talento Humano '!D29</f>
        <v>0</v>
      </c>
      <c r="D11" s="85">
        <f>+'8. Talento Humano '!D30</f>
        <v>0</v>
      </c>
      <c r="E11" s="85">
        <f>+'8. Talento Humano '!D31</f>
        <v>6</v>
      </c>
      <c r="F11" s="114">
        <f t="shared" si="0"/>
        <v>6</v>
      </c>
      <c r="G11" s="31"/>
      <c r="H11" s="31"/>
      <c r="I11" s="31"/>
      <c r="J11" s="31"/>
    </row>
    <row r="12" spans="1:10" x14ac:dyDescent="0.25">
      <c r="A12" s="580" t="s">
        <v>2216</v>
      </c>
      <c r="B12" s="581"/>
      <c r="C12" s="115">
        <f>SUM(C5:C11)</f>
        <v>0</v>
      </c>
      <c r="D12" s="115">
        <f>SUM(D5:D11)</f>
        <v>0</v>
      </c>
      <c r="E12" s="115">
        <f>SUM(E5:E11)</f>
        <v>51</v>
      </c>
      <c r="F12" s="116">
        <f>SUM(F5:F11)</f>
        <v>51</v>
      </c>
    </row>
    <row r="13" spans="1:10" ht="30.75" thickBot="1" x14ac:dyDescent="0.3">
      <c r="A13" s="117"/>
      <c r="B13" s="118"/>
      <c r="C13" s="119" t="s">
        <v>2217</v>
      </c>
      <c r="D13" s="120" t="s">
        <v>2218</v>
      </c>
      <c r="E13" s="119" t="s">
        <v>2217</v>
      </c>
      <c r="F13" s="121"/>
    </row>
    <row r="14" spans="1:10" x14ac:dyDescent="0.25">
      <c r="A14" s="582" t="s">
        <v>1693</v>
      </c>
      <c r="B14" s="583"/>
      <c r="C14" s="583"/>
      <c r="D14" s="583"/>
      <c r="E14" s="583"/>
      <c r="F14" s="584"/>
    </row>
    <row r="15" spans="1:10" x14ac:dyDescent="0.25">
      <c r="A15" s="585"/>
      <c r="B15" s="586"/>
      <c r="C15" s="586"/>
      <c r="D15" s="586"/>
      <c r="E15" s="586"/>
      <c r="F15" s="587"/>
    </row>
    <row r="16" spans="1:10" ht="109.5" customHeight="1" thickBot="1" x14ac:dyDescent="0.3">
      <c r="A16" s="588"/>
      <c r="B16" s="589"/>
      <c r="C16" s="589"/>
      <c r="D16" s="589"/>
      <c r="E16" s="589"/>
      <c r="F16" s="590"/>
    </row>
    <row r="17" spans="1:7" ht="25.5" customHeight="1" x14ac:dyDescent="0.25">
      <c r="A17" s="582" t="s">
        <v>1695</v>
      </c>
      <c r="B17" s="583"/>
      <c r="C17" s="583"/>
      <c r="D17" s="583"/>
      <c r="E17" s="583"/>
      <c r="F17" s="584"/>
    </row>
    <row r="18" spans="1:7" x14ac:dyDescent="0.25">
      <c r="A18" s="591"/>
      <c r="B18" s="592"/>
      <c r="C18" s="592"/>
      <c r="D18" s="592"/>
      <c r="E18" s="592"/>
      <c r="F18" s="593"/>
    </row>
    <row r="19" spans="1:7" x14ac:dyDescent="0.25">
      <c r="A19" s="591"/>
      <c r="B19" s="592"/>
      <c r="C19" s="592"/>
      <c r="D19" s="592"/>
      <c r="E19" s="592"/>
      <c r="F19" s="593"/>
    </row>
    <row r="20" spans="1:7" x14ac:dyDescent="0.25">
      <c r="A20" s="591"/>
      <c r="B20" s="592"/>
      <c r="C20" s="592"/>
      <c r="D20" s="592"/>
      <c r="E20" s="592"/>
      <c r="F20" s="593"/>
    </row>
    <row r="21" spans="1:7" x14ac:dyDescent="0.25">
      <c r="A21" s="591"/>
      <c r="B21" s="592"/>
      <c r="C21" s="592"/>
      <c r="D21" s="592"/>
      <c r="E21" s="592"/>
      <c r="F21" s="593"/>
    </row>
    <row r="22" spans="1:7" x14ac:dyDescent="0.25">
      <c r="A22" s="591"/>
      <c r="B22" s="592"/>
      <c r="C22" s="592"/>
      <c r="D22" s="592"/>
      <c r="E22" s="592"/>
      <c r="F22" s="593"/>
    </row>
    <row r="23" spans="1:7" x14ac:dyDescent="0.25">
      <c r="A23" s="591"/>
      <c r="B23" s="592"/>
      <c r="C23" s="592"/>
      <c r="D23" s="592"/>
      <c r="E23" s="592"/>
      <c r="F23" s="593"/>
    </row>
    <row r="24" spans="1:7" x14ac:dyDescent="0.25">
      <c r="A24" s="591"/>
      <c r="B24" s="592"/>
      <c r="C24" s="592"/>
      <c r="D24" s="592"/>
      <c r="E24" s="592"/>
      <c r="F24" s="593"/>
    </row>
    <row r="25" spans="1:7" ht="18" customHeight="1" x14ac:dyDescent="0.25">
      <c r="A25" s="591"/>
      <c r="B25" s="592"/>
      <c r="C25" s="592"/>
      <c r="D25" s="592"/>
      <c r="E25" s="592"/>
      <c r="F25" s="593"/>
    </row>
    <row r="26" spans="1:7" ht="18" customHeight="1" x14ac:dyDescent="0.25">
      <c r="A26" s="591"/>
      <c r="B26" s="592"/>
      <c r="C26" s="592"/>
      <c r="D26" s="592"/>
      <c r="E26" s="592"/>
      <c r="F26" s="593"/>
    </row>
    <row r="27" spans="1:7" x14ac:dyDescent="0.25">
      <c r="A27" s="591"/>
      <c r="B27" s="592"/>
      <c r="C27" s="592"/>
      <c r="D27" s="592"/>
      <c r="E27" s="592"/>
      <c r="F27" s="593"/>
    </row>
    <row r="28" spans="1:7" x14ac:dyDescent="0.25">
      <c r="A28" s="591"/>
      <c r="B28" s="592"/>
      <c r="C28" s="592"/>
      <c r="D28" s="592"/>
      <c r="E28" s="592"/>
      <c r="F28" s="593"/>
    </row>
    <row r="29" spans="1:7" ht="15" customHeight="1" x14ac:dyDescent="0.25">
      <c r="A29" s="591"/>
      <c r="B29" s="592"/>
      <c r="C29" s="592"/>
      <c r="D29" s="592"/>
      <c r="E29" s="592"/>
      <c r="F29" s="593"/>
    </row>
    <row r="30" spans="1:7" ht="68.25" customHeight="1" x14ac:dyDescent="0.25">
      <c r="A30" s="594" t="s">
        <v>2219</v>
      </c>
      <c r="B30" s="594"/>
      <c r="C30" s="595" t="s">
        <v>2220</v>
      </c>
      <c r="D30" s="595"/>
      <c r="E30" s="595"/>
      <c r="F30" s="595"/>
    </row>
    <row r="31" spans="1:7" ht="29.45" customHeight="1" x14ac:dyDescent="0.25">
      <c r="A31" s="596" t="s">
        <v>2221</v>
      </c>
      <c r="B31" s="597"/>
      <c r="C31" s="597"/>
      <c r="D31" s="597"/>
      <c r="E31" s="597"/>
      <c r="F31" s="598"/>
      <c r="G31" s="39"/>
    </row>
    <row r="32" spans="1:7" ht="19.350000000000001" customHeight="1" x14ac:dyDescent="0.25">
      <c r="A32" s="599" t="s">
        <v>2222</v>
      </c>
      <c r="B32" s="600"/>
      <c r="C32" s="601" t="s">
        <v>2223</v>
      </c>
      <c r="D32" s="602"/>
      <c r="E32" s="600"/>
      <c r="F32" s="40" t="s">
        <v>2224</v>
      </c>
      <c r="G32" s="39"/>
    </row>
    <row r="33" spans="1:10" ht="30" customHeight="1" x14ac:dyDescent="0.25">
      <c r="A33" s="576"/>
      <c r="B33" s="577"/>
      <c r="C33" s="578"/>
      <c r="D33" s="579"/>
      <c r="E33" s="577"/>
      <c r="F33" s="122"/>
      <c r="G33" s="39"/>
      <c r="H33" s="38"/>
      <c r="I33" s="38"/>
      <c r="J33" s="38"/>
    </row>
    <row r="34" spans="1:10" ht="30" customHeight="1" x14ac:dyDescent="0.25">
      <c r="A34" s="576"/>
      <c r="B34" s="577"/>
      <c r="C34" s="578"/>
      <c r="D34" s="579"/>
      <c r="E34" s="577"/>
      <c r="F34" s="122"/>
      <c r="G34" s="39"/>
    </row>
    <row r="35" spans="1:10" ht="30" customHeight="1" x14ac:dyDescent="0.25">
      <c r="A35" s="576"/>
      <c r="B35" s="577"/>
      <c r="C35" s="578"/>
      <c r="D35" s="579"/>
      <c r="E35" s="577"/>
      <c r="F35" s="122"/>
      <c r="G35" s="39"/>
    </row>
    <row r="36" spans="1:10" ht="30" customHeight="1" x14ac:dyDescent="0.25">
      <c r="A36" s="576"/>
      <c r="B36" s="577"/>
      <c r="C36" s="578"/>
      <c r="D36" s="579"/>
      <c r="E36" s="577"/>
      <c r="F36" s="122"/>
      <c r="G36" s="39"/>
    </row>
    <row r="37" spans="1:10" ht="30" customHeight="1" thickBot="1" x14ac:dyDescent="0.3">
      <c r="A37" s="603"/>
      <c r="B37" s="604"/>
      <c r="C37" s="605"/>
      <c r="D37" s="606"/>
      <c r="E37" s="604"/>
      <c r="F37" s="123"/>
      <c r="G37" s="39"/>
    </row>
    <row r="38" spans="1:10" ht="15.75" thickBot="1" x14ac:dyDescent="0.3">
      <c r="A38" s="607"/>
      <c r="B38" s="607"/>
      <c r="C38" s="607"/>
      <c r="D38" s="607"/>
      <c r="E38" s="607"/>
      <c r="F38" s="41"/>
      <c r="G38" s="39"/>
    </row>
    <row r="39" spans="1:10" x14ac:dyDescent="0.25">
      <c r="A39" s="608" t="s">
        <v>2225</v>
      </c>
      <c r="B39" s="609"/>
      <c r="C39" s="609"/>
      <c r="D39" s="609"/>
      <c r="E39" s="609"/>
      <c r="F39" s="610"/>
      <c r="G39" s="39"/>
    </row>
    <row r="40" spans="1:10" x14ac:dyDescent="0.25">
      <c r="A40" s="599" t="s">
        <v>2222</v>
      </c>
      <c r="B40" s="600"/>
      <c r="C40" s="601" t="s">
        <v>2223</v>
      </c>
      <c r="D40" s="602"/>
      <c r="E40" s="600"/>
      <c r="F40" s="40" t="s">
        <v>2224</v>
      </c>
      <c r="G40" s="39"/>
    </row>
    <row r="41" spans="1:10" ht="30" customHeight="1" x14ac:dyDescent="0.25">
      <c r="A41" s="576"/>
      <c r="B41" s="577"/>
      <c r="C41" s="578"/>
      <c r="D41" s="579"/>
      <c r="E41" s="577"/>
      <c r="F41" s="122"/>
      <c r="G41" s="39"/>
    </row>
    <row r="42" spans="1:10" ht="30" customHeight="1" x14ac:dyDescent="0.25">
      <c r="A42" s="576"/>
      <c r="B42" s="577"/>
      <c r="C42" s="578"/>
      <c r="D42" s="579"/>
      <c r="E42" s="577"/>
      <c r="F42" s="122"/>
      <c r="G42" s="39"/>
    </row>
    <row r="43" spans="1:10" ht="30" customHeight="1" x14ac:dyDescent="0.25">
      <c r="A43" s="576"/>
      <c r="B43" s="577"/>
      <c r="C43" s="578"/>
      <c r="D43" s="579"/>
      <c r="E43" s="577"/>
      <c r="F43" s="122"/>
      <c r="G43" s="39"/>
    </row>
    <row r="44" spans="1:10" ht="30" customHeight="1" x14ac:dyDescent="0.25">
      <c r="A44" s="576"/>
      <c r="B44" s="577"/>
      <c r="C44" s="578"/>
      <c r="D44" s="579"/>
      <c r="E44" s="577"/>
      <c r="F44" s="122"/>
      <c r="G44" s="39"/>
    </row>
    <row r="45" spans="1:10" ht="30" customHeight="1" thickBot="1" x14ac:dyDescent="0.3">
      <c r="A45" s="603"/>
      <c r="B45" s="604"/>
      <c r="C45" s="605"/>
      <c r="D45" s="606"/>
      <c r="E45" s="604"/>
      <c r="F45" s="123"/>
      <c r="G45" s="39"/>
    </row>
  </sheetData>
  <sheetProtection algorithmName="SHA-512" hashValue="/m6EPtn+ARvHSOyurSYCKH6R47+QtnhkjVNNDl8t0bmj0TkWGwIV72zPVrhviJSUe38WjY6+mkLk+RtV4y1tvA==" saltValue="3U118EOHVem+3GEsq0F2Hw==" spinCount="100000" sheet="1" formatRows="0"/>
  <mergeCells count="47">
    <mergeCell ref="A44:B44"/>
    <mergeCell ref="C44:E44"/>
    <mergeCell ref="A45:B45"/>
    <mergeCell ref="C45:E45"/>
    <mergeCell ref="A41:B41"/>
    <mergeCell ref="C41:E41"/>
    <mergeCell ref="A42:B42"/>
    <mergeCell ref="C42:E42"/>
    <mergeCell ref="A43:B43"/>
    <mergeCell ref="C43:E43"/>
    <mergeCell ref="A40:B40"/>
    <mergeCell ref="C40:E40"/>
    <mergeCell ref="A34:B34"/>
    <mergeCell ref="C34:E34"/>
    <mergeCell ref="A35:B35"/>
    <mergeCell ref="C35:E35"/>
    <mergeCell ref="A36:B36"/>
    <mergeCell ref="C36:E36"/>
    <mergeCell ref="A37:B37"/>
    <mergeCell ref="C37:E37"/>
    <mergeCell ref="A38:B38"/>
    <mergeCell ref="C38:E38"/>
    <mergeCell ref="A39:F39"/>
    <mergeCell ref="A33:B33"/>
    <mergeCell ref="C33:E33"/>
    <mergeCell ref="A11:B11"/>
    <mergeCell ref="A12:B12"/>
    <mergeCell ref="A14:F14"/>
    <mergeCell ref="A15:F16"/>
    <mergeCell ref="A17:F17"/>
    <mergeCell ref="A18:F29"/>
    <mergeCell ref="A30:B30"/>
    <mergeCell ref="C30:F30"/>
    <mergeCell ref="A31:F31"/>
    <mergeCell ref="A32:B32"/>
    <mergeCell ref="C32:E32"/>
    <mergeCell ref="A10:B10"/>
    <mergeCell ref="A1:F1"/>
    <mergeCell ref="A2:B2"/>
    <mergeCell ref="C2:F2"/>
    <mergeCell ref="A3:B4"/>
    <mergeCell ref="C3:F3"/>
    <mergeCell ref="A5:B5"/>
    <mergeCell ref="A6:B6"/>
    <mergeCell ref="A7:B7"/>
    <mergeCell ref="A8:B8"/>
    <mergeCell ref="A9:B9"/>
  </mergeCell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51364-6E6D-45D7-B511-F14028E10EEB}">
  <dimension ref="A1:LO4"/>
  <sheetViews>
    <sheetView workbookViewId="0">
      <selection activeCell="A5" sqref="A5"/>
    </sheetView>
  </sheetViews>
  <sheetFormatPr baseColWidth="10" defaultColWidth="11.42578125" defaultRowHeight="15" x14ac:dyDescent="0.25"/>
  <cols>
    <col min="1" max="1" width="20" bestFit="1" customWidth="1"/>
    <col min="3" max="3" width="20" bestFit="1" customWidth="1"/>
    <col min="8" max="9" width="20" bestFit="1" customWidth="1"/>
    <col min="14" max="14" width="20" bestFit="1" customWidth="1"/>
    <col min="17" max="18" width="20" bestFit="1" customWidth="1"/>
    <col min="21" max="21" width="20" bestFit="1" customWidth="1"/>
    <col min="38" max="38" width="20" bestFit="1" customWidth="1"/>
  </cols>
  <sheetData>
    <row r="1" spans="1:327" ht="15.75" thickBot="1" x14ac:dyDescent="0.3">
      <c r="A1" s="623" t="s">
        <v>1778</v>
      </c>
      <c r="B1" s="624"/>
      <c r="C1" s="624"/>
      <c r="D1" s="624"/>
      <c r="E1" s="624"/>
      <c r="F1" s="624"/>
      <c r="G1" s="624"/>
      <c r="H1" s="624"/>
      <c r="I1" s="624"/>
      <c r="J1" s="624"/>
      <c r="K1" s="624"/>
      <c r="L1" s="624"/>
      <c r="M1" s="62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c r="AS1" s="275"/>
      <c r="AT1" s="275"/>
      <c r="AU1" s="275"/>
      <c r="AV1" s="275"/>
      <c r="AW1" s="275"/>
      <c r="AX1" s="275"/>
      <c r="AY1" s="275"/>
      <c r="AZ1" s="275"/>
      <c r="BA1" s="275"/>
      <c r="BB1" s="275"/>
      <c r="BC1" s="275"/>
      <c r="BD1" s="275"/>
      <c r="BE1" s="275"/>
      <c r="BF1" s="275"/>
      <c r="BG1" s="275"/>
      <c r="BH1" s="275"/>
      <c r="BI1" s="275"/>
      <c r="BJ1" s="275"/>
      <c r="BK1" s="275"/>
      <c r="BL1" s="275"/>
      <c r="BM1" s="275"/>
      <c r="BN1" s="275"/>
      <c r="BO1" s="616" t="s">
        <v>2544</v>
      </c>
      <c r="BP1" s="616"/>
      <c r="BQ1" s="616"/>
      <c r="BR1" s="616"/>
      <c r="BS1" s="616"/>
      <c r="BT1" s="616"/>
      <c r="BU1" s="616"/>
      <c r="BV1" s="616"/>
      <c r="BW1" s="616"/>
      <c r="BX1" s="616"/>
      <c r="BY1" s="616"/>
      <c r="BZ1" s="616"/>
      <c r="CA1" s="616"/>
      <c r="CB1" s="616"/>
      <c r="CC1" s="616"/>
      <c r="CD1" s="616"/>
      <c r="CE1" s="616"/>
      <c r="CF1" s="616"/>
      <c r="CG1" s="616"/>
      <c r="CH1" s="616"/>
      <c r="CI1" s="616"/>
      <c r="CJ1" s="616"/>
      <c r="CK1" s="616"/>
      <c r="CL1" s="616"/>
      <c r="CM1" s="616"/>
      <c r="CN1" s="616"/>
      <c r="CO1" s="616"/>
      <c r="CP1" s="616"/>
      <c r="CQ1" s="616"/>
      <c r="CR1" s="616"/>
      <c r="CS1" s="616"/>
      <c r="CT1" s="616"/>
      <c r="CU1" s="616"/>
      <c r="CV1" s="616"/>
      <c r="CW1" s="616"/>
      <c r="CX1" s="616"/>
      <c r="CY1" s="616"/>
      <c r="CZ1" s="616"/>
      <c r="DA1" s="616"/>
      <c r="DB1" s="616"/>
      <c r="DC1" s="616"/>
      <c r="DD1" s="616"/>
      <c r="DE1" s="616"/>
      <c r="DF1" s="616"/>
      <c r="DG1" s="616"/>
      <c r="DH1" s="616"/>
      <c r="DI1" s="616"/>
      <c r="DJ1" s="616"/>
      <c r="DK1" s="616"/>
      <c r="DL1" s="616"/>
      <c r="DM1" s="616"/>
      <c r="DN1" s="616"/>
      <c r="DO1" s="616"/>
      <c r="DP1" s="616"/>
      <c r="DQ1" s="616"/>
      <c r="DR1" s="616"/>
      <c r="DS1" s="616"/>
      <c r="DT1" s="616"/>
      <c r="DU1" s="616"/>
      <c r="DV1" s="616"/>
      <c r="DW1" s="616"/>
      <c r="DX1" s="616"/>
      <c r="DY1" s="616"/>
      <c r="DZ1" s="616"/>
      <c r="EA1" s="616"/>
      <c r="EB1" s="616"/>
      <c r="EC1" s="617" t="s">
        <v>2545</v>
      </c>
      <c r="ED1" s="617"/>
      <c r="EE1" s="617"/>
      <c r="EF1" s="617"/>
      <c r="EG1" s="617"/>
      <c r="EH1" s="617"/>
      <c r="EI1" s="617"/>
      <c r="EJ1" s="617"/>
      <c r="EK1" s="617"/>
      <c r="EL1" s="617"/>
      <c r="EM1" s="617"/>
      <c r="EN1" s="617"/>
      <c r="EO1" s="617"/>
      <c r="EP1" s="617"/>
      <c r="EQ1" s="617"/>
      <c r="ER1" s="617"/>
      <c r="ES1" s="617"/>
      <c r="ET1" s="617"/>
      <c r="EU1" s="617"/>
      <c r="EV1" s="617"/>
      <c r="EW1" s="617"/>
      <c r="EX1" s="617"/>
      <c r="EY1" s="617"/>
      <c r="EZ1" s="617"/>
      <c r="FA1" s="617"/>
      <c r="FB1" s="617"/>
      <c r="FC1" s="617"/>
      <c r="FD1" s="617"/>
      <c r="FE1" s="617"/>
      <c r="FF1" s="617"/>
      <c r="FG1" s="617"/>
      <c r="FH1" s="617"/>
      <c r="FI1" s="617"/>
      <c r="FJ1" s="617"/>
      <c r="FK1" s="617"/>
      <c r="FL1" s="617"/>
      <c r="FM1" s="617"/>
      <c r="FN1" s="617"/>
      <c r="FO1" s="617"/>
      <c r="FP1" s="617"/>
      <c r="FQ1" s="617"/>
      <c r="FR1" s="617"/>
      <c r="FS1" s="617"/>
      <c r="FT1" s="617"/>
      <c r="FU1" s="617"/>
      <c r="FV1" s="617"/>
      <c r="FW1" s="617"/>
      <c r="FX1" s="617"/>
      <c r="FY1" s="617"/>
      <c r="FZ1" s="617"/>
      <c r="GA1" s="617"/>
      <c r="GB1" s="617"/>
      <c r="GC1" s="617"/>
      <c r="GD1" s="617"/>
      <c r="GE1" s="617"/>
      <c r="GF1" s="617"/>
      <c r="GG1" s="617"/>
      <c r="GH1" s="617"/>
      <c r="GI1" s="617"/>
      <c r="GJ1" s="617"/>
      <c r="GK1" s="617"/>
      <c r="GL1" s="617"/>
      <c r="GM1" s="617"/>
      <c r="GN1" s="617"/>
      <c r="GO1" s="617"/>
      <c r="GP1" s="617"/>
      <c r="GQ1" s="617"/>
      <c r="GR1" s="617"/>
      <c r="GS1" s="618" t="s">
        <v>2546</v>
      </c>
      <c r="GT1" s="618"/>
      <c r="GU1" s="618"/>
      <c r="GV1" s="618"/>
      <c r="GW1" s="618"/>
      <c r="GX1" s="618"/>
      <c r="GY1" s="618"/>
      <c r="GZ1" s="618"/>
      <c r="HA1" s="618"/>
      <c r="HB1" s="618"/>
      <c r="HC1" s="618"/>
      <c r="HD1" s="618"/>
      <c r="HE1" s="618"/>
      <c r="HF1" s="618"/>
      <c r="HG1" s="618"/>
      <c r="HH1" s="618"/>
      <c r="HI1" s="618"/>
      <c r="HJ1" s="618"/>
      <c r="HK1" s="618"/>
      <c r="HL1" s="618"/>
      <c r="HM1" s="618"/>
      <c r="HN1" s="618"/>
      <c r="HO1" s="618"/>
      <c r="HP1" s="618"/>
      <c r="HQ1" s="618"/>
      <c r="HR1" s="618"/>
      <c r="HS1" s="618"/>
      <c r="HT1" s="618"/>
      <c r="HU1" s="618"/>
      <c r="HV1" s="618"/>
      <c r="HW1" s="618"/>
      <c r="HX1" s="618"/>
      <c r="HY1" s="618"/>
      <c r="HZ1" s="619" t="s">
        <v>1965</v>
      </c>
      <c r="IA1" s="619"/>
      <c r="IB1" s="619"/>
      <c r="IC1" s="619"/>
      <c r="ID1" s="619"/>
      <c r="IE1" s="619"/>
      <c r="IF1" s="619"/>
      <c r="IG1" s="619"/>
      <c r="IH1" s="619"/>
      <c r="II1" s="619"/>
      <c r="IJ1" s="619"/>
      <c r="IK1" s="619"/>
      <c r="IL1" s="619"/>
      <c r="IM1" s="619"/>
      <c r="IN1" s="619"/>
      <c r="IO1" s="619"/>
      <c r="IP1" s="619"/>
      <c r="IQ1" s="619"/>
      <c r="IR1" s="619"/>
      <c r="IS1" s="619"/>
      <c r="IT1" s="619"/>
      <c r="IU1" s="619"/>
      <c r="IV1" s="619"/>
      <c r="IW1" s="619"/>
      <c r="IX1" s="619"/>
      <c r="IY1" s="619"/>
      <c r="IZ1" s="619"/>
      <c r="JA1" s="619"/>
      <c r="JB1" s="619"/>
      <c r="JC1" s="619"/>
      <c r="JD1" s="619"/>
      <c r="JE1" s="619"/>
      <c r="JF1" s="619"/>
      <c r="JG1" s="619"/>
      <c r="JH1" s="620" t="s">
        <v>2547</v>
      </c>
      <c r="JI1" s="620"/>
      <c r="JJ1" s="620"/>
      <c r="JK1" s="620"/>
      <c r="JL1" s="620"/>
      <c r="JM1" s="620"/>
      <c r="JN1" s="620"/>
      <c r="JO1" s="620"/>
      <c r="JP1" s="620"/>
      <c r="JQ1" s="620"/>
      <c r="JR1" s="620"/>
      <c r="JS1" s="620"/>
      <c r="JT1" s="620"/>
      <c r="JU1" s="620"/>
      <c r="JV1" s="620"/>
      <c r="JW1" s="621" t="s">
        <v>2227</v>
      </c>
      <c r="JX1" s="621"/>
      <c r="JY1" s="621"/>
      <c r="JZ1" s="621"/>
      <c r="KA1" s="621"/>
      <c r="KB1" s="621"/>
      <c r="KC1" s="621"/>
      <c r="KD1" s="621"/>
      <c r="KE1" s="621"/>
      <c r="KF1" s="621"/>
      <c r="KG1" s="621"/>
      <c r="KH1" s="621"/>
      <c r="KI1" s="621"/>
      <c r="KJ1" s="621"/>
      <c r="KK1" s="621"/>
      <c r="KL1" s="621"/>
      <c r="KM1" s="621"/>
      <c r="KN1" s="621"/>
      <c r="KO1" s="621"/>
      <c r="KP1" s="621"/>
      <c r="KQ1" s="621"/>
      <c r="KR1" s="622" t="s">
        <v>2228</v>
      </c>
      <c r="KS1" s="622"/>
      <c r="KT1" s="622"/>
      <c r="KU1" s="622"/>
      <c r="KV1" s="622"/>
      <c r="KW1" s="622"/>
      <c r="KX1" s="622"/>
      <c r="KY1" s="622"/>
      <c r="KZ1" s="622"/>
      <c r="LA1" s="622"/>
      <c r="LB1" s="622"/>
      <c r="LC1" s="622"/>
      <c r="LD1" s="622"/>
      <c r="LE1" s="622"/>
      <c r="LF1" s="622"/>
      <c r="LG1" s="622"/>
      <c r="LH1" s="622"/>
      <c r="LI1" s="622"/>
      <c r="LJ1" s="622"/>
      <c r="LK1" s="622"/>
      <c r="LL1" s="622"/>
      <c r="LM1" s="622"/>
      <c r="LN1" s="622"/>
      <c r="LO1" s="622"/>
    </row>
    <row r="2" spans="1:327" ht="15.75" thickBot="1" x14ac:dyDescent="0.3">
      <c r="A2" s="611" t="s">
        <v>2542</v>
      </c>
      <c r="B2" s="612"/>
      <c r="C2" s="612"/>
      <c r="D2" s="612"/>
      <c r="E2" s="612"/>
      <c r="F2" s="612"/>
      <c r="G2" s="612"/>
      <c r="H2" s="612"/>
      <c r="I2" s="612"/>
      <c r="J2" s="612"/>
      <c r="K2" s="612"/>
      <c r="L2" s="612"/>
      <c r="M2" s="613"/>
      <c r="N2" s="614" t="s">
        <v>2543</v>
      </c>
      <c r="O2" s="615"/>
      <c r="P2" s="615"/>
      <c r="Q2" s="615"/>
      <c r="R2" s="615"/>
      <c r="S2" s="615"/>
      <c r="T2" s="615"/>
      <c r="U2" s="615"/>
      <c r="V2" s="615"/>
      <c r="W2" s="615"/>
      <c r="X2" s="615"/>
      <c r="Y2" s="615"/>
      <c r="Z2" s="615"/>
      <c r="AA2" s="615"/>
      <c r="AB2" s="615"/>
      <c r="AC2" s="615"/>
      <c r="AD2" s="615"/>
      <c r="AE2" s="615"/>
      <c r="AF2" s="438" t="s">
        <v>1703</v>
      </c>
      <c r="AG2" s="439"/>
      <c r="AH2" s="439"/>
      <c r="AI2" s="439"/>
      <c r="AJ2" s="439"/>
      <c r="AK2" s="439"/>
      <c r="AL2" s="439"/>
      <c r="AM2" s="439"/>
      <c r="AN2" s="439"/>
      <c r="AO2" s="439"/>
      <c r="AP2" s="439"/>
      <c r="AQ2" s="439"/>
      <c r="AR2" s="439"/>
      <c r="AS2" s="439"/>
      <c r="AT2" s="440"/>
      <c r="AU2" s="441" t="s">
        <v>1722</v>
      </c>
      <c r="AV2" s="442"/>
      <c r="AW2" s="442"/>
      <c r="AX2" s="442"/>
      <c r="AY2" s="442"/>
      <c r="AZ2" s="442"/>
      <c r="BA2" s="442"/>
      <c r="BB2" s="442"/>
      <c r="BC2" s="442"/>
      <c r="BD2" s="442"/>
      <c r="BE2" s="442"/>
      <c r="BF2" s="442"/>
      <c r="BG2" s="442"/>
      <c r="BH2" s="442"/>
      <c r="BI2" s="442"/>
      <c r="BJ2" s="442"/>
      <c r="BK2" s="442"/>
      <c r="BL2" s="442"/>
      <c r="BM2" s="442"/>
      <c r="BN2" s="443"/>
      <c r="BO2" s="45" t="s">
        <v>1474</v>
      </c>
      <c r="BP2" s="46" t="s">
        <v>1476</v>
      </c>
      <c r="BQ2" s="48" t="s">
        <v>1477</v>
      </c>
      <c r="BR2" s="46" t="s">
        <v>1478</v>
      </c>
      <c r="BS2" s="46" t="s">
        <v>1730</v>
      </c>
      <c r="BT2" s="46" t="s">
        <v>2456</v>
      </c>
      <c r="BU2" s="46" t="s">
        <v>2457</v>
      </c>
      <c r="BV2" s="46" t="s">
        <v>2478</v>
      </c>
      <c r="BW2" s="46" t="s">
        <v>2479</v>
      </c>
      <c r="BX2" s="46" t="s">
        <v>2480</v>
      </c>
      <c r="BY2" s="48" t="s">
        <v>1479</v>
      </c>
      <c r="BZ2" s="46" t="s">
        <v>1480</v>
      </c>
      <c r="CA2" s="48" t="s">
        <v>1481</v>
      </c>
      <c r="CB2" s="46" t="s">
        <v>1482</v>
      </c>
      <c r="CC2" s="46" t="s">
        <v>2481</v>
      </c>
      <c r="CD2" s="48" t="s">
        <v>1483</v>
      </c>
      <c r="CE2" s="46" t="s">
        <v>1484</v>
      </c>
      <c r="CF2" s="46" t="s">
        <v>1485</v>
      </c>
      <c r="CG2" s="46" t="s">
        <v>1486</v>
      </c>
      <c r="CH2" s="48" t="s">
        <v>1487</v>
      </c>
      <c r="CI2" s="46" t="s">
        <v>1488</v>
      </c>
      <c r="CJ2" s="46" t="s">
        <v>1489</v>
      </c>
      <c r="CK2" s="48" t="s">
        <v>1490</v>
      </c>
      <c r="CL2" s="48" t="s">
        <v>1490</v>
      </c>
      <c r="CM2" s="46" t="s">
        <v>1491</v>
      </c>
      <c r="CN2" s="46" t="s">
        <v>1492</v>
      </c>
      <c r="CO2" s="46" t="s">
        <v>2482</v>
      </c>
      <c r="CP2" s="46" t="s">
        <v>2483</v>
      </c>
      <c r="CQ2" s="46" t="s">
        <v>2484</v>
      </c>
      <c r="CR2" s="46" t="s">
        <v>2485</v>
      </c>
      <c r="CS2" s="46" t="s">
        <v>2486</v>
      </c>
      <c r="CT2" s="46" t="s">
        <v>2487</v>
      </c>
      <c r="CU2" s="46" t="s">
        <v>2488</v>
      </c>
      <c r="CV2" s="46" t="s">
        <v>2489</v>
      </c>
      <c r="CW2" s="46" t="s">
        <v>2490</v>
      </c>
      <c r="CX2" s="46" t="s">
        <v>2491</v>
      </c>
      <c r="CY2" s="46" t="s">
        <v>2492</v>
      </c>
      <c r="CZ2" s="46" t="s">
        <v>2493</v>
      </c>
      <c r="DA2" s="46" t="s">
        <v>2494</v>
      </c>
      <c r="DB2" s="46" t="s">
        <v>2495</v>
      </c>
      <c r="DC2" s="46" t="s">
        <v>2496</v>
      </c>
      <c r="DD2" s="46" t="s">
        <v>2497</v>
      </c>
      <c r="DE2" s="46" t="s">
        <v>2498</v>
      </c>
      <c r="DF2" s="46" t="s">
        <v>2499</v>
      </c>
      <c r="DG2" s="46" t="s">
        <v>2500</v>
      </c>
      <c r="DH2" s="46" t="s">
        <v>2501</v>
      </c>
      <c r="DI2" s="46" t="s">
        <v>2502</v>
      </c>
      <c r="DJ2" s="48" t="s">
        <v>1493</v>
      </c>
      <c r="DK2" s="46" t="s">
        <v>1494</v>
      </c>
      <c r="DL2" s="46" t="s">
        <v>1495</v>
      </c>
      <c r="DM2" s="46" t="s">
        <v>1496</v>
      </c>
      <c r="DN2" s="46" t="s">
        <v>1497</v>
      </c>
      <c r="DO2" s="46" t="s">
        <v>1498</v>
      </c>
      <c r="DP2" s="48" t="s">
        <v>1761</v>
      </c>
      <c r="DQ2" s="46" t="s">
        <v>1763</v>
      </c>
      <c r="DR2" s="46" t="s">
        <v>1765</v>
      </c>
      <c r="DS2" s="46" t="s">
        <v>2503</v>
      </c>
      <c r="DT2" s="46" t="s">
        <v>2504</v>
      </c>
      <c r="DU2" s="48" t="s">
        <v>1769</v>
      </c>
      <c r="DV2" s="46" t="s">
        <v>1771</v>
      </c>
      <c r="DW2" s="46" t="s">
        <v>1774</v>
      </c>
      <c r="DX2" s="46" t="s">
        <v>1776</v>
      </c>
      <c r="DY2" s="46" t="s">
        <v>1779</v>
      </c>
      <c r="DZ2" s="46" t="s">
        <v>2440</v>
      </c>
      <c r="EA2" s="48" t="s">
        <v>1781</v>
      </c>
      <c r="EB2" s="50" t="s">
        <v>1783</v>
      </c>
      <c r="EC2" s="282" t="s">
        <v>1502</v>
      </c>
      <c r="ED2" s="283" t="s">
        <v>1787</v>
      </c>
      <c r="EE2" s="283" t="s">
        <v>1789</v>
      </c>
      <c r="EF2" s="282" t="s">
        <v>1791</v>
      </c>
      <c r="EG2" s="283" t="s">
        <v>1504</v>
      </c>
      <c r="EH2" s="283" t="s">
        <v>1505</v>
      </c>
      <c r="EI2" s="283" t="s">
        <v>1506</v>
      </c>
      <c r="EJ2" s="283" t="s">
        <v>1796</v>
      </c>
      <c r="EK2" s="282" t="s">
        <v>1798</v>
      </c>
      <c r="EL2" s="283" t="s">
        <v>1507</v>
      </c>
      <c r="EM2" s="282" t="s">
        <v>1800</v>
      </c>
      <c r="EN2" s="283" t="s">
        <v>1508</v>
      </c>
      <c r="EO2" s="283" t="s">
        <v>1509</v>
      </c>
      <c r="EP2" s="283" t="s">
        <v>1510</v>
      </c>
      <c r="EQ2" s="282" t="s">
        <v>1804</v>
      </c>
      <c r="ER2" s="283" t="s">
        <v>1512</v>
      </c>
      <c r="ES2" s="283" t="s">
        <v>1513</v>
      </c>
      <c r="ET2" s="283" t="s">
        <v>1514</v>
      </c>
      <c r="EU2" s="283" t="s">
        <v>1515</v>
      </c>
      <c r="EV2" s="283" t="s">
        <v>1516</v>
      </c>
      <c r="EW2" s="283" t="s">
        <v>1812</v>
      </c>
      <c r="EX2" s="283" t="s">
        <v>1814</v>
      </c>
      <c r="EY2" s="283" t="s">
        <v>1816</v>
      </c>
      <c r="EZ2" s="283" t="s">
        <v>1818</v>
      </c>
      <c r="FA2" s="283" t="s">
        <v>1820</v>
      </c>
      <c r="FB2" s="283" t="s">
        <v>1822</v>
      </c>
      <c r="FC2" s="283" t="s">
        <v>1824</v>
      </c>
      <c r="FD2" s="282" t="s">
        <v>1826</v>
      </c>
      <c r="FE2" s="283" t="s">
        <v>1517</v>
      </c>
      <c r="FF2" s="283" t="s">
        <v>1518</v>
      </c>
      <c r="FG2" s="283" t="s">
        <v>1519</v>
      </c>
      <c r="FH2" s="48" t="s">
        <v>1832</v>
      </c>
      <c r="FI2" s="46" t="s">
        <v>1520</v>
      </c>
      <c r="FJ2" s="46" t="s">
        <v>1836</v>
      </c>
      <c r="FK2" s="46" t="s">
        <v>1838</v>
      </c>
      <c r="FL2" s="46" t="s">
        <v>1841</v>
      </c>
      <c r="FM2" s="46" t="s">
        <v>1844</v>
      </c>
      <c r="FN2" s="46" t="s">
        <v>1846</v>
      </c>
      <c r="FO2" s="46" t="s">
        <v>1848</v>
      </c>
      <c r="FP2" s="46" t="s">
        <v>1851</v>
      </c>
      <c r="FQ2" s="46" t="s">
        <v>1854</v>
      </c>
      <c r="FR2" s="48" t="s">
        <v>1856</v>
      </c>
      <c r="FS2" s="46" t="s">
        <v>1521</v>
      </c>
      <c r="FT2" s="46" t="s">
        <v>1523</v>
      </c>
      <c r="FU2" s="46" t="s">
        <v>1524</v>
      </c>
      <c r="FV2" s="46" t="s">
        <v>1526</v>
      </c>
      <c r="FW2" s="46" t="s">
        <v>1528</v>
      </c>
      <c r="FX2" s="282" t="s">
        <v>1862</v>
      </c>
      <c r="FY2" s="283" t="s">
        <v>1530</v>
      </c>
      <c r="FZ2" s="282" t="s">
        <v>1866</v>
      </c>
      <c r="GA2" s="46" t="s">
        <v>1532</v>
      </c>
      <c r="GB2" s="46" t="s">
        <v>1533</v>
      </c>
      <c r="GC2" s="46" t="s">
        <v>1534</v>
      </c>
      <c r="GD2" s="46" t="s">
        <v>1535</v>
      </c>
      <c r="GE2" s="46" t="s">
        <v>1537</v>
      </c>
      <c r="GF2" s="48" t="s">
        <v>1879</v>
      </c>
      <c r="GG2" s="46" t="s">
        <v>1541</v>
      </c>
      <c r="GH2" s="46" t="s">
        <v>1543</v>
      </c>
      <c r="GI2" s="46" t="s">
        <v>1884</v>
      </c>
      <c r="GJ2" s="46" t="s">
        <v>1886</v>
      </c>
      <c r="GK2" s="46" t="s">
        <v>1889</v>
      </c>
      <c r="GL2" s="46" t="s">
        <v>1892</v>
      </c>
      <c r="GM2" s="48" t="s">
        <v>1894</v>
      </c>
      <c r="GN2" s="46" t="s">
        <v>1546</v>
      </c>
      <c r="GO2" s="46" t="s">
        <v>1897</v>
      </c>
      <c r="GP2" s="48" t="s">
        <v>1899</v>
      </c>
      <c r="GQ2" s="46" t="s">
        <v>1547</v>
      </c>
      <c r="GR2" s="50" t="s">
        <v>1548</v>
      </c>
      <c r="GS2" s="48" t="s">
        <v>2229</v>
      </c>
      <c r="GT2" s="46" t="s">
        <v>1907</v>
      </c>
      <c r="GU2" s="48" t="s">
        <v>1910</v>
      </c>
      <c r="GV2" s="46" t="s">
        <v>1913</v>
      </c>
      <c r="GW2" s="46" t="s">
        <v>1916</v>
      </c>
      <c r="GX2" s="46" t="s">
        <v>1917</v>
      </c>
      <c r="GY2" s="351"/>
      <c r="GZ2" s="46" t="s">
        <v>1920</v>
      </c>
      <c r="HA2" s="46" t="s">
        <v>1922</v>
      </c>
      <c r="HB2" s="46" t="s">
        <v>1924</v>
      </c>
      <c r="HC2" s="353" t="s">
        <v>1926</v>
      </c>
      <c r="HD2" s="46" t="s">
        <v>1928</v>
      </c>
      <c r="HE2" s="46" t="s">
        <v>1930</v>
      </c>
      <c r="HF2" s="46" t="s">
        <v>1932</v>
      </c>
      <c r="HG2" s="46" t="s">
        <v>1934</v>
      </c>
      <c r="HH2" s="46" t="s">
        <v>1936</v>
      </c>
      <c r="HI2" s="48" t="s">
        <v>1938</v>
      </c>
      <c r="HJ2" s="46" t="s">
        <v>1941</v>
      </c>
      <c r="HK2" s="46" t="s">
        <v>1943</v>
      </c>
      <c r="HL2" s="46" t="s">
        <v>1945</v>
      </c>
      <c r="HM2" s="48" t="s">
        <v>1947</v>
      </c>
      <c r="HN2" s="46" t="s">
        <v>1950</v>
      </c>
      <c r="HO2" s="46" t="s">
        <v>1952</v>
      </c>
      <c r="HP2" s="46" t="s">
        <v>1954</v>
      </c>
      <c r="HQ2" s="48" t="s">
        <v>1956</v>
      </c>
      <c r="HR2" s="46" t="s">
        <v>1959</v>
      </c>
      <c r="HS2" s="46" t="s">
        <v>1960</v>
      </c>
      <c r="HT2" s="351"/>
      <c r="HU2" s="46" t="s">
        <v>1962</v>
      </c>
      <c r="HV2" s="48" t="s">
        <v>2461</v>
      </c>
      <c r="HW2" s="46" t="s">
        <v>2464</v>
      </c>
      <c r="HX2" s="46" t="s">
        <v>2466</v>
      </c>
      <c r="HY2" s="50" t="s">
        <v>2468</v>
      </c>
      <c r="HZ2" s="48" t="s">
        <v>1966</v>
      </c>
      <c r="IA2" s="55" t="s">
        <v>1969</v>
      </c>
      <c r="IB2" s="55" t="s">
        <v>1970</v>
      </c>
      <c r="IC2" s="55" t="s">
        <v>1972</v>
      </c>
      <c r="ID2" s="362" t="s">
        <v>1974</v>
      </c>
      <c r="IE2" s="363" t="s">
        <v>1977</v>
      </c>
      <c r="IF2" s="363" t="s">
        <v>1980</v>
      </c>
      <c r="IG2" s="363" t="s">
        <v>1983</v>
      </c>
      <c r="IH2" s="363" t="s">
        <v>1988</v>
      </c>
      <c r="II2" s="363" t="s">
        <v>1990</v>
      </c>
      <c r="IJ2" s="363" t="s">
        <v>1992</v>
      </c>
      <c r="IK2" s="363" t="s">
        <v>1994</v>
      </c>
      <c r="IL2" s="364"/>
      <c r="IM2" s="363" t="s">
        <v>1996</v>
      </c>
      <c r="IN2" s="362" t="s">
        <v>1997</v>
      </c>
      <c r="IO2" s="363" t="s">
        <v>2000</v>
      </c>
      <c r="IP2" s="363" t="s">
        <v>2230</v>
      </c>
      <c r="IQ2" s="363" t="s">
        <v>2002</v>
      </c>
      <c r="IR2" s="362" t="s">
        <v>2004</v>
      </c>
      <c r="IS2" s="365"/>
      <c r="IT2" s="365" t="s">
        <v>2007</v>
      </c>
      <c r="IU2" s="365" t="s">
        <v>2009</v>
      </c>
      <c r="IV2" s="365" t="s">
        <v>2011</v>
      </c>
      <c r="IW2" s="365" t="s">
        <v>2013</v>
      </c>
      <c r="IX2" s="365" t="s">
        <v>2015</v>
      </c>
      <c r="IY2" s="48" t="s">
        <v>2018</v>
      </c>
      <c r="IZ2" s="46" t="s">
        <v>2022</v>
      </c>
      <c r="JA2" s="46" t="s">
        <v>2232</v>
      </c>
      <c r="JB2" s="46" t="s">
        <v>2233</v>
      </c>
      <c r="JC2" s="46" t="s">
        <v>2521</v>
      </c>
      <c r="JD2" s="48" t="s">
        <v>2024</v>
      </c>
      <c r="JE2" s="55" t="s">
        <v>2027</v>
      </c>
      <c r="JF2" s="55" t="s">
        <v>2028</v>
      </c>
      <c r="JG2" s="223" t="s">
        <v>2030</v>
      </c>
      <c r="JH2" s="48" t="s">
        <v>2033</v>
      </c>
      <c r="JI2" s="55" t="s">
        <v>2036</v>
      </c>
      <c r="JJ2" s="55" t="s">
        <v>2234</v>
      </c>
      <c r="JK2" s="55" t="s">
        <v>2447</v>
      </c>
      <c r="JL2" s="55" t="s">
        <v>2448</v>
      </c>
      <c r="JM2" s="55" t="s">
        <v>2449</v>
      </c>
      <c r="JN2" s="391" t="s">
        <v>2235</v>
      </c>
      <c r="JO2" s="392" t="s">
        <v>2040</v>
      </c>
      <c r="JP2" s="391" t="s">
        <v>2236</v>
      </c>
      <c r="JQ2" s="392" t="s">
        <v>2043</v>
      </c>
      <c r="JR2" s="391" t="s">
        <v>2237</v>
      </c>
      <c r="JS2" s="393" t="s">
        <v>2238</v>
      </c>
      <c r="JT2" s="393" t="s">
        <v>2450</v>
      </c>
      <c r="JU2" s="393" t="s">
        <v>2451</v>
      </c>
      <c r="JV2" s="395" t="s">
        <v>2452</v>
      </c>
      <c r="JW2" s="48" t="s">
        <v>2048</v>
      </c>
      <c r="JX2" s="405" t="s">
        <v>2051</v>
      </c>
      <c r="JY2" s="405" t="s">
        <v>2052</v>
      </c>
      <c r="JZ2" s="405" t="s">
        <v>2053</v>
      </c>
      <c r="KA2" s="48" t="s">
        <v>2259</v>
      </c>
      <c r="KB2" s="405" t="s">
        <v>2343</v>
      </c>
      <c r="KC2" s="405" t="s">
        <v>2344</v>
      </c>
      <c r="KD2" s="405" t="s">
        <v>2345</v>
      </c>
      <c r="KE2" s="405" t="s">
        <v>2347</v>
      </c>
      <c r="KF2" s="48" t="s">
        <v>2260</v>
      </c>
      <c r="KG2" s="405" t="s">
        <v>2360</v>
      </c>
      <c r="KH2" s="405" t="s">
        <v>2361</v>
      </c>
      <c r="KI2" s="405" t="s">
        <v>2362</v>
      </c>
      <c r="KJ2" s="405" t="s">
        <v>2363</v>
      </c>
      <c r="KK2" s="405" t="s">
        <v>2364</v>
      </c>
      <c r="KL2" s="405" t="s">
        <v>2365</v>
      </c>
      <c r="KM2" s="405" t="s">
        <v>2366</v>
      </c>
      <c r="KN2" s="405" t="s">
        <v>2367</v>
      </c>
      <c r="KO2" s="405" t="s">
        <v>2368</v>
      </c>
      <c r="KP2" s="405" t="s">
        <v>2369</v>
      </c>
      <c r="KQ2" s="406" t="s">
        <v>2370</v>
      </c>
      <c r="KR2" s="45" t="s">
        <v>2054</v>
      </c>
      <c r="KS2" s="55" t="s">
        <v>2056</v>
      </c>
      <c r="KT2" s="55" t="s">
        <v>2059</v>
      </c>
      <c r="KU2" s="62" t="s">
        <v>2060</v>
      </c>
      <c r="KV2" s="46" t="s">
        <v>2062</v>
      </c>
      <c r="KW2" s="46" t="s">
        <v>2065</v>
      </c>
      <c r="KX2" s="46" t="s">
        <v>2068</v>
      </c>
      <c r="KY2" s="46" t="s">
        <v>2071</v>
      </c>
      <c r="KZ2" s="46" t="s">
        <v>2074</v>
      </c>
      <c r="LA2" s="48" t="s">
        <v>2077</v>
      </c>
      <c r="LB2" s="55" t="s">
        <v>2079</v>
      </c>
      <c r="LC2" s="48" t="s">
        <v>2081</v>
      </c>
      <c r="LD2" s="55" t="s">
        <v>2083</v>
      </c>
      <c r="LE2" s="46" t="s">
        <v>2086</v>
      </c>
      <c r="LF2" s="48" t="s">
        <v>2088</v>
      </c>
      <c r="LG2" s="46" t="s">
        <v>2090</v>
      </c>
      <c r="LH2" s="46" t="s">
        <v>2093</v>
      </c>
      <c r="LI2" s="46" t="s">
        <v>2096</v>
      </c>
      <c r="LJ2" s="46" t="s">
        <v>2099</v>
      </c>
      <c r="LK2" s="46" t="s">
        <v>2102</v>
      </c>
      <c r="LL2" s="46" t="s">
        <v>2105</v>
      </c>
      <c r="LM2" s="48" t="s">
        <v>2107</v>
      </c>
      <c r="LN2" s="55" t="s">
        <v>2110</v>
      </c>
      <c r="LO2" s="223" t="s">
        <v>2112</v>
      </c>
    </row>
    <row r="3" spans="1:327" s="1" customFormat="1" ht="136.5" customHeight="1" thickBot="1" x14ac:dyDescent="0.3">
      <c r="A3" s="447" t="str">
        <f>'[4]1. Información General'!A2</f>
        <v xml:space="preserve">Nombre de la Institución </v>
      </c>
      <c r="B3" s="448" t="str">
        <f>'[4]1. Información General'!E2</f>
        <v>NIT</v>
      </c>
      <c r="C3" s="448" t="str">
        <f>'[4]1. Información General'!A3</f>
        <v>Dirección de la Sede Administrativa</v>
      </c>
      <c r="D3" s="448" t="str">
        <f>'[4]1. Información General'!E3</f>
        <v>Teléfono o Celular</v>
      </c>
      <c r="E3" s="448" t="str">
        <f>'[4]1. Información General'!A4</f>
        <v>Departamento de la sede administrativa</v>
      </c>
      <c r="F3" s="448" t="str">
        <f>'[4]1. Información General'!C4</f>
        <v>Municipio o Ciudad de la sede administrativa</v>
      </c>
      <c r="G3" s="448" t="str">
        <f>'[4]1. Información General'!A5</f>
        <v>Número de Personería Jurídica</v>
      </c>
      <c r="H3" s="448" t="str">
        <f>'[4]1. Información General'!C5</f>
        <v>Entidad que otorgó la Personería Jurídica</v>
      </c>
      <c r="I3" s="448" t="str">
        <f>'[4]1. Información General'!A6</f>
        <v>Nombre y Apellidos del Representante Legal</v>
      </c>
      <c r="J3" s="448" t="str">
        <f>'[4]1. Información General'!E6</f>
        <v>Celular</v>
      </c>
      <c r="K3" s="448" t="str">
        <f>'[4]1. Información General'!A7</f>
        <v>Tipo de Documento</v>
      </c>
      <c r="L3" s="448" t="str">
        <f>'[4]1. Información General'!C7</f>
        <v>Número</v>
      </c>
      <c r="M3" s="449" t="str">
        <f>'[4]1. Información General'!E7</f>
        <v>Correo Electrónico de notificación</v>
      </c>
      <c r="N3" s="444" t="str">
        <f>'[4]1. Información General'!A10</f>
        <v>Nombre de la Sede de la Unidad de Servicio</v>
      </c>
      <c r="O3" s="448" t="str">
        <f>'[4]1. Información General'!E10</f>
        <v>zona urbana o rural</v>
      </c>
      <c r="P3" s="448" t="str">
        <f>'[4]1. Información General'!A11</f>
        <v>Departamento de la sede de la Unidad de Servicio</v>
      </c>
      <c r="Q3" s="448" t="str">
        <f>'[4]1. Información General'!C11</f>
        <v>Municipio o Ciudad de la sede de la Unidad de Servicio</v>
      </c>
      <c r="R3" s="448" t="str">
        <f>'[4]1. Información General'!A12</f>
        <v>Dirección de la Sede / Unidad de Servicio</v>
      </c>
      <c r="S3" s="448" t="str">
        <f>'[4]1. Información General'!E12</f>
        <v>Teléfono o Celular</v>
      </c>
      <c r="T3" s="448" t="str">
        <f>'[4]1. Información General'!A13</f>
        <v>Seleccione el estado de tenencia del inmueble:</v>
      </c>
      <c r="U3" s="448" t="str">
        <f>'[4]1. Información General'!C13</f>
        <v>Indique las entidades o personas (naturales o jurídicas) que participan en la tenencia del inmueble.</v>
      </c>
      <c r="V3" s="448" t="str">
        <f>'[4]1. Información General'!A14</f>
        <v>Cupos asignados a la Sede</v>
      </c>
      <c r="W3" s="448" t="str">
        <f>'[4]1. Información General'!C14</f>
        <v>Cupos Atendidos en la Visita</v>
      </c>
      <c r="X3" s="448" t="str">
        <f>'[4]1. Información General'!A15</f>
        <v>Nombre del Responsable del servicio</v>
      </c>
      <c r="Y3" s="448" t="str">
        <f>'[4]1. Información General'!E15</f>
        <v>Celular</v>
      </c>
      <c r="Z3" s="448" t="str">
        <f>'[4]1. Información General'!A16</f>
        <v>Tipo de Documento</v>
      </c>
      <c r="AA3" s="448" t="str">
        <f>'[4]1. Información General'!C16</f>
        <v>Número</v>
      </c>
      <c r="AB3" s="448" t="str">
        <f>'[4]1. Información General'!E16</f>
        <v>Correo Electrónico</v>
      </c>
      <c r="AC3" s="448" t="str">
        <f>'[4]1. Información General'!A17</f>
        <v>Coordenadas Georreferenciadas en Google Maps</v>
      </c>
      <c r="AD3" s="450" t="str">
        <f>'[4]1. Información General'!C17</f>
        <v>Latitud N</v>
      </c>
      <c r="AE3" s="451" t="str">
        <f>'[4]1. Información General'!E17</f>
        <v>Longitud W</v>
      </c>
      <c r="AF3" s="452" t="str">
        <f>'[4]1. Información General'!A20</f>
        <v>Tipo de Visita</v>
      </c>
      <c r="AG3" s="452" t="str">
        <f>'[4]1. Información General'!C20</f>
        <v>Fecha de Inicio Visita</v>
      </c>
      <c r="AH3" s="452" t="str">
        <f>'[4]1. Información General'!E20</f>
        <v>Fecha de finalización Visita</v>
      </c>
      <c r="AI3" s="452" t="str">
        <f>'[4]1. Información General'!A21</f>
        <v>Número de auto de la visita</v>
      </c>
      <c r="AJ3" s="453" t="str">
        <f>'[4]1. Información General'!E21</f>
        <v>Número de bitácora</v>
      </c>
      <c r="AK3" s="452" t="str">
        <f>'[4]1. Información General'!A22</f>
        <v>Proceso</v>
      </c>
      <c r="AL3" s="452" t="str">
        <f>'[4]1. Información General'!C22</f>
        <v>Dirección / Subdirección</v>
      </c>
      <c r="AM3" s="452" t="str">
        <f>'[4]1. Información General'!C25</f>
        <v>Gestantes</v>
      </c>
      <c r="AN3" s="452" t="str">
        <f>'[4]1. Información General'!C26</f>
        <v>0 - 3 meses</v>
      </c>
      <c r="AO3" s="452" t="str">
        <f>'[4]1. Información General'!C27</f>
        <v>3 - 6 meses</v>
      </c>
      <c r="AP3" s="452" t="str">
        <f>'[4]1. Información General'!C28</f>
        <v>6 meses - 4 años, 11 meses y 29 días</v>
      </c>
      <c r="AQ3" s="452" t="str">
        <f>'[4]1. Información General'!C29</f>
        <v>5 años - 5 años, 11 meses y 29 días</v>
      </c>
      <c r="AR3" s="452" t="str">
        <f>'[4]1. Información General'!C30</f>
        <v>Otro</v>
      </c>
      <c r="AS3" s="452" t="str">
        <f>'[4]1. Información General'!A31</f>
        <v>Modalidad</v>
      </c>
      <c r="AT3" s="452" t="str">
        <f>'[4]1. Información General'!D31</f>
        <v>Servicio</v>
      </c>
      <c r="AU3" s="452" t="str">
        <f>'[4]1. Información General'!A34</f>
        <v>Regional 1</v>
      </c>
      <c r="AV3" s="452" t="str">
        <f>'[4]1. Información General'!C34</f>
        <v>Centro Zonal</v>
      </c>
      <c r="AW3" s="452" t="str">
        <f>'[4]1. Información General'!A35</f>
        <v>Número del Contrato</v>
      </c>
      <c r="AX3" s="452" t="str">
        <f>'[4]1. Información General'!C35</f>
        <v>Fecha de Inicio Contrato</v>
      </c>
      <c r="AY3" s="452" t="str">
        <f>'[4]1. Información General'!E35</f>
        <v>Fecha Final Contrato</v>
      </c>
      <c r="AZ3" s="452" t="str">
        <f>'[4]1. Información General'!A36</f>
        <v>Supervisor del Contrato</v>
      </c>
      <c r="BA3" s="452" t="str">
        <f>'[4]1. Información General'!E36</f>
        <v>Correo Electrónico del supervisor</v>
      </c>
      <c r="BB3" s="452" t="str">
        <f>'[4]1. Información General'!A37</f>
        <v>Cupos del Contrato</v>
      </c>
      <c r="BC3" s="452" t="str">
        <f>'[4]1. Información General'!C37</f>
        <v>Cupos Activos</v>
      </c>
      <c r="BD3" s="452" t="str">
        <f>'[4]1. Información General'!E37</f>
        <v>Cupos Atendidos en la Visita</v>
      </c>
      <c r="BE3" s="452" t="str">
        <f>'[4]1. Información General'!A38</f>
        <v>Regional 2</v>
      </c>
      <c r="BF3" s="452" t="str">
        <f>'[4]1. Información General'!C38</f>
        <v>Centro Zonal</v>
      </c>
      <c r="BG3" s="452" t="str">
        <f>'[4]1. Información General'!A39</f>
        <v>Número del Contrato</v>
      </c>
      <c r="BH3" s="452" t="str">
        <f>'[4]1. Información General'!C39</f>
        <v>Fecha de Inicio Contrato</v>
      </c>
      <c r="BI3" s="452" t="str">
        <f>'[4]1. Información General'!E39</f>
        <v>Fecha Final Contrato</v>
      </c>
      <c r="BJ3" s="452" t="str">
        <f>'[4]1. Información General'!A40</f>
        <v>Supervisor del Contrato</v>
      </c>
      <c r="BK3" s="452" t="str">
        <f>'[4]1. Información General'!E40</f>
        <v>Correo Electrónico del supervisor</v>
      </c>
      <c r="BL3" s="452" t="str">
        <f>'[4]1. Información General'!A41</f>
        <v>Cupos del Contrato</v>
      </c>
      <c r="BM3" s="452" t="str">
        <f>'[4]1. Información General'!C41</f>
        <v>Cupos Activos</v>
      </c>
      <c r="BN3" s="452" t="str">
        <f>'[4]1. Información General'!E41</f>
        <v>Cupos Atendidos en la Visita</v>
      </c>
      <c r="BO3" s="215" t="s">
        <v>2302</v>
      </c>
      <c r="BP3" s="254" t="s">
        <v>2301</v>
      </c>
      <c r="BQ3" s="183" t="s">
        <v>2455</v>
      </c>
      <c r="BR3" s="47" t="s">
        <v>2300</v>
      </c>
      <c r="BS3" s="47" t="s">
        <v>2454</v>
      </c>
      <c r="BT3" s="254" t="s">
        <v>2239</v>
      </c>
      <c r="BU3" s="253" t="s">
        <v>2319</v>
      </c>
      <c r="BV3" s="252" t="s">
        <v>2310</v>
      </c>
      <c r="BW3" s="252" t="s">
        <v>2322</v>
      </c>
      <c r="BX3" s="47" t="s">
        <v>2311</v>
      </c>
      <c r="BY3" s="183" t="s">
        <v>2312</v>
      </c>
      <c r="BZ3" s="252" t="s">
        <v>2458</v>
      </c>
      <c r="CA3" s="83" t="s">
        <v>2240</v>
      </c>
      <c r="CB3" s="322" t="s">
        <v>1733</v>
      </c>
      <c r="CC3" s="47" t="s">
        <v>2241</v>
      </c>
      <c r="CD3" s="278" t="s">
        <v>2242</v>
      </c>
      <c r="CE3" s="253" t="s">
        <v>2313</v>
      </c>
      <c r="CF3" s="49" t="s">
        <v>2243</v>
      </c>
      <c r="CG3" s="49" t="s">
        <v>2244</v>
      </c>
      <c r="CH3" s="278" t="s">
        <v>2245</v>
      </c>
      <c r="CI3" s="253" t="s">
        <v>2246</v>
      </c>
      <c r="CJ3" s="47" t="s">
        <v>2247</v>
      </c>
      <c r="CK3" s="278" t="s">
        <v>2248</v>
      </c>
      <c r="CL3" s="278" t="s">
        <v>2248</v>
      </c>
      <c r="CM3" s="47" t="s">
        <v>1739</v>
      </c>
      <c r="CN3" s="47" t="s">
        <v>1741</v>
      </c>
      <c r="CO3" s="47" t="s">
        <v>1742</v>
      </c>
      <c r="CP3" s="47" t="s">
        <v>2303</v>
      </c>
      <c r="CQ3" s="47" t="s">
        <v>1743</v>
      </c>
      <c r="CR3" s="47" t="s">
        <v>1744</v>
      </c>
      <c r="CS3" s="47" t="s">
        <v>1745</v>
      </c>
      <c r="CT3" s="47" t="s">
        <v>1746</v>
      </c>
      <c r="CU3" s="47" t="s">
        <v>1747</v>
      </c>
      <c r="CV3" s="47" t="s">
        <v>1748</v>
      </c>
      <c r="CW3" s="47" t="s">
        <v>1749</v>
      </c>
      <c r="CX3" s="47" t="s">
        <v>1750</v>
      </c>
      <c r="CY3" s="47" t="s">
        <v>2459</v>
      </c>
      <c r="CZ3" s="47" t="s">
        <v>2460</v>
      </c>
      <c r="DA3" s="47" t="s">
        <v>2304</v>
      </c>
      <c r="DB3" s="47" t="s">
        <v>1751</v>
      </c>
      <c r="DC3" s="47" t="s">
        <v>1752</v>
      </c>
      <c r="DD3" s="47" t="s">
        <v>1753</v>
      </c>
      <c r="DE3" s="47" t="s">
        <v>1754</v>
      </c>
      <c r="DF3" s="47" t="s">
        <v>1755</v>
      </c>
      <c r="DG3" s="47" t="s">
        <v>1756</v>
      </c>
      <c r="DH3" s="47" t="s">
        <v>1757</v>
      </c>
      <c r="DI3" s="47" t="s">
        <v>1758</v>
      </c>
      <c r="DJ3" s="278" t="s">
        <v>2305</v>
      </c>
      <c r="DK3" s="252" t="s">
        <v>2306</v>
      </c>
      <c r="DL3" s="252" t="s">
        <v>2307</v>
      </c>
      <c r="DM3" s="252" t="s">
        <v>2308</v>
      </c>
      <c r="DN3" s="252" t="s">
        <v>2309</v>
      </c>
      <c r="DO3" s="252" t="s">
        <v>1760</v>
      </c>
      <c r="DP3" s="278" t="s">
        <v>2314</v>
      </c>
      <c r="DQ3" s="252" t="s">
        <v>1764</v>
      </c>
      <c r="DR3" s="252" t="s">
        <v>1766</v>
      </c>
      <c r="DS3" s="49" t="s">
        <v>1767</v>
      </c>
      <c r="DT3" s="252" t="s">
        <v>1768</v>
      </c>
      <c r="DU3" s="83" t="s">
        <v>2316</v>
      </c>
      <c r="DV3" s="47" t="s">
        <v>1772</v>
      </c>
      <c r="DW3" s="47" t="s">
        <v>1775</v>
      </c>
      <c r="DX3" s="57" t="s">
        <v>1777</v>
      </c>
      <c r="DY3" s="323" t="s">
        <v>2318</v>
      </c>
      <c r="DZ3" s="323" t="s">
        <v>2315</v>
      </c>
      <c r="EA3" s="278" t="s">
        <v>2317</v>
      </c>
      <c r="EB3" s="207" t="s">
        <v>1784</v>
      </c>
      <c r="EC3" s="56" t="s">
        <v>1786</v>
      </c>
      <c r="ED3" s="191" t="s">
        <v>1788</v>
      </c>
      <c r="EE3" s="191" t="s">
        <v>1790</v>
      </c>
      <c r="EF3" s="56" t="s">
        <v>2329</v>
      </c>
      <c r="EG3" s="58" t="s">
        <v>1793</v>
      </c>
      <c r="EH3" s="58" t="s">
        <v>1794</v>
      </c>
      <c r="EI3" s="58" t="s">
        <v>1795</v>
      </c>
      <c r="EJ3" s="58" t="s">
        <v>1797</v>
      </c>
      <c r="EK3" s="83" t="s">
        <v>2330</v>
      </c>
      <c r="EL3" s="58" t="s">
        <v>2331</v>
      </c>
      <c r="EM3" s="83" t="s">
        <v>2327</v>
      </c>
      <c r="EN3" s="49" t="s">
        <v>2328</v>
      </c>
      <c r="EO3" s="49" t="s">
        <v>1802</v>
      </c>
      <c r="EP3" s="49" t="s">
        <v>1803</v>
      </c>
      <c r="EQ3" s="83" t="s">
        <v>1805</v>
      </c>
      <c r="ER3" s="58" t="s">
        <v>1807</v>
      </c>
      <c r="ES3" s="58" t="s">
        <v>1808</v>
      </c>
      <c r="ET3" s="58" t="s">
        <v>1809</v>
      </c>
      <c r="EU3" s="58" t="s">
        <v>1810</v>
      </c>
      <c r="EV3" s="58" t="s">
        <v>1811</v>
      </c>
      <c r="EW3" s="58" t="s">
        <v>1813</v>
      </c>
      <c r="EX3" s="49" t="s">
        <v>1815</v>
      </c>
      <c r="EY3" s="58" t="s">
        <v>1817</v>
      </c>
      <c r="EZ3" s="58" t="s">
        <v>1819</v>
      </c>
      <c r="FA3" s="58" t="s">
        <v>1821</v>
      </c>
      <c r="FB3" s="58" t="s">
        <v>1823</v>
      </c>
      <c r="FC3" s="58" t="s">
        <v>1825</v>
      </c>
      <c r="FD3" s="83" t="s">
        <v>1827</v>
      </c>
      <c r="FE3" s="49" t="s">
        <v>1829</v>
      </c>
      <c r="FF3" s="58" t="s">
        <v>1830</v>
      </c>
      <c r="FG3" s="49" t="s">
        <v>1831</v>
      </c>
      <c r="FH3" s="83" t="s">
        <v>1833</v>
      </c>
      <c r="FI3" s="58" t="s">
        <v>1835</v>
      </c>
      <c r="FJ3" s="58" t="s">
        <v>1511</v>
      </c>
      <c r="FK3" s="58" t="s">
        <v>1839</v>
      </c>
      <c r="FL3" s="58" t="s">
        <v>1842</v>
      </c>
      <c r="FM3" s="58" t="s">
        <v>1845</v>
      </c>
      <c r="FN3" s="58" t="s">
        <v>1847</v>
      </c>
      <c r="FO3" s="58" t="s">
        <v>1849</v>
      </c>
      <c r="FP3" s="58" t="s">
        <v>1852</v>
      </c>
      <c r="FQ3" s="58" t="s">
        <v>1855</v>
      </c>
      <c r="FR3" s="56" t="s">
        <v>1857</v>
      </c>
      <c r="FS3" s="58" t="s">
        <v>1522</v>
      </c>
      <c r="FT3" s="58" t="s">
        <v>1860</v>
      </c>
      <c r="FU3" s="58" t="s">
        <v>1525</v>
      </c>
      <c r="FV3" s="58" t="s">
        <v>1527</v>
      </c>
      <c r="FW3" s="58" t="s">
        <v>1529</v>
      </c>
      <c r="FX3" s="56" t="s">
        <v>1863</v>
      </c>
      <c r="FY3" s="58" t="s">
        <v>1865</v>
      </c>
      <c r="FZ3" s="56" t="s">
        <v>1867</v>
      </c>
      <c r="GA3" s="58" t="s">
        <v>1869</v>
      </c>
      <c r="GB3" s="58" t="s">
        <v>1871</v>
      </c>
      <c r="GC3" s="59" t="s">
        <v>1873</v>
      </c>
      <c r="GD3" s="58" t="s">
        <v>1875</v>
      </c>
      <c r="GE3" s="58" t="s">
        <v>1877</v>
      </c>
      <c r="GF3" s="56" t="s">
        <v>1531</v>
      </c>
      <c r="GG3" s="58" t="s">
        <v>1536</v>
      </c>
      <c r="GH3" s="58" t="s">
        <v>1882</v>
      </c>
      <c r="GI3" s="58" t="s">
        <v>1538</v>
      </c>
      <c r="GJ3" s="58" t="s">
        <v>1887</v>
      </c>
      <c r="GK3" s="58" t="s">
        <v>1890</v>
      </c>
      <c r="GL3" s="60" t="s">
        <v>1539</v>
      </c>
      <c r="GM3" s="56" t="s">
        <v>1540</v>
      </c>
      <c r="GN3" s="58" t="s">
        <v>1542</v>
      </c>
      <c r="GO3" s="49" t="s">
        <v>1544</v>
      </c>
      <c r="GP3" s="56" t="s">
        <v>1545</v>
      </c>
      <c r="GQ3" s="58" t="s">
        <v>1901</v>
      </c>
      <c r="GR3" s="61" t="s">
        <v>1902</v>
      </c>
      <c r="GS3" s="54" t="s">
        <v>1904</v>
      </c>
      <c r="GT3" s="253" t="s">
        <v>1909</v>
      </c>
      <c r="GU3" s="54" t="s">
        <v>1911</v>
      </c>
      <c r="GV3" s="293" t="s">
        <v>2515</v>
      </c>
      <c r="GW3" s="47" t="s">
        <v>2333</v>
      </c>
      <c r="GX3" s="47" t="s">
        <v>2516</v>
      </c>
      <c r="GY3" s="269" t="s">
        <v>1919</v>
      </c>
      <c r="GZ3" s="47" t="s">
        <v>1921</v>
      </c>
      <c r="HA3" s="47" t="s">
        <v>1923</v>
      </c>
      <c r="HB3" s="253" t="s">
        <v>1925</v>
      </c>
      <c r="HC3" s="54" t="s">
        <v>2517</v>
      </c>
      <c r="HD3" s="253" t="s">
        <v>1929</v>
      </c>
      <c r="HE3" s="58" t="s">
        <v>1931</v>
      </c>
      <c r="HF3" s="47" t="s">
        <v>1933</v>
      </c>
      <c r="HG3" s="253" t="s">
        <v>1935</v>
      </c>
      <c r="HH3" s="253" t="s">
        <v>1937</v>
      </c>
      <c r="HI3" s="183" t="s">
        <v>1939</v>
      </c>
      <c r="HJ3" s="253" t="s">
        <v>1942</v>
      </c>
      <c r="HK3" s="253" t="s">
        <v>1944</v>
      </c>
      <c r="HL3" s="253" t="s">
        <v>1946</v>
      </c>
      <c r="HM3" s="54" t="s">
        <v>1948</v>
      </c>
      <c r="HN3" s="253" t="s">
        <v>1951</v>
      </c>
      <c r="HO3" s="253" t="s">
        <v>1953</v>
      </c>
      <c r="HP3" s="253" t="s">
        <v>1955</v>
      </c>
      <c r="HQ3" s="183" t="s">
        <v>1957</v>
      </c>
      <c r="HR3" s="290" t="s">
        <v>2334</v>
      </c>
      <c r="HS3" s="47" t="s">
        <v>1961</v>
      </c>
      <c r="HT3" s="269" t="s">
        <v>1963</v>
      </c>
      <c r="HU3" s="47" t="s">
        <v>1964</v>
      </c>
      <c r="HV3" s="183" t="s">
        <v>2462</v>
      </c>
      <c r="HW3" s="253" t="s">
        <v>2465</v>
      </c>
      <c r="HX3" s="253" t="s">
        <v>2467</v>
      </c>
      <c r="HY3" s="355" t="s">
        <v>2469</v>
      </c>
      <c r="HZ3" s="56" t="s">
        <v>1967</v>
      </c>
      <c r="IA3" s="251" t="s">
        <v>2518</v>
      </c>
      <c r="IB3" s="251" t="s">
        <v>1971</v>
      </c>
      <c r="IC3" s="253" t="s">
        <v>1973</v>
      </c>
      <c r="ID3" s="83" t="s">
        <v>1975</v>
      </c>
      <c r="IE3" s="253" t="s">
        <v>1978</v>
      </c>
      <c r="IF3" s="290" t="s">
        <v>1981</v>
      </c>
      <c r="IG3" s="253" t="s">
        <v>1984</v>
      </c>
      <c r="IH3" s="47" t="s">
        <v>1986</v>
      </c>
      <c r="II3" s="253" t="s">
        <v>1991</v>
      </c>
      <c r="IJ3" s="47" t="s">
        <v>1993</v>
      </c>
      <c r="IK3" s="47" t="s">
        <v>1989</v>
      </c>
      <c r="IL3" s="269" t="s">
        <v>1995</v>
      </c>
      <c r="IM3" s="253" t="s">
        <v>2471</v>
      </c>
      <c r="IN3" s="56" t="s">
        <v>1998</v>
      </c>
      <c r="IO3" s="253" t="s">
        <v>2519</v>
      </c>
      <c r="IP3" s="293" t="s">
        <v>2249</v>
      </c>
      <c r="IQ3" s="293" t="s">
        <v>2003</v>
      </c>
      <c r="IR3" s="56" t="s">
        <v>2005</v>
      </c>
      <c r="IS3" s="269" t="s">
        <v>2008</v>
      </c>
      <c r="IT3" s="49" t="s">
        <v>2010</v>
      </c>
      <c r="IU3" s="293" t="s">
        <v>2012</v>
      </c>
      <c r="IV3" s="47" t="s">
        <v>2014</v>
      </c>
      <c r="IW3" s="47" t="s">
        <v>2016</v>
      </c>
      <c r="IX3" s="47" t="s">
        <v>2017</v>
      </c>
      <c r="IY3" s="56" t="s">
        <v>2019</v>
      </c>
      <c r="IZ3" s="47" t="s">
        <v>2520</v>
      </c>
      <c r="JA3" s="253" t="s">
        <v>2472</v>
      </c>
      <c r="JB3" s="47" t="s">
        <v>2473</v>
      </c>
      <c r="JC3" s="47" t="s">
        <v>2023</v>
      </c>
      <c r="JD3" s="56" t="s">
        <v>2025</v>
      </c>
      <c r="JE3" s="58" t="s">
        <v>2474</v>
      </c>
      <c r="JF3" s="47" t="s">
        <v>2029</v>
      </c>
      <c r="JG3" s="207" t="s">
        <v>2031</v>
      </c>
      <c r="JH3" s="183" t="s">
        <v>2445</v>
      </c>
      <c r="JI3" s="254" t="s">
        <v>2250</v>
      </c>
      <c r="JJ3" s="191" t="s">
        <v>2251</v>
      </c>
      <c r="JK3" s="57" t="s">
        <v>2252</v>
      </c>
      <c r="JL3" s="57" t="s">
        <v>2253</v>
      </c>
      <c r="JM3" s="57" t="s">
        <v>2254</v>
      </c>
      <c r="JN3" s="376" t="s">
        <v>2034</v>
      </c>
      <c r="JO3" s="57" t="s">
        <v>2037</v>
      </c>
      <c r="JP3" s="376" t="s">
        <v>2038</v>
      </c>
      <c r="JQ3" s="57" t="s">
        <v>2335</v>
      </c>
      <c r="JR3" s="376" t="s">
        <v>2041</v>
      </c>
      <c r="JS3" s="57" t="s">
        <v>2044</v>
      </c>
      <c r="JT3" s="377" t="s">
        <v>2045</v>
      </c>
      <c r="JU3" s="323" t="s">
        <v>2046</v>
      </c>
      <c r="JV3" s="396" t="s">
        <v>2047</v>
      </c>
      <c r="JW3" s="83" t="s">
        <v>2336</v>
      </c>
      <c r="JX3" s="47" t="s">
        <v>2505</v>
      </c>
      <c r="JY3" s="47" t="s">
        <v>2338</v>
      </c>
      <c r="JZ3" s="47" t="s">
        <v>2339</v>
      </c>
      <c r="KA3" s="83" t="s">
        <v>2340</v>
      </c>
      <c r="KB3" s="47" t="s">
        <v>2341</v>
      </c>
      <c r="KC3" s="47" t="s">
        <v>2342</v>
      </c>
      <c r="KD3" s="47" t="s">
        <v>2379</v>
      </c>
      <c r="KE3" s="47" t="s">
        <v>2514</v>
      </c>
      <c r="KF3" s="83" t="s">
        <v>2352</v>
      </c>
      <c r="KG3" s="47" t="s">
        <v>2378</v>
      </c>
      <c r="KH3" s="47" t="s">
        <v>2348</v>
      </c>
      <c r="KI3" s="47" t="s">
        <v>2346</v>
      </c>
      <c r="KJ3" s="47" t="s">
        <v>2349</v>
      </c>
      <c r="KK3" s="47" t="s">
        <v>2350</v>
      </c>
      <c r="KL3" s="47" t="s">
        <v>2354</v>
      </c>
      <c r="KM3" s="47" t="s">
        <v>2353</v>
      </c>
      <c r="KN3" s="47" t="s">
        <v>2351</v>
      </c>
      <c r="KO3" s="47" t="s">
        <v>2355</v>
      </c>
      <c r="KP3" s="47" t="s">
        <v>2356</v>
      </c>
      <c r="KQ3" s="207" t="s">
        <v>2357</v>
      </c>
      <c r="KR3" s="215" t="s">
        <v>2372</v>
      </c>
      <c r="KS3" s="254" t="s">
        <v>2057</v>
      </c>
      <c r="KT3" s="254" t="s">
        <v>2377</v>
      </c>
      <c r="KU3" s="216" t="s">
        <v>2373</v>
      </c>
      <c r="KV3" s="271" t="s">
        <v>2063</v>
      </c>
      <c r="KW3" s="218" t="s">
        <v>2066</v>
      </c>
      <c r="KX3" s="218" t="s">
        <v>2069</v>
      </c>
      <c r="KY3" s="218" t="s">
        <v>2072</v>
      </c>
      <c r="KZ3" s="218" t="s">
        <v>2075</v>
      </c>
      <c r="LA3" s="216" t="s">
        <v>2374</v>
      </c>
      <c r="LB3" s="219" t="s">
        <v>2409</v>
      </c>
      <c r="LC3" s="216" t="s">
        <v>2375</v>
      </c>
      <c r="LD3" s="218" t="s">
        <v>2084</v>
      </c>
      <c r="LE3" s="217" t="s">
        <v>2087</v>
      </c>
      <c r="LF3" s="216" t="s">
        <v>2376</v>
      </c>
      <c r="LG3" s="219" t="s">
        <v>2091</v>
      </c>
      <c r="LH3" s="217" t="s">
        <v>2094</v>
      </c>
      <c r="LI3" s="272" t="s">
        <v>2097</v>
      </c>
      <c r="LJ3" s="220" t="s">
        <v>2100</v>
      </c>
      <c r="LK3" s="221" t="s">
        <v>2103</v>
      </c>
      <c r="LL3" s="222" t="s">
        <v>2106</v>
      </c>
      <c r="LM3" s="83" t="s">
        <v>2108</v>
      </c>
      <c r="LN3" s="47" t="s">
        <v>2111</v>
      </c>
      <c r="LO3" s="207" t="s">
        <v>2113</v>
      </c>
    </row>
    <row r="4" spans="1:327" x14ac:dyDescent="0.25">
      <c r="A4">
        <f>+'1. Información General'!B2</f>
        <v>0</v>
      </c>
      <c r="B4">
        <f>+'1. Información General'!F2</f>
        <v>0</v>
      </c>
      <c r="C4">
        <f>+'1. Información General'!B3</f>
        <v>0</v>
      </c>
      <c r="D4" s="445">
        <f>+'1. Información General'!F3</f>
        <v>0</v>
      </c>
      <c r="E4">
        <f>+'1. Información General'!B4</f>
        <v>0</v>
      </c>
      <c r="F4">
        <f>+'1. Información General'!D4</f>
        <v>0</v>
      </c>
      <c r="G4">
        <f>+'1. Información General'!B5</f>
        <v>0</v>
      </c>
      <c r="H4">
        <f>+'1. Información General'!D5</f>
        <v>0</v>
      </c>
      <c r="I4">
        <f>+'1. Información General'!B6</f>
        <v>0</v>
      </c>
      <c r="J4" s="445">
        <f>+'1. Información General'!F6</f>
        <v>0</v>
      </c>
      <c r="K4">
        <f>+'1. Información General'!B7</f>
        <v>0</v>
      </c>
      <c r="L4">
        <f>+'1. Información General'!D7</f>
        <v>0</v>
      </c>
      <c r="M4">
        <f>+'1. Información General'!F7</f>
        <v>0</v>
      </c>
      <c r="N4">
        <f>+'1. Información General'!B10</f>
        <v>0</v>
      </c>
      <c r="O4">
        <f>+'1. Información General'!F10</f>
        <v>0</v>
      </c>
      <c r="P4">
        <f>+'1. Información General'!B11</f>
        <v>0</v>
      </c>
      <c r="Q4">
        <f>+'1. Información General'!D11</f>
        <v>0</v>
      </c>
      <c r="R4">
        <f>+'1. Información General'!B12</f>
        <v>0</v>
      </c>
      <c r="S4" s="445">
        <f>+'1. Información General'!F12</f>
        <v>0</v>
      </c>
      <c r="T4">
        <f>+'1. Información General'!B13</f>
        <v>0</v>
      </c>
      <c r="U4">
        <f>+'1. Información General'!D13</f>
        <v>0</v>
      </c>
      <c r="V4">
        <f>+'1. Información General'!B14</f>
        <v>0</v>
      </c>
      <c r="W4">
        <f>+'1. Información General'!D14</f>
        <v>0</v>
      </c>
      <c r="X4">
        <f>+'1. Información General'!B15</f>
        <v>0</v>
      </c>
      <c r="Y4" s="445">
        <f>+'1. Información General'!F15</f>
        <v>0</v>
      </c>
      <c r="Z4">
        <f>+'1. Información General'!B16</f>
        <v>0</v>
      </c>
      <c r="AA4">
        <f>+'1. Información General'!D16</f>
        <v>0</v>
      </c>
      <c r="AB4">
        <f>+'1. Información General'!F16</f>
        <v>0</v>
      </c>
      <c r="AC4">
        <f>+'1. Información General'!B17</f>
        <v>0</v>
      </c>
      <c r="AD4" t="str">
        <f>+'1. Información General'!D17</f>
        <v xml:space="preserve"> </v>
      </c>
      <c r="AE4" t="str">
        <f>+'1. Información General'!F17</f>
        <v xml:space="preserve"> </v>
      </c>
      <c r="AF4">
        <f>+'1. Información General'!B20</f>
        <v>0</v>
      </c>
      <c r="AG4" s="446">
        <f>+'1. Información General'!D20</f>
        <v>0</v>
      </c>
      <c r="AH4" s="446">
        <f>+'1. Información General'!F20</f>
        <v>0</v>
      </c>
      <c r="AI4">
        <f>+'1. Información General'!B21</f>
        <v>0</v>
      </c>
      <c r="AJ4">
        <f>+'1. Información General'!F21</f>
        <v>0</v>
      </c>
      <c r="AK4" t="str">
        <f>+'1. Información General'!B22</f>
        <v>PROMOCIÓN Y PREVENCIÓN</v>
      </c>
      <c r="AL4" t="str">
        <f>+'1. Información General'!D22</f>
        <v>PRIMERA INFANCIA</v>
      </c>
      <c r="AM4" t="b">
        <f>+'1. Información General'!B25</f>
        <v>0</v>
      </c>
      <c r="AN4" t="b">
        <f>+'1. Información General'!B26</f>
        <v>0</v>
      </c>
      <c r="AO4" t="b">
        <f>+'1. Información General'!B27</f>
        <v>0</v>
      </c>
      <c r="AP4" t="b">
        <f>+'1. Información General'!B28</f>
        <v>0</v>
      </c>
      <c r="AQ4" t="b">
        <f>+'1. Información General'!B29</f>
        <v>0</v>
      </c>
      <c r="AR4" t="b">
        <f>+'1. Información General'!B30</f>
        <v>0</v>
      </c>
      <c r="AS4" t="str">
        <f>+'1. Información General'!B31</f>
        <v>PROPIA E INTERCULTURAL</v>
      </c>
      <c r="AT4" t="str">
        <f>+'1. Información General'!E31</f>
        <v>EDUCACION INICIAL CAMPESINA</v>
      </c>
      <c r="AU4">
        <f>+'1. Información General'!B34</f>
        <v>0</v>
      </c>
      <c r="AV4">
        <f>+'1. Información General'!D34</f>
        <v>0</v>
      </c>
      <c r="AW4">
        <f>+'1. Información General'!B35</f>
        <v>0</v>
      </c>
      <c r="AX4" s="446">
        <f>+'1. Información General'!D35</f>
        <v>0</v>
      </c>
      <c r="AY4" s="446">
        <f>+'1. Información General'!F35</f>
        <v>0</v>
      </c>
      <c r="AZ4">
        <f>+'1. Información General'!B36</f>
        <v>0</v>
      </c>
      <c r="BA4">
        <f>+'1. Información General'!F36</f>
        <v>0</v>
      </c>
      <c r="BB4">
        <f>+'1. Información General'!B37</f>
        <v>0</v>
      </c>
      <c r="BC4">
        <f>+'1. Información General'!D37</f>
        <v>0</v>
      </c>
      <c r="BD4">
        <f>+'1. Información General'!F37</f>
        <v>0</v>
      </c>
      <c r="BE4">
        <f>+'1. Información General'!B38</f>
        <v>0</v>
      </c>
      <c r="BF4">
        <f>+'1. Información General'!D38</f>
        <v>0</v>
      </c>
      <c r="BG4">
        <f>+'1. Información General'!B39</f>
        <v>0</v>
      </c>
      <c r="BH4" s="446">
        <f>+'1. Información General'!D39</f>
        <v>0</v>
      </c>
      <c r="BI4" s="446">
        <f>+'1. Información General'!F39</f>
        <v>0</v>
      </c>
      <c r="BJ4">
        <f>+'1. Información General'!B40</f>
        <v>0</v>
      </c>
      <c r="BK4">
        <f>+'1. Información General'!F40</f>
        <v>0</v>
      </c>
      <c r="BL4">
        <f>+'1. Información General'!B41</f>
        <v>0</v>
      </c>
      <c r="BM4">
        <f>+'1. Información General'!D41</f>
        <v>0</v>
      </c>
      <c r="BN4">
        <f>+'1. Información General'!F41</f>
        <v>0</v>
      </c>
      <c r="BO4" t="str">
        <f>+'2.Ambientes Edu. y Protectores'!$D3</f>
        <v>NO APLICA</v>
      </c>
      <c r="BP4">
        <f>+'2.Ambientes Edu. y Protectores'!$D4</f>
        <v>0</v>
      </c>
      <c r="BQ4" t="str">
        <f>+'2.Ambientes Edu. y Protectores'!$D5</f>
        <v>NO APLICA</v>
      </c>
      <c r="BR4">
        <f>+'2.Ambientes Edu. y Protectores'!$D6</f>
        <v>0</v>
      </c>
      <c r="BS4">
        <f>+'2.Ambientes Edu. y Protectores'!$D7</f>
        <v>0</v>
      </c>
      <c r="BT4">
        <f>+'2.Ambientes Edu. y Protectores'!$D8</f>
        <v>0</v>
      </c>
      <c r="BU4">
        <f>+'2.Ambientes Edu. y Protectores'!$D9</f>
        <v>0</v>
      </c>
      <c r="BV4">
        <f>+'2.Ambientes Edu. y Protectores'!$D10</f>
        <v>0</v>
      </c>
      <c r="BW4">
        <f>+'2.Ambientes Edu. y Protectores'!$D11</f>
        <v>0</v>
      </c>
      <c r="BX4">
        <f>+'2.Ambientes Edu. y Protectores'!$D12</f>
        <v>0</v>
      </c>
      <c r="BY4" t="str">
        <f>+'2.Ambientes Edu. y Protectores'!$D13</f>
        <v>NO APLICA</v>
      </c>
      <c r="BZ4">
        <f>+'2.Ambientes Edu. y Protectores'!$D14</f>
        <v>0</v>
      </c>
      <c r="CA4" t="str">
        <f>+'2.Ambientes Edu. y Protectores'!$D15</f>
        <v>NO APLICA</v>
      </c>
      <c r="CB4">
        <f>+'2.Ambientes Edu. y Protectores'!$D16</f>
        <v>0</v>
      </c>
      <c r="CC4">
        <f>+'2.Ambientes Edu. y Protectores'!$D17</f>
        <v>0</v>
      </c>
      <c r="CD4" t="str">
        <f>+'2.Ambientes Edu. y Protectores'!$D18</f>
        <v>NO APLICA</v>
      </c>
      <c r="CE4">
        <f>+'2.Ambientes Edu. y Protectores'!$D19</f>
        <v>0</v>
      </c>
      <c r="CF4">
        <f>+'2.Ambientes Edu. y Protectores'!$D20</f>
        <v>0</v>
      </c>
      <c r="CG4">
        <f>+'2.Ambientes Edu. y Protectores'!$D21</f>
        <v>0</v>
      </c>
      <c r="CH4" t="str">
        <f>+'2.Ambientes Edu. y Protectores'!$D22</f>
        <v>NO APLICA</v>
      </c>
      <c r="CI4">
        <f>+'2.Ambientes Edu. y Protectores'!$D23</f>
        <v>0</v>
      </c>
      <c r="CJ4">
        <f>+'2.Ambientes Edu. y Protectores'!$D24</f>
        <v>0</v>
      </c>
      <c r="CK4" t="str">
        <f>+'2.Ambientes Edu. y Protectores'!$D25</f>
        <v>NO APLICA</v>
      </c>
      <c r="CL4" t="str">
        <f>+'2.Ambientes Edu. y Protectores'!$D26</f>
        <v>NO APLICA</v>
      </c>
      <c r="CM4">
        <f>+'2.Ambientes Edu. y Protectores'!$D27</f>
        <v>0</v>
      </c>
      <c r="CN4">
        <f>+'2.Ambientes Edu. y Protectores'!$D28</f>
        <v>0</v>
      </c>
      <c r="CO4">
        <f>+'2.Ambientes Edu. y Protectores'!$D29</f>
        <v>0</v>
      </c>
      <c r="CP4">
        <f>+'2.Ambientes Edu. y Protectores'!$D30</f>
        <v>0</v>
      </c>
      <c r="CQ4">
        <f>+'2.Ambientes Edu. y Protectores'!$D31</f>
        <v>0</v>
      </c>
      <c r="CR4">
        <f>+'2.Ambientes Edu. y Protectores'!$D32</f>
        <v>0</v>
      </c>
      <c r="CS4">
        <f>+'2.Ambientes Edu. y Protectores'!$D33</f>
        <v>0</v>
      </c>
      <c r="CT4">
        <f>+'2.Ambientes Edu. y Protectores'!$D34</f>
        <v>0</v>
      </c>
      <c r="CU4">
        <f>+'2.Ambientes Edu. y Protectores'!$D35</f>
        <v>0</v>
      </c>
      <c r="CV4">
        <f>+'2.Ambientes Edu. y Protectores'!$D36</f>
        <v>0</v>
      </c>
      <c r="CW4">
        <f>+'2.Ambientes Edu. y Protectores'!$D37</f>
        <v>0</v>
      </c>
      <c r="CX4">
        <f>+'2.Ambientes Edu. y Protectores'!$D38</f>
        <v>0</v>
      </c>
      <c r="CY4">
        <f>+'2.Ambientes Edu. y Protectores'!$D39</f>
        <v>0</v>
      </c>
      <c r="CZ4">
        <f>+'2.Ambientes Edu. y Protectores'!$D40</f>
        <v>0</v>
      </c>
      <c r="DA4">
        <f>+'2.Ambientes Edu. y Protectores'!$D41</f>
        <v>0</v>
      </c>
      <c r="DB4">
        <f>+'2.Ambientes Edu. y Protectores'!$D42</f>
        <v>0</v>
      </c>
      <c r="DC4">
        <f>+'2.Ambientes Edu. y Protectores'!$D43</f>
        <v>0</v>
      </c>
      <c r="DD4">
        <f>+'2.Ambientes Edu. y Protectores'!$D44</f>
        <v>0</v>
      </c>
      <c r="DE4">
        <f>+'2.Ambientes Edu. y Protectores'!$D45</f>
        <v>0</v>
      </c>
      <c r="DF4">
        <f>+'2.Ambientes Edu. y Protectores'!$D46</f>
        <v>0</v>
      </c>
      <c r="DG4">
        <f>+'2.Ambientes Edu. y Protectores'!$D47</f>
        <v>0</v>
      </c>
      <c r="DH4">
        <f>+'2.Ambientes Edu. y Protectores'!$D48</f>
        <v>0</v>
      </c>
      <c r="DI4">
        <f>+'2.Ambientes Edu. y Protectores'!$D49</f>
        <v>0</v>
      </c>
      <c r="DJ4" t="str">
        <f>+'2.Ambientes Edu. y Protectores'!$D50</f>
        <v>NO APLICA</v>
      </c>
      <c r="DK4">
        <f>+'2.Ambientes Edu. y Protectores'!$D51</f>
        <v>0</v>
      </c>
      <c r="DL4">
        <f>+'2.Ambientes Edu. y Protectores'!$D52</f>
        <v>0</v>
      </c>
      <c r="DM4">
        <f>+'2.Ambientes Edu. y Protectores'!$D53</f>
        <v>0</v>
      </c>
      <c r="DN4">
        <f>+'2.Ambientes Edu. y Protectores'!$D54</f>
        <v>0</v>
      </c>
      <c r="DO4">
        <f>+'2.Ambientes Edu. y Protectores'!$D55</f>
        <v>0</v>
      </c>
      <c r="DP4" t="str">
        <f>+'2.Ambientes Edu. y Protectores'!$D56</f>
        <v>NO APLICA</v>
      </c>
      <c r="DQ4">
        <f>+'2.Ambientes Edu. y Protectores'!$D57</f>
        <v>0</v>
      </c>
      <c r="DR4">
        <f>+'2.Ambientes Edu. y Protectores'!$D58</f>
        <v>0</v>
      </c>
      <c r="DS4">
        <f>+'2.Ambientes Edu. y Protectores'!$D59</f>
        <v>0</v>
      </c>
      <c r="DT4">
        <f>+'2.Ambientes Edu. y Protectores'!$D60</f>
        <v>0</v>
      </c>
      <c r="DU4" t="str">
        <f>+'2.Ambientes Edu. y Protectores'!$D61</f>
        <v>NO APLICA</v>
      </c>
      <c r="DV4">
        <f>+'2.Ambientes Edu. y Protectores'!$D62</f>
        <v>0</v>
      </c>
      <c r="DW4">
        <f>+'2.Ambientes Edu. y Protectores'!$D63</f>
        <v>0</v>
      </c>
      <c r="DX4">
        <f>+'2.Ambientes Edu. y Protectores'!$D64</f>
        <v>0</v>
      </c>
      <c r="DY4">
        <f>+'2.Ambientes Edu. y Protectores'!$D65</f>
        <v>0</v>
      </c>
      <c r="DZ4">
        <f>+'2.Ambientes Edu. y Protectores'!$D66</f>
        <v>0</v>
      </c>
      <c r="EA4" t="str">
        <f>+'2.Ambientes Edu. y Protectores'!$D67</f>
        <v>NO APLICA</v>
      </c>
      <c r="EB4">
        <f>+'2.Ambientes Edu. y Protectores'!$D68</f>
        <v>0</v>
      </c>
      <c r="EC4" t="str">
        <f>+'3.Salud y Nutrición'!$D3</f>
        <v>NO APLICA</v>
      </c>
      <c r="ED4">
        <f>+'3.Salud y Nutrición'!$D4</f>
        <v>0</v>
      </c>
      <c r="EE4">
        <f>+'3.Salud y Nutrición'!$D5</f>
        <v>0</v>
      </c>
      <c r="EF4" t="str">
        <f>+'3.Salud y Nutrición'!$D6</f>
        <v>NO APLICA</v>
      </c>
      <c r="EG4">
        <f>+'3.Salud y Nutrición'!$D7</f>
        <v>0</v>
      </c>
      <c r="EH4">
        <f>+'3.Salud y Nutrición'!$D8</f>
        <v>0</v>
      </c>
      <c r="EI4">
        <f>+'3.Salud y Nutrición'!$D9</f>
        <v>0</v>
      </c>
      <c r="EJ4">
        <f>+'3.Salud y Nutrición'!$D10</f>
        <v>0</v>
      </c>
      <c r="EK4" t="str">
        <f>+'3.Salud y Nutrición'!$D11</f>
        <v>NO APLICA</v>
      </c>
      <c r="EL4">
        <f>+'3.Salud y Nutrición'!$D12</f>
        <v>0</v>
      </c>
      <c r="EM4" t="str">
        <f>+'3.Salud y Nutrición'!$D13</f>
        <v>NO APLICA</v>
      </c>
      <c r="EN4">
        <f>+'3.Salud y Nutrición'!$D14</f>
        <v>0</v>
      </c>
      <c r="EO4">
        <f>+'3.Salud y Nutrición'!$D15</f>
        <v>0</v>
      </c>
      <c r="EP4">
        <f>+'3.Salud y Nutrición'!$D16</f>
        <v>0</v>
      </c>
      <c r="EQ4" t="str">
        <f>+'3.Salud y Nutrición'!$D17</f>
        <v>NO APLICA</v>
      </c>
      <c r="ER4">
        <f>+'3.Salud y Nutrición'!$D18</f>
        <v>0</v>
      </c>
      <c r="ES4">
        <f>+'3.Salud y Nutrición'!$D19</f>
        <v>0</v>
      </c>
      <c r="ET4">
        <f>+'3.Salud y Nutrición'!$D20</f>
        <v>0</v>
      </c>
      <c r="EU4">
        <f>+'3.Salud y Nutrición'!$D21</f>
        <v>0</v>
      </c>
      <c r="EV4">
        <f>+'3.Salud y Nutrición'!$D22</f>
        <v>0</v>
      </c>
      <c r="EW4">
        <f>+'3.Salud y Nutrición'!$D23</f>
        <v>0</v>
      </c>
      <c r="EX4">
        <f>+'3.Salud y Nutrición'!$D24</f>
        <v>0</v>
      </c>
      <c r="EY4">
        <f>+'3.Salud y Nutrición'!$D25</f>
        <v>0</v>
      </c>
      <c r="EZ4">
        <f>+'3.Salud y Nutrición'!$D26</f>
        <v>0</v>
      </c>
      <c r="FA4">
        <f>+'3.Salud y Nutrición'!$D27</f>
        <v>0</v>
      </c>
      <c r="FB4">
        <f>+'3.Salud y Nutrición'!$D28</f>
        <v>0</v>
      </c>
      <c r="FC4">
        <f>+'3.Salud y Nutrición'!$D29</f>
        <v>0</v>
      </c>
      <c r="FD4" t="str">
        <f>+'3.Salud y Nutrición'!$D30</f>
        <v>NO APLICA</v>
      </c>
      <c r="FE4">
        <f>+'3.Salud y Nutrición'!$D31</f>
        <v>0</v>
      </c>
      <c r="FF4">
        <f>+'3.Salud y Nutrición'!$D32</f>
        <v>0</v>
      </c>
      <c r="FG4">
        <f>+'3.Salud y Nutrición'!$D33</f>
        <v>0</v>
      </c>
      <c r="FH4" t="str">
        <f>+'3.Salud y Nutrición'!$D34</f>
        <v>NO APLICA</v>
      </c>
      <c r="FI4">
        <f>+'3.Salud y Nutrición'!$D35</f>
        <v>0</v>
      </c>
      <c r="FJ4">
        <f>+'3.Salud y Nutrición'!$D36</f>
        <v>0</v>
      </c>
      <c r="FK4">
        <f>+'3.Salud y Nutrición'!$D37</f>
        <v>0</v>
      </c>
      <c r="FL4">
        <f>+'3.Salud y Nutrición'!$D38</f>
        <v>0</v>
      </c>
      <c r="FM4">
        <f>+'3.Salud y Nutrición'!$D39</f>
        <v>0</v>
      </c>
      <c r="FN4">
        <f>+'3.Salud y Nutrición'!$D40</f>
        <v>0</v>
      </c>
      <c r="FO4">
        <f>+'3.Salud y Nutrición'!$D41</f>
        <v>0</v>
      </c>
      <c r="FP4">
        <f>+'3.Salud y Nutrición'!$D42</f>
        <v>0</v>
      </c>
      <c r="FQ4">
        <f>+'3.Salud y Nutrición'!$D43</f>
        <v>0</v>
      </c>
      <c r="FR4" t="str">
        <f>+'3.Salud y Nutrición'!$D44</f>
        <v>NO APLICA</v>
      </c>
      <c r="FS4">
        <f>+'3.Salud y Nutrición'!$D45</f>
        <v>0</v>
      </c>
      <c r="FT4">
        <f>+'3.Salud y Nutrición'!$D46</f>
        <v>0</v>
      </c>
      <c r="FU4">
        <f>+'3.Salud y Nutrición'!$D47</f>
        <v>0</v>
      </c>
      <c r="FV4">
        <f>+'3.Salud y Nutrición'!$D48</f>
        <v>0</v>
      </c>
      <c r="FW4">
        <f>+'3.Salud y Nutrición'!$D49</f>
        <v>0</v>
      </c>
      <c r="FX4" t="str">
        <f>+'3.Salud y Nutrición'!$D50</f>
        <v>NO APLICA</v>
      </c>
      <c r="FY4">
        <f>+'3.Salud y Nutrición'!$D51</f>
        <v>0</v>
      </c>
      <c r="FZ4" t="str">
        <f>+'3.Salud y Nutrición'!$D52</f>
        <v>NO APLICA</v>
      </c>
      <c r="GA4">
        <f>+'3.Salud y Nutrición'!$D53</f>
        <v>0</v>
      </c>
      <c r="GB4">
        <f>+'3.Salud y Nutrición'!$D54</f>
        <v>0</v>
      </c>
      <c r="GC4">
        <f>+'3.Salud y Nutrición'!$D55</f>
        <v>0</v>
      </c>
      <c r="GD4">
        <f>+'3.Salud y Nutrición'!$D56</f>
        <v>0</v>
      </c>
      <c r="GE4">
        <f>+'3.Salud y Nutrición'!$D57</f>
        <v>0</v>
      </c>
      <c r="GF4" t="str">
        <f>+'3.Salud y Nutrición'!$D58</f>
        <v>NO APLICA</v>
      </c>
      <c r="GG4">
        <f>+'3.Salud y Nutrición'!$D59</f>
        <v>0</v>
      </c>
      <c r="GH4">
        <f>+'3.Salud y Nutrición'!$D60</f>
        <v>0</v>
      </c>
      <c r="GI4">
        <f>+'3.Salud y Nutrición'!$D61</f>
        <v>0</v>
      </c>
      <c r="GJ4">
        <f>+'3.Salud y Nutrición'!$D62</f>
        <v>0</v>
      </c>
      <c r="GK4">
        <f>+'3.Salud y Nutrición'!$D63</f>
        <v>0</v>
      </c>
      <c r="GL4">
        <f>+'3.Salud y Nutrición'!$D64</f>
        <v>0</v>
      </c>
      <c r="GM4" t="str">
        <f>+'3.Salud y Nutrición'!$D65</f>
        <v>NO APLICA</v>
      </c>
      <c r="GN4">
        <f>+'3.Salud y Nutrición'!$D66</f>
        <v>0</v>
      </c>
      <c r="GO4">
        <f>+'3.Salud y Nutrición'!$D67</f>
        <v>0</v>
      </c>
      <c r="GP4" t="str">
        <f>+'3.Salud y Nutrición'!$D68</f>
        <v>NO APLICA</v>
      </c>
      <c r="GQ4">
        <f>+'3.Salud y Nutrición'!$D69</f>
        <v>0</v>
      </c>
      <c r="GR4">
        <f>+'3.Salud y Nutrición'!$D70</f>
        <v>0</v>
      </c>
      <c r="GS4" t="str">
        <f>+'4. Familia, Comunidad y Redes'!$D3</f>
        <v>NO APLICA</v>
      </c>
      <c r="GT4">
        <f>+'4. Familia, Comunidad y Redes'!$D4</f>
        <v>0</v>
      </c>
      <c r="GU4" t="str">
        <f>+'4. Familia, Comunidad y Redes'!$D5</f>
        <v>NO APLICA</v>
      </c>
      <c r="GV4">
        <f>+'4. Familia, Comunidad y Redes'!$D6</f>
        <v>0</v>
      </c>
      <c r="GW4">
        <f>+'4. Familia, Comunidad y Redes'!$D7</f>
        <v>0</v>
      </c>
      <c r="GX4">
        <f>+'4. Familia, Comunidad y Redes'!$D8</f>
        <v>0</v>
      </c>
      <c r="GY4">
        <f>+'4. Familia, Comunidad y Redes'!$D9</f>
        <v>0</v>
      </c>
      <c r="GZ4">
        <f>+'4. Familia, Comunidad y Redes'!$D10</f>
        <v>0</v>
      </c>
      <c r="HA4">
        <f>+'4. Familia, Comunidad y Redes'!$D11</f>
        <v>0</v>
      </c>
      <c r="HB4">
        <f>+'4. Familia, Comunidad y Redes'!$D12</f>
        <v>0</v>
      </c>
      <c r="HC4" t="str">
        <f>+'4. Familia, Comunidad y Redes'!$D13</f>
        <v>NO APLICA</v>
      </c>
      <c r="HD4">
        <f>+'4. Familia, Comunidad y Redes'!$D14</f>
        <v>0</v>
      </c>
      <c r="HE4">
        <f>+'4. Familia, Comunidad y Redes'!$D15</f>
        <v>0</v>
      </c>
      <c r="HF4">
        <f>+'4. Familia, Comunidad y Redes'!$D16</f>
        <v>0</v>
      </c>
      <c r="HG4">
        <f>+'4. Familia, Comunidad y Redes'!$D17</f>
        <v>0</v>
      </c>
      <c r="HH4">
        <f>+'4. Familia, Comunidad y Redes'!$D18</f>
        <v>0</v>
      </c>
      <c r="HI4" t="str">
        <f>+'4. Familia, Comunidad y Redes'!$D19</f>
        <v>NO APLICA</v>
      </c>
      <c r="HJ4">
        <f>+'4. Familia, Comunidad y Redes'!$D20</f>
        <v>0</v>
      </c>
      <c r="HK4">
        <f>+'4. Familia, Comunidad y Redes'!$D21</f>
        <v>0</v>
      </c>
      <c r="HL4">
        <f>+'4. Familia, Comunidad y Redes'!$D22</f>
        <v>0</v>
      </c>
      <c r="HM4" t="str">
        <f>+'4. Familia, Comunidad y Redes'!$D23</f>
        <v>NO APLICA</v>
      </c>
      <c r="HN4">
        <f>+'4. Familia, Comunidad y Redes'!$D24</f>
        <v>0</v>
      </c>
      <c r="HO4">
        <f>+'4. Familia, Comunidad y Redes'!$D25</f>
        <v>0</v>
      </c>
      <c r="HP4">
        <f>+'4. Familia, Comunidad y Redes'!$D26</f>
        <v>0</v>
      </c>
      <c r="HQ4" t="str">
        <f>+'4. Familia, Comunidad y Redes'!$D27</f>
        <v>NO APLICA</v>
      </c>
      <c r="HR4">
        <f>+'4. Familia, Comunidad y Redes'!$D28</f>
        <v>0</v>
      </c>
      <c r="HS4">
        <f>+'4. Familia, Comunidad y Redes'!$D29</f>
        <v>0</v>
      </c>
      <c r="HT4">
        <f>+'4. Familia, Comunidad y Redes'!$D30</f>
        <v>0</v>
      </c>
      <c r="HU4">
        <f>+'4. Familia, Comunidad y Redes'!$D31</f>
        <v>0</v>
      </c>
      <c r="HV4" t="str">
        <f>+'4. Familia, Comunidad y Redes'!$D32</f>
        <v>NO APLICA</v>
      </c>
      <c r="HW4">
        <f>+'4. Familia, Comunidad y Redes'!$D33</f>
        <v>0</v>
      </c>
      <c r="HX4">
        <f>+'4. Familia, Comunidad y Redes'!$D34</f>
        <v>0</v>
      </c>
      <c r="HY4">
        <f>+'4. Familia, Comunidad y Redes'!$D35</f>
        <v>0</v>
      </c>
      <c r="HZ4" t="str">
        <f>+'5. Proceso pedagógico'!$D3</f>
        <v>NO APLICA</v>
      </c>
      <c r="IA4">
        <f>+'5. Proceso pedagógico'!$D4</f>
        <v>0</v>
      </c>
      <c r="IB4">
        <f>+'5. Proceso pedagógico'!$D5</f>
        <v>0</v>
      </c>
      <c r="IC4">
        <f>+'5. Proceso pedagógico'!$D6</f>
        <v>0</v>
      </c>
      <c r="ID4" t="str">
        <f>+'5. Proceso pedagógico'!$D7</f>
        <v>NO APLICA</v>
      </c>
      <c r="IE4">
        <f>+'5. Proceso pedagógico'!$D8</f>
        <v>0</v>
      </c>
      <c r="IF4">
        <f>+'5. Proceso pedagógico'!$D9</f>
        <v>0</v>
      </c>
      <c r="IG4">
        <f>+'5. Proceso pedagógico'!$D10</f>
        <v>0</v>
      </c>
      <c r="IH4">
        <f>+'5. Proceso pedagógico'!$D11</f>
        <v>0</v>
      </c>
      <c r="II4">
        <f>+'5. Proceso pedagógico'!$D12</f>
        <v>0</v>
      </c>
      <c r="IJ4">
        <f>+'5. Proceso pedagógico'!$D13</f>
        <v>0</v>
      </c>
      <c r="IK4">
        <f>+'5. Proceso pedagógico'!$D14</f>
        <v>0</v>
      </c>
      <c r="IL4">
        <f>+'5. Proceso pedagógico'!$D15</f>
        <v>0</v>
      </c>
      <c r="IM4">
        <f>+'5. Proceso pedagógico'!$D16</f>
        <v>0</v>
      </c>
      <c r="IN4" t="str">
        <f>+'5. Proceso pedagógico'!$D17</f>
        <v>NO APLICA</v>
      </c>
      <c r="IO4">
        <f>+'5. Proceso pedagógico'!$D18</f>
        <v>0</v>
      </c>
      <c r="IP4">
        <f>+'5. Proceso pedagógico'!$D19</f>
        <v>0</v>
      </c>
      <c r="IQ4">
        <f>+'5. Proceso pedagógico'!$D20</f>
        <v>0</v>
      </c>
      <c r="IR4" t="str">
        <f>+'5. Proceso pedagógico'!$D21</f>
        <v>NO APLICA</v>
      </c>
      <c r="IS4">
        <f>+'5. Proceso pedagógico'!$D22</f>
        <v>0</v>
      </c>
      <c r="IT4">
        <f>+'5. Proceso pedagógico'!$D23</f>
        <v>0</v>
      </c>
      <c r="IU4">
        <f>+'5. Proceso pedagógico'!$D24</f>
        <v>0</v>
      </c>
      <c r="IV4">
        <f>+'5. Proceso pedagógico'!$D25</f>
        <v>0</v>
      </c>
      <c r="IW4">
        <f>+'5. Proceso pedagógico'!$D26</f>
        <v>0</v>
      </c>
      <c r="IX4">
        <f>+'5. Proceso pedagógico'!$D27</f>
        <v>0</v>
      </c>
      <c r="IY4" t="str">
        <f>+'5. Proceso pedagógico'!$D28</f>
        <v>NO APLICA</v>
      </c>
      <c r="IZ4">
        <f>+'5. Proceso pedagógico'!$D29</f>
        <v>0</v>
      </c>
      <c r="JA4">
        <f>+'5. Proceso pedagógico'!$D30</f>
        <v>0</v>
      </c>
      <c r="JB4">
        <f>+'5. Proceso pedagógico'!$D31</f>
        <v>0</v>
      </c>
      <c r="JC4">
        <f>+'5. Proceso pedagógico'!$D32</f>
        <v>0</v>
      </c>
      <c r="JD4" t="str">
        <f>+'5. Proceso pedagógico'!$D33</f>
        <v>NO APLICA</v>
      </c>
      <c r="JE4">
        <f>+'5. Proceso pedagógico'!$D34</f>
        <v>0</v>
      </c>
      <c r="JF4">
        <f>+'5. Proceso pedagógico'!$D35</f>
        <v>0</v>
      </c>
      <c r="JG4">
        <f>+'5. Proceso pedagógico'!$D36</f>
        <v>0</v>
      </c>
      <c r="JH4" t="str">
        <f>+'6. Administrativo y de Gestión'!$D3</f>
        <v>NO APLICA</v>
      </c>
      <c r="JI4">
        <f>+'6. Administrativo y de Gestión'!$D4</f>
        <v>0</v>
      </c>
      <c r="JJ4">
        <f>+'6. Administrativo y de Gestión'!$D5</f>
        <v>0</v>
      </c>
      <c r="JK4">
        <f>+'6. Administrativo y de Gestión'!$D6</f>
        <v>0</v>
      </c>
      <c r="JL4">
        <f>+'6. Administrativo y de Gestión'!$D7</f>
        <v>0</v>
      </c>
      <c r="JM4">
        <f>+'6. Administrativo y de Gestión'!$D8</f>
        <v>0</v>
      </c>
      <c r="JN4" t="str">
        <f>+'6. Administrativo y de Gestión'!$D9</f>
        <v>NO APLICA</v>
      </c>
      <c r="JO4">
        <f>+'6. Administrativo y de Gestión'!$D10</f>
        <v>0</v>
      </c>
      <c r="JP4" t="str">
        <f>+'6. Administrativo y de Gestión'!$D11</f>
        <v>NO APLICA</v>
      </c>
      <c r="JQ4">
        <f>+'6. Administrativo y de Gestión'!$D12</f>
        <v>0</v>
      </c>
      <c r="JR4" t="str">
        <f>+'6. Administrativo y de Gestión'!$D13</f>
        <v>NO APLICA</v>
      </c>
      <c r="JS4">
        <f>+'6. Administrativo y de Gestión'!$D14</f>
        <v>0</v>
      </c>
      <c r="JT4">
        <f>+'6. Administrativo y de Gestión'!$D15</f>
        <v>0</v>
      </c>
      <c r="JU4">
        <f>+'6. Administrativo y de Gestión'!$D16</f>
        <v>0</v>
      </c>
      <c r="JV4">
        <f>+'6. Administrativo y de Gestión'!$D17</f>
        <v>0</v>
      </c>
      <c r="JW4" t="str">
        <f>+'7. Financiero'!$D3</f>
        <v>NO APLICA</v>
      </c>
      <c r="JX4">
        <f>+'7. Financiero'!$D4</f>
        <v>0</v>
      </c>
      <c r="JY4">
        <f>+'7. Financiero'!$D5</f>
        <v>0</v>
      </c>
      <c r="JZ4">
        <f>+'7. Financiero'!$D6</f>
        <v>0</v>
      </c>
      <c r="KA4" t="str">
        <f>+'7. Financiero'!$D7</f>
        <v>NO APLICA</v>
      </c>
      <c r="KB4">
        <f>+'7. Financiero'!$D8</f>
        <v>0</v>
      </c>
      <c r="KC4">
        <f>+'7. Financiero'!$D9</f>
        <v>0</v>
      </c>
      <c r="KD4">
        <f>+'7. Financiero'!$D10</f>
        <v>0</v>
      </c>
      <c r="KE4">
        <f>+'7. Financiero'!$D11</f>
        <v>0</v>
      </c>
      <c r="KF4" t="str">
        <f>+'7. Financiero'!$D12</f>
        <v>NO APLICA</v>
      </c>
      <c r="KG4">
        <f>+'7. Financiero'!$D13</f>
        <v>0</v>
      </c>
      <c r="KH4">
        <f>+'7. Financiero'!$D14</f>
        <v>0</v>
      </c>
      <c r="KI4">
        <f>+'7. Financiero'!$D15</f>
        <v>0</v>
      </c>
      <c r="KJ4">
        <f>+'7. Financiero'!$D16</f>
        <v>0</v>
      </c>
      <c r="KK4">
        <f>+'7. Financiero'!$D17</f>
        <v>0</v>
      </c>
      <c r="KL4">
        <f>+'7. Financiero'!$D18</f>
        <v>0</v>
      </c>
      <c r="KM4">
        <f>+'7. Financiero'!$D19</f>
        <v>0</v>
      </c>
      <c r="KN4">
        <f>+'7. Financiero'!$D20</f>
        <v>0</v>
      </c>
      <c r="KO4">
        <f>+'7. Financiero'!$D21</f>
        <v>0</v>
      </c>
      <c r="KP4">
        <f>+'7. Financiero'!$D22</f>
        <v>0</v>
      </c>
      <c r="KQ4">
        <f>+'7. Financiero'!$D23</f>
        <v>0</v>
      </c>
      <c r="KR4" t="str">
        <f>+'8. Talento Humano '!$D3</f>
        <v>NO APLICA</v>
      </c>
      <c r="KS4">
        <f>+'8. Talento Humano '!$D4</f>
        <v>0</v>
      </c>
      <c r="KT4">
        <f>+'8. Talento Humano '!$D5</f>
        <v>0</v>
      </c>
      <c r="KU4" t="str">
        <f>+'8. Talento Humano '!$D6</f>
        <v>NO APLICA</v>
      </c>
      <c r="KV4">
        <f>+'8. Talento Humano '!$D7</f>
        <v>0</v>
      </c>
      <c r="KW4">
        <f>+'8. Talento Humano '!$D8</f>
        <v>0</v>
      </c>
      <c r="KX4">
        <f>+'8. Talento Humano '!$D9</f>
        <v>0</v>
      </c>
      <c r="KY4">
        <f>+'8. Talento Humano '!$D10</f>
        <v>0</v>
      </c>
      <c r="KZ4">
        <f>+'8. Talento Humano '!$D11</f>
        <v>0</v>
      </c>
      <c r="LA4" t="str">
        <f>+'8. Talento Humano '!$D12</f>
        <v>NO APLICA</v>
      </c>
      <c r="LB4">
        <f>+'8. Talento Humano '!$D13</f>
        <v>0</v>
      </c>
      <c r="LC4" t="str">
        <f>+'8. Talento Humano '!$D14</f>
        <v>NO APLICA</v>
      </c>
      <c r="LD4">
        <f>+'8. Talento Humano '!$D15</f>
        <v>0</v>
      </c>
      <c r="LE4">
        <f>+'8. Talento Humano '!$D16</f>
        <v>0</v>
      </c>
      <c r="LF4" t="str">
        <f>+'8. Talento Humano '!$D17</f>
        <v>NO APLICA</v>
      </c>
      <c r="LG4">
        <f>+'8. Talento Humano '!$D18</f>
        <v>0</v>
      </c>
      <c r="LH4">
        <f>+'8. Talento Humano '!$D19</f>
        <v>0</v>
      </c>
      <c r="LI4">
        <f>+'8. Talento Humano '!$D20</f>
        <v>0</v>
      </c>
      <c r="LJ4">
        <f>+'8. Talento Humano '!$D21</f>
        <v>0</v>
      </c>
      <c r="LK4">
        <f>+'8. Talento Humano '!$D22</f>
        <v>0</v>
      </c>
      <c r="LL4">
        <f>+'8. Talento Humano '!$D23</f>
        <v>0</v>
      </c>
      <c r="LM4" t="str">
        <f>+'8. Talento Humano '!$D24</f>
        <v>NO APLICA</v>
      </c>
      <c r="LN4">
        <f>+'8. Talento Humano '!$D25</f>
        <v>0</v>
      </c>
      <c r="LO4">
        <f>+'8. Talento Humano '!$D26</f>
        <v>0</v>
      </c>
    </row>
  </sheetData>
  <sheetProtection algorithmName="SHA-512" hashValue="BN90Sc6TRfM5MlJKdHRBv6nvjFg9H83OKO6dewz0Y4Ujitsmfh2a9bYdLnBMpD/M4egVhV2AX10fuq20CZ94nA==" saltValue="kM0ZWtsom/ByHxQyMvHvZg==" spinCount="100000" sheet="1" objects="1" scenarios="1"/>
  <mergeCells count="10">
    <mergeCell ref="HZ1:JG1"/>
    <mergeCell ref="JH1:JV1"/>
    <mergeCell ref="JW1:KQ1"/>
    <mergeCell ref="KR1:LO1"/>
    <mergeCell ref="A1:M1"/>
    <mergeCell ref="A2:M2"/>
    <mergeCell ref="N2:AE2"/>
    <mergeCell ref="BO1:EB1"/>
    <mergeCell ref="EC1:GR1"/>
    <mergeCell ref="GS1:HY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336D-71C2-4B1C-89F7-08AC3ED286D3}">
  <sheetPr codeName="Hoja28">
    <pageSetUpPr fitToPage="1"/>
  </sheetPr>
  <dimension ref="A1:T34"/>
  <sheetViews>
    <sheetView zoomScale="50" zoomScaleNormal="50" zoomScaleSheetLayoutView="100" zoomScalePageLayoutView="60" workbookViewId="0">
      <selection activeCell="D4" sqref="D4"/>
    </sheetView>
  </sheetViews>
  <sheetFormatPr baseColWidth="10" defaultColWidth="11.28515625" defaultRowHeight="14.25" x14ac:dyDescent="0.2"/>
  <cols>
    <col min="1" max="1" width="5.28515625" style="96" customWidth="1"/>
    <col min="2" max="2" width="24.7109375" style="96" customWidth="1"/>
    <col min="3" max="3" width="54" style="96" customWidth="1"/>
    <col min="4" max="4" width="86.7109375" style="96" customWidth="1"/>
    <col min="5" max="7" width="41" style="172" customWidth="1"/>
    <col min="8" max="8" width="33" style="172" customWidth="1"/>
    <col min="9" max="10" width="37.28515625" style="96" customWidth="1"/>
    <col min="11" max="11" width="32.28515625" style="96" customWidth="1"/>
    <col min="12" max="12" width="36.140625" style="96" customWidth="1"/>
    <col min="13" max="13" width="20.85546875" style="96" customWidth="1"/>
    <col min="14" max="14" width="27.28515625" style="96" customWidth="1"/>
    <col min="15" max="15" width="34" style="96" customWidth="1"/>
    <col min="16" max="17" width="40.7109375" style="96" customWidth="1"/>
    <col min="18" max="18" width="68.7109375" style="96" customWidth="1"/>
    <col min="19" max="19" width="11.28515625" style="96"/>
    <col min="20" max="20" width="101" style="96" hidden="1" customWidth="1"/>
    <col min="21" max="16384" width="11.28515625" style="96"/>
  </cols>
  <sheetData>
    <row r="1" spans="1:20" ht="42.75" x14ac:dyDescent="0.2">
      <c r="A1" s="627" t="s">
        <v>2261</v>
      </c>
      <c r="B1" s="627"/>
      <c r="C1" s="627"/>
      <c r="D1" s="627"/>
      <c r="E1" s="627"/>
      <c r="F1" s="627"/>
      <c r="G1" s="627"/>
      <c r="H1" s="627"/>
      <c r="I1" s="627"/>
      <c r="J1" s="627"/>
      <c r="K1" s="627"/>
      <c r="L1" s="627"/>
      <c r="M1" s="627"/>
      <c r="N1" s="627"/>
      <c r="O1" s="627"/>
      <c r="P1" s="627"/>
      <c r="Q1" s="627"/>
      <c r="R1" s="627"/>
      <c r="T1" s="173" t="s">
        <v>2262</v>
      </c>
    </row>
    <row r="2" spans="1:20" ht="42.75" customHeight="1" x14ac:dyDescent="0.2">
      <c r="A2" s="626" t="s">
        <v>2263</v>
      </c>
      <c r="B2" s="626"/>
      <c r="C2" s="626"/>
      <c r="D2" s="626"/>
      <c r="E2" s="632" t="s">
        <v>2264</v>
      </c>
      <c r="F2" s="632"/>
      <c r="G2" s="632"/>
      <c r="H2" s="632"/>
      <c r="I2" s="626" t="s">
        <v>2265</v>
      </c>
      <c r="J2" s="626"/>
      <c r="K2" s="626"/>
      <c r="L2" s="626"/>
      <c r="M2" s="626"/>
      <c r="N2" s="626"/>
      <c r="O2" s="626"/>
      <c r="P2" s="181" t="s">
        <v>2266</v>
      </c>
      <c r="Q2" s="626" t="s">
        <v>2267</v>
      </c>
      <c r="R2" s="626"/>
      <c r="T2" s="173" t="s">
        <v>2268</v>
      </c>
    </row>
    <row r="3" spans="1:20" ht="85.5" customHeight="1" x14ac:dyDescent="0.2">
      <c r="A3" s="180" t="s">
        <v>2269</v>
      </c>
      <c r="B3" s="180" t="s">
        <v>2226</v>
      </c>
      <c r="C3" s="180" t="s">
        <v>2270</v>
      </c>
      <c r="D3" s="180" t="s">
        <v>2271</v>
      </c>
      <c r="E3" s="177" t="s">
        <v>2272</v>
      </c>
      <c r="F3" s="177" t="s">
        <v>2273</v>
      </c>
      <c r="G3" s="177" t="s">
        <v>2274</v>
      </c>
      <c r="H3" s="177" t="s">
        <v>2275</v>
      </c>
      <c r="I3" s="180" t="s">
        <v>2276</v>
      </c>
      <c r="J3" s="180" t="s">
        <v>2277</v>
      </c>
      <c r="K3" s="180" t="s">
        <v>2278</v>
      </c>
      <c r="L3" s="180" t="s">
        <v>2279</v>
      </c>
      <c r="M3" s="180" t="s">
        <v>2280</v>
      </c>
      <c r="N3" s="180" t="s">
        <v>2281</v>
      </c>
      <c r="O3" s="180" t="s">
        <v>2282</v>
      </c>
      <c r="P3" s="177" t="s">
        <v>2283</v>
      </c>
      <c r="Q3" s="180" t="s">
        <v>2284</v>
      </c>
      <c r="R3" s="180" t="s">
        <v>2285</v>
      </c>
      <c r="T3" s="173" t="s">
        <v>2286</v>
      </c>
    </row>
    <row r="4" spans="1:20" s="170" customFormat="1" ht="306" x14ac:dyDescent="0.25">
      <c r="A4" s="174">
        <v>1</v>
      </c>
      <c r="B4" s="174" t="e">
        <f>+#REF!</f>
        <v>#REF!</v>
      </c>
      <c r="C4" s="178" t="e">
        <f>+#REF!</f>
        <v>#REF!</v>
      </c>
      <c r="D4" s="178" t="e">
        <f>+#REF!</f>
        <v>#REF!</v>
      </c>
      <c r="E4" s="168" t="s">
        <v>2287</v>
      </c>
      <c r="F4" s="168" t="s">
        <v>2288</v>
      </c>
      <c r="G4" s="168" t="s">
        <v>2289</v>
      </c>
      <c r="H4" s="168" t="s">
        <v>2290</v>
      </c>
      <c r="I4" s="169" t="s">
        <v>2291</v>
      </c>
      <c r="J4" s="169"/>
      <c r="K4" s="169" t="s">
        <v>2292</v>
      </c>
      <c r="L4" s="169" t="s">
        <v>2293</v>
      </c>
      <c r="M4" s="169" t="s">
        <v>2294</v>
      </c>
      <c r="N4" s="169" t="s">
        <v>2295</v>
      </c>
      <c r="O4" s="169" t="s">
        <v>2296</v>
      </c>
      <c r="P4" s="169" t="s">
        <v>2297</v>
      </c>
      <c r="Q4" s="169"/>
      <c r="R4" s="169"/>
    </row>
    <row r="5" spans="1:20" s="170" customFormat="1" ht="306" x14ac:dyDescent="0.25">
      <c r="A5" s="174">
        <v>2</v>
      </c>
      <c r="B5" s="174" t="e">
        <f>+#REF!</f>
        <v>#REF!</v>
      </c>
      <c r="C5" s="178" t="e">
        <f>+#REF!</f>
        <v>#REF!</v>
      </c>
      <c r="D5" s="178" t="e">
        <f>+#REF!</f>
        <v>#REF!</v>
      </c>
      <c r="E5" s="168" t="s">
        <v>2287</v>
      </c>
      <c r="F5" s="168" t="s">
        <v>2288</v>
      </c>
      <c r="G5" s="168" t="s">
        <v>2289</v>
      </c>
      <c r="H5" s="168" t="s">
        <v>2290</v>
      </c>
      <c r="I5" s="169" t="s">
        <v>2291</v>
      </c>
      <c r="J5" s="169"/>
      <c r="K5" s="169" t="s">
        <v>2292</v>
      </c>
      <c r="L5" s="169" t="s">
        <v>2293</v>
      </c>
      <c r="M5" s="169" t="s">
        <v>2294</v>
      </c>
      <c r="N5" s="169" t="s">
        <v>2295</v>
      </c>
      <c r="O5" s="169" t="s">
        <v>2296</v>
      </c>
      <c r="P5" s="169" t="s">
        <v>2297</v>
      </c>
      <c r="Q5" s="169"/>
      <c r="R5" s="169"/>
    </row>
    <row r="6" spans="1:20" s="170" customFormat="1" ht="306" x14ac:dyDescent="0.25">
      <c r="A6" s="174">
        <v>3</v>
      </c>
      <c r="B6" s="174" t="e">
        <f>+#REF!</f>
        <v>#REF!</v>
      </c>
      <c r="C6" s="178" t="e">
        <f>+#REF!</f>
        <v>#REF!</v>
      </c>
      <c r="D6" s="178" t="e">
        <f>+#REF!</f>
        <v>#REF!</v>
      </c>
      <c r="E6" s="168" t="s">
        <v>2287</v>
      </c>
      <c r="F6" s="168" t="s">
        <v>2288</v>
      </c>
      <c r="G6" s="168" t="s">
        <v>2289</v>
      </c>
      <c r="H6" s="168" t="s">
        <v>2290</v>
      </c>
      <c r="I6" s="171" t="s">
        <v>2291</v>
      </c>
      <c r="J6" s="171"/>
      <c r="K6" s="171" t="s">
        <v>2292</v>
      </c>
      <c r="L6" s="171" t="s">
        <v>2293</v>
      </c>
      <c r="M6" s="169" t="s">
        <v>2294</v>
      </c>
      <c r="N6" s="169" t="s">
        <v>2295</v>
      </c>
      <c r="O6" s="169" t="s">
        <v>2296</v>
      </c>
      <c r="P6" s="169" t="s">
        <v>2297</v>
      </c>
      <c r="Q6" s="169"/>
      <c r="R6" s="169"/>
    </row>
    <row r="7" spans="1:20" s="170" customFormat="1" ht="306" x14ac:dyDescent="0.25">
      <c r="A7" s="174">
        <v>4</v>
      </c>
      <c r="B7" s="174" t="e">
        <f>+#REF!</f>
        <v>#REF!</v>
      </c>
      <c r="C7" s="178" t="e">
        <f>+#REF!</f>
        <v>#REF!</v>
      </c>
      <c r="D7" s="178" t="e">
        <f>+#REF!</f>
        <v>#REF!</v>
      </c>
      <c r="E7" s="168" t="s">
        <v>2287</v>
      </c>
      <c r="F7" s="168" t="s">
        <v>2288</v>
      </c>
      <c r="G7" s="168" t="s">
        <v>2289</v>
      </c>
      <c r="H7" s="168" t="s">
        <v>2290</v>
      </c>
      <c r="I7" s="171" t="s">
        <v>2291</v>
      </c>
      <c r="J7" s="171"/>
      <c r="K7" s="171" t="s">
        <v>2292</v>
      </c>
      <c r="L7" s="171" t="s">
        <v>2293</v>
      </c>
      <c r="M7" s="169" t="s">
        <v>2294</v>
      </c>
      <c r="N7" s="169" t="s">
        <v>2295</v>
      </c>
      <c r="O7" s="169" t="s">
        <v>2296</v>
      </c>
      <c r="P7" s="169" t="s">
        <v>2297</v>
      </c>
      <c r="Q7" s="169"/>
      <c r="R7" s="169"/>
    </row>
    <row r="8" spans="1:20" s="170" customFormat="1" ht="306" x14ac:dyDescent="0.25">
      <c r="A8" s="174">
        <v>5</v>
      </c>
      <c r="B8" s="174" t="e">
        <f>+#REF!</f>
        <v>#REF!</v>
      </c>
      <c r="C8" s="178" t="e">
        <f>+#REF!</f>
        <v>#REF!</v>
      </c>
      <c r="D8" s="178" t="e">
        <f>+#REF!</f>
        <v>#REF!</v>
      </c>
      <c r="E8" s="168" t="s">
        <v>2287</v>
      </c>
      <c r="F8" s="168" t="s">
        <v>2288</v>
      </c>
      <c r="G8" s="168" t="s">
        <v>2289</v>
      </c>
      <c r="H8" s="168" t="s">
        <v>2290</v>
      </c>
      <c r="I8" s="171" t="s">
        <v>2291</v>
      </c>
      <c r="J8" s="171"/>
      <c r="K8" s="171" t="s">
        <v>2292</v>
      </c>
      <c r="L8" s="171" t="s">
        <v>2293</v>
      </c>
      <c r="M8" s="169" t="s">
        <v>2294</v>
      </c>
      <c r="N8" s="169" t="s">
        <v>2295</v>
      </c>
      <c r="O8" s="169" t="s">
        <v>2296</v>
      </c>
      <c r="P8" s="169" t="s">
        <v>2297</v>
      </c>
      <c r="Q8" s="169"/>
      <c r="R8" s="169"/>
    </row>
    <row r="9" spans="1:20" s="170" customFormat="1" ht="306" x14ac:dyDescent="0.25">
      <c r="A9" s="174">
        <v>6</v>
      </c>
      <c r="B9" s="174" t="e">
        <f>+#REF!</f>
        <v>#REF!</v>
      </c>
      <c r="C9" s="178" t="e">
        <f>+#REF!</f>
        <v>#REF!</v>
      </c>
      <c r="D9" s="178" t="e">
        <f>+#REF!</f>
        <v>#REF!</v>
      </c>
      <c r="E9" s="168" t="s">
        <v>2287</v>
      </c>
      <c r="F9" s="168" t="s">
        <v>2288</v>
      </c>
      <c r="G9" s="168" t="s">
        <v>2289</v>
      </c>
      <c r="H9" s="168" t="s">
        <v>2290</v>
      </c>
      <c r="I9" s="169" t="s">
        <v>2291</v>
      </c>
      <c r="J9" s="169"/>
      <c r="K9" s="169" t="s">
        <v>2292</v>
      </c>
      <c r="L9" s="169" t="s">
        <v>2293</v>
      </c>
      <c r="M9" s="169" t="s">
        <v>2294</v>
      </c>
      <c r="N9" s="169" t="s">
        <v>2295</v>
      </c>
      <c r="O9" s="169" t="s">
        <v>2296</v>
      </c>
      <c r="P9" s="169" t="s">
        <v>2297</v>
      </c>
      <c r="Q9" s="169"/>
      <c r="R9" s="169"/>
    </row>
    <row r="10" spans="1:20" s="170" customFormat="1" ht="306" x14ac:dyDescent="0.25">
      <c r="A10" s="174">
        <v>7</v>
      </c>
      <c r="B10" s="174" t="e">
        <f>+#REF!</f>
        <v>#REF!</v>
      </c>
      <c r="C10" s="178" t="e">
        <f>+#REF!</f>
        <v>#REF!</v>
      </c>
      <c r="D10" s="178" t="e">
        <f>+#REF!</f>
        <v>#REF!</v>
      </c>
      <c r="E10" s="168" t="s">
        <v>2287</v>
      </c>
      <c r="F10" s="168" t="s">
        <v>2288</v>
      </c>
      <c r="G10" s="168" t="s">
        <v>2289</v>
      </c>
      <c r="H10" s="168" t="s">
        <v>2290</v>
      </c>
      <c r="I10" s="169" t="s">
        <v>2291</v>
      </c>
      <c r="J10" s="169"/>
      <c r="K10" s="169" t="s">
        <v>2292</v>
      </c>
      <c r="L10" s="169" t="s">
        <v>2293</v>
      </c>
      <c r="M10" s="169" t="s">
        <v>2294</v>
      </c>
      <c r="N10" s="169" t="s">
        <v>2295</v>
      </c>
      <c r="O10" s="169" t="s">
        <v>2296</v>
      </c>
      <c r="P10" s="169" t="s">
        <v>2297</v>
      </c>
      <c r="Q10" s="169"/>
      <c r="R10" s="169"/>
    </row>
    <row r="11" spans="1:20" s="170" customFormat="1" ht="306" x14ac:dyDescent="0.25">
      <c r="A11" s="174">
        <v>8</v>
      </c>
      <c r="B11" s="174" t="e">
        <f>+#REF!</f>
        <v>#REF!</v>
      </c>
      <c r="C11" s="178" t="e">
        <f>+#REF!</f>
        <v>#REF!</v>
      </c>
      <c r="D11" s="178" t="e">
        <f>+#REF!</f>
        <v>#REF!</v>
      </c>
      <c r="E11" s="168" t="s">
        <v>2287</v>
      </c>
      <c r="F11" s="168" t="s">
        <v>2288</v>
      </c>
      <c r="G11" s="168" t="s">
        <v>2289</v>
      </c>
      <c r="H11" s="168" t="s">
        <v>2290</v>
      </c>
      <c r="I11" s="171" t="s">
        <v>2291</v>
      </c>
      <c r="J11" s="171"/>
      <c r="K11" s="171" t="s">
        <v>2292</v>
      </c>
      <c r="L11" s="171" t="s">
        <v>2293</v>
      </c>
      <c r="M11" s="169" t="s">
        <v>2294</v>
      </c>
      <c r="N11" s="169" t="s">
        <v>2295</v>
      </c>
      <c r="O11" s="169" t="s">
        <v>2296</v>
      </c>
      <c r="P11" s="169" t="s">
        <v>2297</v>
      </c>
      <c r="Q11" s="169"/>
      <c r="R11" s="169"/>
    </row>
    <row r="12" spans="1:20" s="170" customFormat="1" ht="306" x14ac:dyDescent="0.25">
      <c r="A12" s="174">
        <v>9</v>
      </c>
      <c r="B12" s="174" t="e">
        <f>+#REF!</f>
        <v>#REF!</v>
      </c>
      <c r="C12" s="178" t="e">
        <f>+#REF!</f>
        <v>#REF!</v>
      </c>
      <c r="D12" s="178" t="e">
        <f>+#REF!</f>
        <v>#REF!</v>
      </c>
      <c r="E12" s="168" t="s">
        <v>2287</v>
      </c>
      <c r="F12" s="168" t="s">
        <v>2288</v>
      </c>
      <c r="G12" s="168" t="s">
        <v>2289</v>
      </c>
      <c r="H12" s="168" t="s">
        <v>2290</v>
      </c>
      <c r="I12" s="171" t="s">
        <v>2291</v>
      </c>
      <c r="J12" s="171"/>
      <c r="K12" s="171" t="s">
        <v>2292</v>
      </c>
      <c r="L12" s="171" t="s">
        <v>2293</v>
      </c>
      <c r="M12" s="169" t="s">
        <v>2294</v>
      </c>
      <c r="N12" s="169" t="s">
        <v>2295</v>
      </c>
      <c r="O12" s="169" t="s">
        <v>2296</v>
      </c>
      <c r="P12" s="169" t="s">
        <v>2297</v>
      </c>
      <c r="Q12" s="169"/>
      <c r="R12" s="169"/>
    </row>
    <row r="13" spans="1:20" s="170" customFormat="1" ht="306" x14ac:dyDescent="0.25">
      <c r="A13" s="174">
        <v>10</v>
      </c>
      <c r="B13" s="174" t="e">
        <f>+#REF!</f>
        <v>#REF!</v>
      </c>
      <c r="C13" s="178" t="e">
        <f>+#REF!</f>
        <v>#REF!</v>
      </c>
      <c r="D13" s="178" t="e">
        <f>+#REF!</f>
        <v>#REF!</v>
      </c>
      <c r="E13" s="168" t="s">
        <v>2287</v>
      </c>
      <c r="F13" s="168" t="s">
        <v>2288</v>
      </c>
      <c r="G13" s="168" t="s">
        <v>2289</v>
      </c>
      <c r="H13" s="168" t="s">
        <v>2290</v>
      </c>
      <c r="I13" s="171" t="s">
        <v>2291</v>
      </c>
      <c r="J13" s="171"/>
      <c r="K13" s="171" t="s">
        <v>2292</v>
      </c>
      <c r="L13" s="171" t="s">
        <v>2293</v>
      </c>
      <c r="M13" s="169" t="s">
        <v>2294</v>
      </c>
      <c r="N13" s="169" t="s">
        <v>2295</v>
      </c>
      <c r="O13" s="169" t="s">
        <v>2296</v>
      </c>
      <c r="P13" s="169" t="s">
        <v>2297</v>
      </c>
      <c r="Q13" s="169"/>
      <c r="R13" s="169"/>
    </row>
    <row r="14" spans="1:20" s="170" customFormat="1" ht="306" x14ac:dyDescent="0.25">
      <c r="A14" s="174">
        <v>11</v>
      </c>
      <c r="B14" s="174" t="e">
        <f>+#REF!</f>
        <v>#REF!</v>
      </c>
      <c r="C14" s="178" t="e">
        <f>+#REF!</f>
        <v>#REF!</v>
      </c>
      <c r="D14" s="178" t="e">
        <f>+#REF!</f>
        <v>#REF!</v>
      </c>
      <c r="E14" s="168" t="s">
        <v>2287</v>
      </c>
      <c r="F14" s="168" t="s">
        <v>2288</v>
      </c>
      <c r="G14" s="168" t="s">
        <v>2289</v>
      </c>
      <c r="H14" s="168" t="s">
        <v>2290</v>
      </c>
      <c r="I14" s="169" t="s">
        <v>2291</v>
      </c>
      <c r="J14" s="169"/>
      <c r="K14" s="169" t="s">
        <v>2292</v>
      </c>
      <c r="L14" s="169" t="s">
        <v>2293</v>
      </c>
      <c r="M14" s="169" t="s">
        <v>2294</v>
      </c>
      <c r="N14" s="169" t="s">
        <v>2295</v>
      </c>
      <c r="O14" s="169" t="s">
        <v>2296</v>
      </c>
      <c r="P14" s="169" t="s">
        <v>2297</v>
      </c>
      <c r="Q14" s="169"/>
      <c r="R14" s="169"/>
    </row>
    <row r="15" spans="1:20" s="170" customFormat="1" ht="306" x14ac:dyDescent="0.25">
      <c r="A15" s="174">
        <v>12</v>
      </c>
      <c r="B15" s="174" t="e">
        <f>+#REF!</f>
        <v>#REF!</v>
      </c>
      <c r="C15" s="178" t="e">
        <f>+#REF!</f>
        <v>#REF!</v>
      </c>
      <c r="D15" s="178" t="e">
        <f>+#REF!</f>
        <v>#REF!</v>
      </c>
      <c r="E15" s="168" t="s">
        <v>2287</v>
      </c>
      <c r="F15" s="168" t="s">
        <v>2288</v>
      </c>
      <c r="G15" s="168" t="s">
        <v>2289</v>
      </c>
      <c r="H15" s="168" t="s">
        <v>2290</v>
      </c>
      <c r="I15" s="169" t="s">
        <v>2291</v>
      </c>
      <c r="J15" s="169"/>
      <c r="K15" s="169" t="s">
        <v>2292</v>
      </c>
      <c r="L15" s="169" t="s">
        <v>2293</v>
      </c>
      <c r="M15" s="169" t="s">
        <v>2294</v>
      </c>
      <c r="N15" s="169" t="s">
        <v>2295</v>
      </c>
      <c r="O15" s="169" t="s">
        <v>2296</v>
      </c>
      <c r="P15" s="169" t="s">
        <v>2297</v>
      </c>
      <c r="Q15" s="169"/>
      <c r="R15" s="169"/>
    </row>
    <row r="16" spans="1:20" s="170" customFormat="1" ht="306" x14ac:dyDescent="0.25">
      <c r="A16" s="174">
        <v>13</v>
      </c>
      <c r="B16" s="174" t="e">
        <f>+#REF!</f>
        <v>#REF!</v>
      </c>
      <c r="C16" s="178" t="e">
        <f>+#REF!</f>
        <v>#REF!</v>
      </c>
      <c r="D16" s="178" t="e">
        <f>+#REF!</f>
        <v>#REF!</v>
      </c>
      <c r="E16" s="168" t="s">
        <v>2287</v>
      </c>
      <c r="F16" s="168" t="s">
        <v>2288</v>
      </c>
      <c r="G16" s="168" t="s">
        <v>2289</v>
      </c>
      <c r="H16" s="168" t="s">
        <v>2290</v>
      </c>
      <c r="I16" s="171" t="s">
        <v>2291</v>
      </c>
      <c r="J16" s="171"/>
      <c r="K16" s="171" t="s">
        <v>2292</v>
      </c>
      <c r="L16" s="171" t="s">
        <v>2293</v>
      </c>
      <c r="M16" s="169" t="s">
        <v>2294</v>
      </c>
      <c r="N16" s="169" t="s">
        <v>2295</v>
      </c>
      <c r="O16" s="169" t="s">
        <v>2296</v>
      </c>
      <c r="P16" s="169" t="s">
        <v>2297</v>
      </c>
      <c r="Q16" s="169"/>
      <c r="R16" s="169"/>
    </row>
    <row r="17" spans="1:18" s="170" customFormat="1" ht="306" x14ac:dyDescent="0.25">
      <c r="A17" s="174">
        <v>14</v>
      </c>
      <c r="B17" s="174" t="e">
        <f>+#REF!</f>
        <v>#REF!</v>
      </c>
      <c r="C17" s="178" t="e">
        <f>+#REF!</f>
        <v>#REF!</v>
      </c>
      <c r="D17" s="178" t="e">
        <f>+#REF!</f>
        <v>#REF!</v>
      </c>
      <c r="E17" s="168" t="s">
        <v>2287</v>
      </c>
      <c r="F17" s="168" t="s">
        <v>2288</v>
      </c>
      <c r="G17" s="168" t="s">
        <v>2289</v>
      </c>
      <c r="H17" s="168" t="s">
        <v>2290</v>
      </c>
      <c r="I17" s="171" t="s">
        <v>2291</v>
      </c>
      <c r="J17" s="171"/>
      <c r="K17" s="171" t="s">
        <v>2292</v>
      </c>
      <c r="L17" s="171" t="s">
        <v>2293</v>
      </c>
      <c r="M17" s="169" t="s">
        <v>2294</v>
      </c>
      <c r="N17" s="169" t="s">
        <v>2295</v>
      </c>
      <c r="O17" s="169" t="s">
        <v>2296</v>
      </c>
      <c r="P17" s="169" t="s">
        <v>2297</v>
      </c>
      <c r="Q17" s="169"/>
      <c r="R17" s="169"/>
    </row>
    <row r="18" spans="1:18" s="170" customFormat="1" ht="306" x14ac:dyDescent="0.25">
      <c r="A18" s="174">
        <v>15</v>
      </c>
      <c r="B18" s="174" t="e">
        <f>+#REF!</f>
        <v>#REF!</v>
      </c>
      <c r="C18" s="178" t="e">
        <f>+#REF!</f>
        <v>#REF!</v>
      </c>
      <c r="D18" s="178" t="e">
        <f>+#REF!</f>
        <v>#REF!</v>
      </c>
      <c r="E18" s="168" t="s">
        <v>2287</v>
      </c>
      <c r="F18" s="168" t="s">
        <v>2288</v>
      </c>
      <c r="G18" s="168" t="s">
        <v>2289</v>
      </c>
      <c r="H18" s="168" t="s">
        <v>2290</v>
      </c>
      <c r="I18" s="171" t="s">
        <v>2291</v>
      </c>
      <c r="J18" s="171"/>
      <c r="K18" s="171" t="s">
        <v>2292</v>
      </c>
      <c r="L18" s="171" t="s">
        <v>2293</v>
      </c>
      <c r="M18" s="169" t="s">
        <v>2294</v>
      </c>
      <c r="N18" s="169" t="s">
        <v>2295</v>
      </c>
      <c r="O18" s="169" t="s">
        <v>2296</v>
      </c>
      <c r="P18" s="169" t="s">
        <v>2297</v>
      </c>
      <c r="Q18" s="169"/>
      <c r="R18" s="169"/>
    </row>
    <row r="19" spans="1:18" s="170" customFormat="1" ht="306" x14ac:dyDescent="0.25">
      <c r="A19" s="174">
        <v>16</v>
      </c>
      <c r="B19" s="174" t="e">
        <f>+#REF!</f>
        <v>#REF!</v>
      </c>
      <c r="C19" s="178" t="e">
        <f>+#REF!</f>
        <v>#REF!</v>
      </c>
      <c r="D19" s="178" t="e">
        <f>+#REF!</f>
        <v>#REF!</v>
      </c>
      <c r="E19" s="168" t="s">
        <v>2287</v>
      </c>
      <c r="F19" s="168" t="s">
        <v>2288</v>
      </c>
      <c r="G19" s="168" t="s">
        <v>2289</v>
      </c>
      <c r="H19" s="168" t="s">
        <v>2290</v>
      </c>
      <c r="I19" s="169" t="s">
        <v>2291</v>
      </c>
      <c r="J19" s="169"/>
      <c r="K19" s="169" t="s">
        <v>2292</v>
      </c>
      <c r="L19" s="169" t="s">
        <v>2293</v>
      </c>
      <c r="M19" s="169" t="s">
        <v>2294</v>
      </c>
      <c r="N19" s="169" t="s">
        <v>2295</v>
      </c>
      <c r="O19" s="169" t="s">
        <v>2296</v>
      </c>
      <c r="P19" s="169" t="s">
        <v>2297</v>
      </c>
      <c r="Q19" s="169"/>
      <c r="R19" s="169"/>
    </row>
    <row r="20" spans="1:18" s="170" customFormat="1" ht="306" x14ac:dyDescent="0.25">
      <c r="A20" s="174">
        <v>17</v>
      </c>
      <c r="B20" s="174" t="e">
        <f>+#REF!</f>
        <v>#REF!</v>
      </c>
      <c r="C20" s="178" t="e">
        <f>+#REF!</f>
        <v>#REF!</v>
      </c>
      <c r="D20" s="178" t="e">
        <f>+#REF!</f>
        <v>#REF!</v>
      </c>
      <c r="E20" s="168" t="s">
        <v>2287</v>
      </c>
      <c r="F20" s="168" t="s">
        <v>2288</v>
      </c>
      <c r="G20" s="168" t="s">
        <v>2289</v>
      </c>
      <c r="H20" s="168" t="s">
        <v>2290</v>
      </c>
      <c r="I20" s="171" t="s">
        <v>2291</v>
      </c>
      <c r="J20" s="171"/>
      <c r="K20" s="171" t="s">
        <v>2292</v>
      </c>
      <c r="L20" s="171" t="s">
        <v>2293</v>
      </c>
      <c r="M20" s="169" t="s">
        <v>2294</v>
      </c>
      <c r="N20" s="169" t="s">
        <v>2295</v>
      </c>
      <c r="O20" s="169" t="s">
        <v>2296</v>
      </c>
      <c r="P20" s="169" t="s">
        <v>2297</v>
      </c>
      <c r="Q20" s="169"/>
      <c r="R20" s="169"/>
    </row>
    <row r="21" spans="1:18" s="170" customFormat="1" ht="306" x14ac:dyDescent="0.25">
      <c r="A21" s="174">
        <v>18</v>
      </c>
      <c r="B21" s="174" t="e">
        <f>+#REF!</f>
        <v>#REF!</v>
      </c>
      <c r="C21" s="178" t="e">
        <f>+#REF!</f>
        <v>#REF!</v>
      </c>
      <c r="D21" s="178" t="e">
        <f>+#REF!</f>
        <v>#REF!</v>
      </c>
      <c r="E21" s="168" t="s">
        <v>2287</v>
      </c>
      <c r="F21" s="168" t="s">
        <v>2288</v>
      </c>
      <c r="G21" s="168" t="s">
        <v>2289</v>
      </c>
      <c r="H21" s="168" t="s">
        <v>2290</v>
      </c>
      <c r="I21" s="171" t="s">
        <v>2291</v>
      </c>
      <c r="J21" s="171"/>
      <c r="K21" s="171" t="s">
        <v>2292</v>
      </c>
      <c r="L21" s="171" t="s">
        <v>2293</v>
      </c>
      <c r="M21" s="169" t="s">
        <v>2294</v>
      </c>
      <c r="N21" s="169" t="s">
        <v>2295</v>
      </c>
      <c r="O21" s="169" t="s">
        <v>2296</v>
      </c>
      <c r="P21" s="169" t="s">
        <v>2297</v>
      </c>
      <c r="Q21" s="169"/>
      <c r="R21" s="169"/>
    </row>
    <row r="22" spans="1:18" s="170" customFormat="1" ht="306" x14ac:dyDescent="0.25">
      <c r="A22" s="174">
        <v>19</v>
      </c>
      <c r="B22" s="174" t="e">
        <f>+#REF!</f>
        <v>#REF!</v>
      </c>
      <c r="C22" s="178" t="e">
        <f>+#REF!</f>
        <v>#REF!</v>
      </c>
      <c r="D22" s="178" t="e">
        <f>+#REF!</f>
        <v>#REF!</v>
      </c>
      <c r="E22" s="168" t="s">
        <v>2287</v>
      </c>
      <c r="F22" s="168" t="s">
        <v>2288</v>
      </c>
      <c r="G22" s="168" t="s">
        <v>2289</v>
      </c>
      <c r="H22" s="168" t="s">
        <v>2290</v>
      </c>
      <c r="I22" s="171" t="s">
        <v>2291</v>
      </c>
      <c r="J22" s="171"/>
      <c r="K22" s="171" t="s">
        <v>2292</v>
      </c>
      <c r="L22" s="171" t="s">
        <v>2293</v>
      </c>
      <c r="M22" s="169" t="s">
        <v>2294</v>
      </c>
      <c r="N22" s="169" t="s">
        <v>2295</v>
      </c>
      <c r="O22" s="169" t="s">
        <v>2296</v>
      </c>
      <c r="P22" s="169" t="s">
        <v>2297</v>
      </c>
      <c r="Q22" s="169"/>
      <c r="R22" s="169"/>
    </row>
    <row r="23" spans="1:18" ht="306" x14ac:dyDescent="0.2">
      <c r="A23" s="174">
        <v>20</v>
      </c>
      <c r="B23" s="174" t="e">
        <f>+#REF!</f>
        <v>#REF!</v>
      </c>
      <c r="C23" s="178" t="e">
        <f>+#REF!</f>
        <v>#REF!</v>
      </c>
      <c r="D23" s="178" t="e">
        <f>+#REF!</f>
        <v>#REF!</v>
      </c>
      <c r="E23" s="168" t="s">
        <v>2287</v>
      </c>
      <c r="F23" s="168" t="s">
        <v>2288</v>
      </c>
      <c r="G23" s="168" t="s">
        <v>2289</v>
      </c>
      <c r="H23" s="168" t="s">
        <v>2290</v>
      </c>
      <c r="I23" s="171" t="s">
        <v>2291</v>
      </c>
      <c r="J23" s="171"/>
      <c r="K23" s="171" t="s">
        <v>2292</v>
      </c>
      <c r="L23" s="171" t="s">
        <v>2293</v>
      </c>
      <c r="M23" s="169" t="s">
        <v>2294</v>
      </c>
      <c r="N23" s="169" t="s">
        <v>2295</v>
      </c>
      <c r="O23" s="169" t="s">
        <v>2296</v>
      </c>
      <c r="P23" s="169" t="s">
        <v>2297</v>
      </c>
      <c r="Q23" s="169"/>
      <c r="R23" s="169"/>
    </row>
    <row r="24" spans="1:18" ht="306" x14ac:dyDescent="0.2">
      <c r="A24" s="174">
        <v>21</v>
      </c>
      <c r="B24" s="174" t="e">
        <f>+#REF!</f>
        <v>#REF!</v>
      </c>
      <c r="C24" s="178" t="e">
        <f>+#REF!</f>
        <v>#REF!</v>
      </c>
      <c r="D24" s="178" t="e">
        <f>+#REF!</f>
        <v>#REF!</v>
      </c>
      <c r="E24" s="168" t="s">
        <v>2287</v>
      </c>
      <c r="F24" s="168" t="s">
        <v>2288</v>
      </c>
      <c r="G24" s="168" t="s">
        <v>2289</v>
      </c>
      <c r="H24" s="168" t="s">
        <v>2290</v>
      </c>
      <c r="I24" s="171" t="s">
        <v>2291</v>
      </c>
      <c r="J24" s="171"/>
      <c r="K24" s="171" t="s">
        <v>2292</v>
      </c>
      <c r="L24" s="171" t="s">
        <v>2293</v>
      </c>
      <c r="M24" s="169" t="s">
        <v>2294</v>
      </c>
      <c r="N24" s="169" t="s">
        <v>2295</v>
      </c>
      <c r="O24" s="179" t="s">
        <v>2296</v>
      </c>
      <c r="P24" s="179" t="s">
        <v>2297</v>
      </c>
      <c r="Q24" s="179"/>
      <c r="R24" s="179"/>
    </row>
    <row r="25" spans="1:18" ht="306" x14ac:dyDescent="0.2">
      <c r="A25" s="174">
        <v>22</v>
      </c>
      <c r="B25" s="174" t="e">
        <f>+#REF!</f>
        <v>#REF!</v>
      </c>
      <c r="C25" s="178" t="e">
        <f>+#REF!</f>
        <v>#REF!</v>
      </c>
      <c r="D25" s="178" t="e">
        <f>+#REF!</f>
        <v>#REF!</v>
      </c>
      <c r="E25" s="168" t="s">
        <v>2287</v>
      </c>
      <c r="F25" s="168" t="s">
        <v>2288</v>
      </c>
      <c r="G25" s="168" t="s">
        <v>2289</v>
      </c>
      <c r="H25" s="168" t="s">
        <v>2290</v>
      </c>
      <c r="I25" s="171" t="s">
        <v>2291</v>
      </c>
      <c r="J25" s="171"/>
      <c r="K25" s="171" t="s">
        <v>2292</v>
      </c>
      <c r="L25" s="171" t="s">
        <v>2293</v>
      </c>
      <c r="M25" s="169" t="s">
        <v>2294</v>
      </c>
      <c r="N25" s="169" t="s">
        <v>2295</v>
      </c>
      <c r="O25" s="179" t="s">
        <v>2296</v>
      </c>
      <c r="P25" s="179" t="s">
        <v>2297</v>
      </c>
      <c r="Q25" s="179"/>
      <c r="R25" s="179"/>
    </row>
    <row r="26" spans="1:18" ht="306" x14ac:dyDescent="0.2">
      <c r="A26" s="174">
        <v>23</v>
      </c>
      <c r="B26" s="174" t="e">
        <f>+#REF!</f>
        <v>#REF!</v>
      </c>
      <c r="C26" s="178" t="e">
        <f>+#REF!</f>
        <v>#REF!</v>
      </c>
      <c r="D26" s="178" t="e">
        <f>+#REF!</f>
        <v>#REF!</v>
      </c>
      <c r="E26" s="168" t="s">
        <v>2287</v>
      </c>
      <c r="F26" s="168" t="s">
        <v>2288</v>
      </c>
      <c r="G26" s="168" t="s">
        <v>2289</v>
      </c>
      <c r="H26" s="168" t="s">
        <v>2290</v>
      </c>
      <c r="I26" s="171" t="s">
        <v>2291</v>
      </c>
      <c r="J26" s="171"/>
      <c r="K26" s="171" t="s">
        <v>2292</v>
      </c>
      <c r="L26" s="171" t="s">
        <v>2293</v>
      </c>
      <c r="M26" s="169" t="s">
        <v>2294</v>
      </c>
      <c r="N26" s="169" t="s">
        <v>2295</v>
      </c>
      <c r="O26" s="179" t="s">
        <v>2296</v>
      </c>
      <c r="P26" s="179" t="s">
        <v>2297</v>
      </c>
      <c r="Q26" s="179"/>
      <c r="R26" s="179"/>
    </row>
    <row r="27" spans="1:18" ht="306" x14ac:dyDescent="0.2">
      <c r="A27" s="174">
        <v>24</v>
      </c>
      <c r="B27" s="174" t="e">
        <f>+#REF!</f>
        <v>#REF!</v>
      </c>
      <c r="C27" s="178" t="e">
        <f>+#REF!</f>
        <v>#REF!</v>
      </c>
      <c r="D27" s="178" t="e">
        <f>+#REF!</f>
        <v>#REF!</v>
      </c>
      <c r="E27" s="168" t="s">
        <v>2287</v>
      </c>
      <c r="F27" s="168" t="s">
        <v>2288</v>
      </c>
      <c r="G27" s="168" t="s">
        <v>2289</v>
      </c>
      <c r="H27" s="168" t="s">
        <v>2290</v>
      </c>
      <c r="I27" s="171" t="s">
        <v>2291</v>
      </c>
      <c r="J27" s="171"/>
      <c r="K27" s="171" t="s">
        <v>2292</v>
      </c>
      <c r="L27" s="171" t="s">
        <v>2293</v>
      </c>
      <c r="M27" s="169" t="s">
        <v>2294</v>
      </c>
      <c r="N27" s="169" t="s">
        <v>2295</v>
      </c>
      <c r="O27" s="179" t="s">
        <v>2296</v>
      </c>
      <c r="P27" s="179" t="s">
        <v>2297</v>
      </c>
      <c r="Q27" s="179"/>
      <c r="R27" s="179"/>
    </row>
    <row r="28" spans="1:18" ht="306" x14ac:dyDescent="0.2">
      <c r="A28" s="174">
        <v>25</v>
      </c>
      <c r="B28" s="174" t="e">
        <f>+#REF!</f>
        <v>#REF!</v>
      </c>
      <c r="C28" s="178" t="e">
        <f>+#REF!</f>
        <v>#REF!</v>
      </c>
      <c r="D28" s="178" t="e">
        <f>+#REF!</f>
        <v>#REF!</v>
      </c>
      <c r="E28" s="168" t="s">
        <v>2287</v>
      </c>
      <c r="F28" s="168" t="s">
        <v>2288</v>
      </c>
      <c r="G28" s="168" t="s">
        <v>2289</v>
      </c>
      <c r="H28" s="168" t="s">
        <v>2290</v>
      </c>
      <c r="I28" s="171" t="s">
        <v>2291</v>
      </c>
      <c r="J28" s="171"/>
      <c r="K28" s="171" t="s">
        <v>2292</v>
      </c>
      <c r="L28" s="171" t="s">
        <v>2293</v>
      </c>
      <c r="M28" s="169" t="s">
        <v>2294</v>
      </c>
      <c r="N28" s="169" t="s">
        <v>2295</v>
      </c>
      <c r="O28" s="179" t="s">
        <v>2296</v>
      </c>
      <c r="P28" s="179" t="s">
        <v>2297</v>
      </c>
      <c r="Q28" s="179"/>
      <c r="R28" s="179"/>
    </row>
    <row r="29" spans="1:18" ht="306" x14ac:dyDescent="0.2">
      <c r="A29" s="174">
        <v>26</v>
      </c>
      <c r="B29" s="174" t="e">
        <f>+#REF!</f>
        <v>#REF!</v>
      </c>
      <c r="C29" s="178" t="e">
        <f>+#REF!</f>
        <v>#REF!</v>
      </c>
      <c r="D29" s="178" t="e">
        <f>+#REF!</f>
        <v>#REF!</v>
      </c>
      <c r="E29" s="168" t="s">
        <v>2287</v>
      </c>
      <c r="F29" s="168" t="s">
        <v>2288</v>
      </c>
      <c r="G29" s="168" t="s">
        <v>2289</v>
      </c>
      <c r="H29" s="168" t="s">
        <v>2290</v>
      </c>
      <c r="I29" s="171" t="s">
        <v>2291</v>
      </c>
      <c r="J29" s="171"/>
      <c r="K29" s="171" t="s">
        <v>2292</v>
      </c>
      <c r="L29" s="171" t="s">
        <v>2293</v>
      </c>
      <c r="M29" s="169" t="s">
        <v>2294</v>
      </c>
      <c r="N29" s="169" t="s">
        <v>2295</v>
      </c>
      <c r="O29" s="179" t="s">
        <v>2296</v>
      </c>
      <c r="P29" s="179" t="s">
        <v>2297</v>
      </c>
      <c r="Q29" s="179"/>
      <c r="R29" s="179"/>
    </row>
    <row r="30" spans="1:18" ht="306" x14ac:dyDescent="0.2">
      <c r="A30" s="174">
        <v>27</v>
      </c>
      <c r="B30" s="174" t="e">
        <f>+#REF!</f>
        <v>#REF!</v>
      </c>
      <c r="C30" s="178" t="e">
        <f>+#REF!</f>
        <v>#REF!</v>
      </c>
      <c r="D30" s="178" t="e">
        <f>+#REF!</f>
        <v>#REF!</v>
      </c>
      <c r="E30" s="168" t="s">
        <v>2287</v>
      </c>
      <c r="F30" s="168" t="s">
        <v>2288</v>
      </c>
      <c r="G30" s="168" t="s">
        <v>2289</v>
      </c>
      <c r="H30" s="168" t="s">
        <v>2290</v>
      </c>
      <c r="I30" s="171" t="s">
        <v>2291</v>
      </c>
      <c r="J30" s="171"/>
      <c r="K30" s="171" t="s">
        <v>2292</v>
      </c>
      <c r="L30" s="171" t="s">
        <v>2293</v>
      </c>
      <c r="M30" s="169" t="s">
        <v>2294</v>
      </c>
      <c r="N30" s="169" t="s">
        <v>2295</v>
      </c>
      <c r="O30" s="179" t="s">
        <v>2296</v>
      </c>
      <c r="P30" s="179" t="s">
        <v>2297</v>
      </c>
      <c r="Q30" s="179"/>
      <c r="R30" s="179"/>
    </row>
    <row r="31" spans="1:18" ht="306" x14ac:dyDescent="0.2">
      <c r="A31" s="174">
        <v>28</v>
      </c>
      <c r="B31" s="174" t="e">
        <f>+#REF!</f>
        <v>#REF!</v>
      </c>
      <c r="C31" s="178" t="e">
        <f>+#REF!</f>
        <v>#REF!</v>
      </c>
      <c r="D31" s="178" t="e">
        <f>+#REF!</f>
        <v>#REF!</v>
      </c>
      <c r="E31" s="168" t="s">
        <v>2287</v>
      </c>
      <c r="F31" s="168" t="s">
        <v>2288</v>
      </c>
      <c r="G31" s="168" t="s">
        <v>2289</v>
      </c>
      <c r="H31" s="168" t="s">
        <v>2290</v>
      </c>
      <c r="I31" s="171" t="s">
        <v>2291</v>
      </c>
      <c r="J31" s="171"/>
      <c r="K31" s="171" t="s">
        <v>2292</v>
      </c>
      <c r="L31" s="171" t="s">
        <v>2293</v>
      </c>
      <c r="M31" s="169" t="s">
        <v>2294</v>
      </c>
      <c r="N31" s="169" t="s">
        <v>2295</v>
      </c>
      <c r="O31" s="179" t="s">
        <v>2296</v>
      </c>
      <c r="P31" s="179" t="s">
        <v>2297</v>
      </c>
      <c r="Q31" s="179"/>
      <c r="R31" s="179"/>
    </row>
    <row r="32" spans="1:18" ht="306" x14ac:dyDescent="0.2">
      <c r="A32" s="174">
        <v>29</v>
      </c>
      <c r="B32" s="174" t="e">
        <f>+#REF!</f>
        <v>#REF!</v>
      </c>
      <c r="C32" s="178" t="e">
        <f>+#REF!</f>
        <v>#REF!</v>
      </c>
      <c r="D32" s="178" t="e">
        <f>+#REF!</f>
        <v>#REF!</v>
      </c>
      <c r="E32" s="168" t="s">
        <v>2287</v>
      </c>
      <c r="F32" s="168" t="s">
        <v>2288</v>
      </c>
      <c r="G32" s="168" t="s">
        <v>2289</v>
      </c>
      <c r="H32" s="168" t="s">
        <v>2290</v>
      </c>
      <c r="I32" s="171" t="s">
        <v>2291</v>
      </c>
      <c r="J32" s="171"/>
      <c r="K32" s="171" t="s">
        <v>2292</v>
      </c>
      <c r="L32" s="171" t="s">
        <v>2293</v>
      </c>
      <c r="M32" s="169" t="s">
        <v>2294</v>
      </c>
      <c r="N32" s="169" t="s">
        <v>2295</v>
      </c>
      <c r="O32" s="179" t="s">
        <v>2296</v>
      </c>
      <c r="P32" s="179" t="s">
        <v>2297</v>
      </c>
      <c r="Q32" s="179"/>
      <c r="R32" s="179"/>
    </row>
    <row r="33" spans="1:18" ht="306" x14ac:dyDescent="0.2">
      <c r="A33" s="174">
        <v>30</v>
      </c>
      <c r="B33" s="174" t="e">
        <f>+#REF!</f>
        <v>#REF!</v>
      </c>
      <c r="C33" s="178" t="e">
        <f>+#REF!</f>
        <v>#REF!</v>
      </c>
      <c r="D33" s="178" t="e">
        <f>+#REF!</f>
        <v>#REF!</v>
      </c>
      <c r="E33" s="168" t="s">
        <v>2287</v>
      </c>
      <c r="F33" s="168" t="s">
        <v>2288</v>
      </c>
      <c r="G33" s="168" t="s">
        <v>2289</v>
      </c>
      <c r="H33" s="168" t="s">
        <v>2290</v>
      </c>
      <c r="I33" s="171" t="s">
        <v>2291</v>
      </c>
      <c r="J33" s="171"/>
      <c r="K33" s="171" t="s">
        <v>2292</v>
      </c>
      <c r="L33" s="171" t="s">
        <v>2293</v>
      </c>
      <c r="M33" s="169" t="s">
        <v>2294</v>
      </c>
      <c r="N33" s="169" t="s">
        <v>2295</v>
      </c>
      <c r="O33" s="179" t="s">
        <v>2296</v>
      </c>
      <c r="P33" s="179" t="s">
        <v>2297</v>
      </c>
      <c r="Q33" s="179"/>
      <c r="R33" s="179"/>
    </row>
    <row r="34" spans="1:18" ht="39" customHeight="1" x14ac:dyDescent="0.2">
      <c r="A34" s="628" t="s">
        <v>2298</v>
      </c>
      <c r="B34" s="628"/>
      <c r="C34" s="629" t="s">
        <v>2268</v>
      </c>
      <c r="D34" s="630"/>
      <c r="E34" s="630"/>
      <c r="F34" s="630"/>
      <c r="G34" s="630"/>
      <c r="H34" s="631"/>
      <c r="I34" s="176"/>
      <c r="J34" s="176"/>
      <c r="K34" s="176"/>
      <c r="L34" s="176"/>
      <c r="M34" s="175"/>
      <c r="N34" s="175"/>
      <c r="O34" s="175"/>
      <c r="P34" s="175"/>
      <c r="Q34" s="175"/>
      <c r="R34" s="175"/>
    </row>
  </sheetData>
  <sheetProtection algorithmName="SHA-512" hashValue="c1Ldh4BwM6ruhSzJsHDVpd8O3ax3QhiAj2sjBqY1mxR9FW0X7DJvCod8Z29V2UYYsXubQczvN5tx/MnsMTVEsw==" saltValue="kncKWS+khXn/XT+RKkVLTQ==" spinCount="100000" sheet="1" objects="1" scenarios="1" formatRows="0"/>
  <dataConsolidate/>
  <mergeCells count="7">
    <mergeCell ref="Q2:R2"/>
    <mergeCell ref="A1:R1"/>
    <mergeCell ref="A2:D2"/>
    <mergeCell ref="A34:B34"/>
    <mergeCell ref="C34:H34"/>
    <mergeCell ref="E2:H2"/>
    <mergeCell ref="I2:O2"/>
  </mergeCells>
  <dataValidations count="3">
    <dataValidation type="list" allowBlank="1" showInputMessage="1" showErrorMessage="1" sqref="K10:K13 K15:K18 K6:K8 K35:K1047885 K20:K33 C35:C2003 D35:D2003" xr:uid="{9E96C1A6-17E8-4FF3-B4DD-FB7A39C12013}">
      <formula1>#REF!</formula1>
    </dataValidation>
    <dataValidation type="list" allowBlank="1" showInputMessage="1" showErrorMessage="1" sqref="M34" xr:uid="{BF268B07-9F83-4565-85A5-D7CD7737B535}">
      <formula1>$T$1:$T$2</formula1>
    </dataValidation>
    <dataValidation type="list" allowBlank="1" showInputMessage="1" showErrorMessage="1" sqref="C34" xr:uid="{FE550C20-566E-422E-BC33-22CCC5A535C6}">
      <formula1>$T$1:$T$3</formula1>
    </dataValidation>
  </dataValidations>
  <pageMargins left="0.31496062992125984" right="0.23622047244094491" top="0.94488188976377963" bottom="0.74803149606299213" header="0.31496062992125984" footer="0.31496062992125984"/>
  <pageSetup scale="19" fitToHeight="0" orientation="landscape" horizontalDpi="300" verticalDpi="300" r:id="rId1"/>
  <headerFooter>
    <oddHeader>&amp;L&amp;G&amp;C&amp;"Arial,Negrita"&amp;10
PROCESO DE INSPECCIÓN, VIGILANCIA Y CONTROL
PLAN DE MEJORAMIENTO
INTERNADO&amp;R&amp;"Arial,Normal"&amp;10INXX.IVC
Versión 1
Página &amp;P de &amp;N 
XX/XX/2025
Clasificación de la Información
CLASIFICADA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D527-3122-4009-82AC-2A5695263BFA}">
  <sheetPr>
    <tabColor rgb="FF002060"/>
    <pageSetUpPr fitToPage="1"/>
  </sheetPr>
  <dimension ref="A1:E95"/>
  <sheetViews>
    <sheetView zoomScaleNormal="100" workbookViewId="0">
      <selection activeCell="E1" sqref="E1:E6"/>
    </sheetView>
  </sheetViews>
  <sheetFormatPr baseColWidth="10" defaultColWidth="11.28515625" defaultRowHeight="15" x14ac:dyDescent="0.25"/>
  <cols>
    <col min="1" max="1" width="86.85546875" style="86" customWidth="1"/>
    <col min="2" max="2" width="150.85546875" style="29" customWidth="1"/>
    <col min="3" max="3" width="50.28515625" customWidth="1"/>
  </cols>
  <sheetData>
    <row r="1" spans="1:5" x14ac:dyDescent="0.25">
      <c r="A1" s="213" t="s">
        <v>1725</v>
      </c>
    </row>
    <row r="2" spans="1:5" ht="17.25" thickBot="1" x14ac:dyDescent="0.3">
      <c r="A2" s="461" t="s">
        <v>1556</v>
      </c>
      <c r="B2" s="462"/>
    </row>
    <row r="3" spans="1:5" ht="17.25" customHeight="1" x14ac:dyDescent="0.25">
      <c r="A3" s="158" t="s">
        <v>1557</v>
      </c>
      <c r="B3" s="158" t="s">
        <v>1558</v>
      </c>
      <c r="E3" t="str">
        <f>UPPER(D2)</f>
        <v/>
      </c>
    </row>
    <row r="4" spans="1:5" ht="17.25" thickBot="1" x14ac:dyDescent="0.3">
      <c r="A4" s="461" t="s">
        <v>1559</v>
      </c>
      <c r="B4" s="462"/>
    </row>
    <row r="5" spans="1:5" ht="16.5" x14ac:dyDescent="0.25">
      <c r="A5" s="463" t="s">
        <v>1560</v>
      </c>
      <c r="B5" s="463"/>
    </row>
    <row r="6" spans="1:5" x14ac:dyDescent="0.25">
      <c r="A6" s="86" t="s">
        <v>1561</v>
      </c>
      <c r="B6" s="29" t="s">
        <v>1562</v>
      </c>
    </row>
    <row r="7" spans="1:5" x14ac:dyDescent="0.25">
      <c r="A7" s="86" t="s">
        <v>1563</v>
      </c>
      <c r="B7" s="29" t="s">
        <v>1564</v>
      </c>
    </row>
    <row r="8" spans="1:5" x14ac:dyDescent="0.25">
      <c r="A8" s="86" t="s">
        <v>1565</v>
      </c>
      <c r="B8" s="29" t="s">
        <v>1566</v>
      </c>
    </row>
    <row r="9" spans="1:5" x14ac:dyDescent="0.25">
      <c r="A9" s="86" t="s">
        <v>1567</v>
      </c>
      <c r="B9" s="29" t="s">
        <v>1568</v>
      </c>
    </row>
    <row r="10" spans="1:5" ht="17.25" customHeight="1" x14ac:dyDescent="0.25">
      <c r="A10" s="86" t="s">
        <v>1569</v>
      </c>
      <c r="B10" s="29" t="s">
        <v>1570</v>
      </c>
    </row>
    <row r="11" spans="1:5" x14ac:dyDescent="0.25">
      <c r="A11" s="86" t="s">
        <v>1571</v>
      </c>
      <c r="B11" s="29" t="s">
        <v>1572</v>
      </c>
    </row>
    <row r="12" spans="1:5" x14ac:dyDescent="0.25">
      <c r="A12" s="86" t="s">
        <v>1573</v>
      </c>
      <c r="B12" s="29" t="s">
        <v>1574</v>
      </c>
    </row>
    <row r="13" spans="1:5" x14ac:dyDescent="0.25">
      <c r="A13" s="86" t="s">
        <v>1575</v>
      </c>
      <c r="B13" s="29" t="s">
        <v>1576</v>
      </c>
    </row>
    <row r="14" spans="1:5" x14ac:dyDescent="0.25">
      <c r="A14" s="86" t="s">
        <v>1577</v>
      </c>
      <c r="B14" s="29" t="s">
        <v>1578</v>
      </c>
    </row>
    <row r="15" spans="1:5" x14ac:dyDescent="0.25">
      <c r="A15" s="86" t="s">
        <v>1579</v>
      </c>
      <c r="B15" s="29" t="s">
        <v>1580</v>
      </c>
    </row>
    <row r="16" spans="1:5" x14ac:dyDescent="0.25">
      <c r="A16" s="86" t="s">
        <v>1581</v>
      </c>
      <c r="B16" s="29" t="s">
        <v>1582</v>
      </c>
    </row>
    <row r="17" spans="1:2" ht="15.75" thickBot="1" x14ac:dyDescent="0.3">
      <c r="A17" s="86" t="s">
        <v>1583</v>
      </c>
      <c r="B17" s="29" t="s">
        <v>1584</v>
      </c>
    </row>
    <row r="18" spans="1:2" ht="16.5" x14ac:dyDescent="0.25">
      <c r="A18" s="463" t="s">
        <v>1585</v>
      </c>
      <c r="B18" s="463"/>
    </row>
    <row r="19" spans="1:2" ht="30" x14ac:dyDescent="0.25">
      <c r="A19" s="159" t="s">
        <v>1586</v>
      </c>
      <c r="B19" s="29" t="s">
        <v>1587</v>
      </c>
    </row>
    <row r="20" spans="1:2" x14ac:dyDescent="0.25">
      <c r="A20" s="86" t="s">
        <v>1588</v>
      </c>
      <c r="B20" s="29" t="s">
        <v>1589</v>
      </c>
    </row>
    <row r="21" spans="1:2" x14ac:dyDescent="0.25">
      <c r="A21" s="86" t="s">
        <v>1590</v>
      </c>
      <c r="B21" s="29" t="s">
        <v>1591</v>
      </c>
    </row>
    <row r="22" spans="1:2" x14ac:dyDescent="0.25">
      <c r="A22" s="86" t="s">
        <v>1592</v>
      </c>
      <c r="B22" s="29" t="s">
        <v>1593</v>
      </c>
    </row>
    <row r="23" spans="1:2" x14ac:dyDescent="0.25">
      <c r="A23" s="86" t="s">
        <v>1594</v>
      </c>
      <c r="B23" s="29" t="s">
        <v>1595</v>
      </c>
    </row>
    <row r="24" spans="1:2" x14ac:dyDescent="0.25">
      <c r="A24" s="86" t="s">
        <v>1596</v>
      </c>
      <c r="B24" s="29" t="s">
        <v>1597</v>
      </c>
    </row>
    <row r="25" spans="1:2" x14ac:dyDescent="0.25">
      <c r="A25" s="86" t="s">
        <v>1567</v>
      </c>
      <c r="B25" s="29" t="s">
        <v>1598</v>
      </c>
    </row>
    <row r="26" spans="1:2" x14ac:dyDescent="0.25">
      <c r="A26" s="86" t="s">
        <v>1599</v>
      </c>
      <c r="B26" s="29" t="s">
        <v>1600</v>
      </c>
    </row>
    <row r="27" spans="1:2" ht="30" x14ac:dyDescent="0.25">
      <c r="A27" s="86" t="s">
        <v>1601</v>
      </c>
      <c r="B27" s="29" t="s">
        <v>1602</v>
      </c>
    </row>
    <row r="28" spans="1:2" x14ac:dyDescent="0.25">
      <c r="A28" s="86" t="s">
        <v>1603</v>
      </c>
      <c r="B28" s="29" t="s">
        <v>1604</v>
      </c>
    </row>
    <row r="29" spans="1:2" x14ac:dyDescent="0.25">
      <c r="A29" s="86" t="s">
        <v>1605</v>
      </c>
      <c r="B29" s="29" t="s">
        <v>1606</v>
      </c>
    </row>
    <row r="30" spans="1:2" x14ac:dyDescent="0.25">
      <c r="A30" s="86" t="s">
        <v>1607</v>
      </c>
      <c r="B30" s="29" t="s">
        <v>1608</v>
      </c>
    </row>
    <row r="31" spans="1:2" x14ac:dyDescent="0.25">
      <c r="A31" s="86" t="s">
        <v>1609</v>
      </c>
      <c r="B31" s="29" t="s">
        <v>1610</v>
      </c>
    </row>
    <row r="32" spans="1:2" x14ac:dyDescent="0.25">
      <c r="A32" s="86" t="s">
        <v>1579</v>
      </c>
      <c r="B32" s="29" t="s">
        <v>1611</v>
      </c>
    </row>
    <row r="33" spans="1:3" x14ac:dyDescent="0.25">
      <c r="A33" s="86" t="s">
        <v>1581</v>
      </c>
      <c r="B33" s="29" t="s">
        <v>1612</v>
      </c>
    </row>
    <row r="34" spans="1:3" x14ac:dyDescent="0.25">
      <c r="A34" s="86" t="s">
        <v>1613</v>
      </c>
      <c r="B34" s="29" t="s">
        <v>1614</v>
      </c>
    </row>
    <row r="35" spans="1:3" ht="75" x14ac:dyDescent="0.25">
      <c r="A35" s="86" t="s">
        <v>1615</v>
      </c>
      <c r="B35" s="29" t="s">
        <v>1616</v>
      </c>
    </row>
    <row r="36" spans="1:3" x14ac:dyDescent="0.25">
      <c r="A36" s="86" t="s">
        <v>1617</v>
      </c>
      <c r="B36" s="29" t="s">
        <v>1618</v>
      </c>
    </row>
    <row r="37" spans="1:3" ht="15.75" thickBot="1" x14ac:dyDescent="0.3">
      <c r="A37" s="86" t="s">
        <v>1619</v>
      </c>
      <c r="B37" s="29" t="s">
        <v>1618</v>
      </c>
    </row>
    <row r="38" spans="1:3" ht="16.5" x14ac:dyDescent="0.25">
      <c r="A38" s="463" t="s">
        <v>1620</v>
      </c>
      <c r="B38" s="463"/>
    </row>
    <row r="39" spans="1:3" x14ac:dyDescent="0.25">
      <c r="A39" s="86" t="s">
        <v>1621</v>
      </c>
      <c r="B39" s="29" t="s">
        <v>1622</v>
      </c>
    </row>
    <row r="40" spans="1:3" x14ac:dyDescent="0.25">
      <c r="A40" s="86" t="s">
        <v>1623</v>
      </c>
      <c r="B40" s="29" t="s">
        <v>1624</v>
      </c>
    </row>
    <row r="41" spans="1:3" x14ac:dyDescent="0.25">
      <c r="A41" s="86" t="s">
        <v>1625</v>
      </c>
      <c r="B41" s="29" t="s">
        <v>1626</v>
      </c>
    </row>
    <row r="42" spans="1:3" x14ac:dyDescent="0.25">
      <c r="A42" s="86" t="s">
        <v>1627</v>
      </c>
      <c r="B42" s="29" t="s">
        <v>1628</v>
      </c>
    </row>
    <row r="43" spans="1:3" x14ac:dyDescent="0.25">
      <c r="A43" s="86" t="s">
        <v>1629</v>
      </c>
      <c r="B43" s="29" t="s">
        <v>1630</v>
      </c>
    </row>
    <row r="44" spans="1:3" ht="103.5" customHeight="1" x14ac:dyDescent="0.25">
      <c r="A44" s="86" t="s">
        <v>1631</v>
      </c>
      <c r="B44" s="261" t="s">
        <v>2299</v>
      </c>
      <c r="C44" s="66"/>
    </row>
    <row r="45" spans="1:3" x14ac:dyDescent="0.25">
      <c r="A45" s="86" t="s">
        <v>1632</v>
      </c>
      <c r="B45" s="29" t="s">
        <v>1633</v>
      </c>
      <c r="C45" s="66"/>
    </row>
    <row r="46" spans="1:3" ht="15.75" thickBot="1" x14ac:dyDescent="0.3">
      <c r="A46" s="86" t="s">
        <v>1634</v>
      </c>
      <c r="B46" s="29" t="s">
        <v>1635</v>
      </c>
      <c r="C46" s="66"/>
    </row>
    <row r="47" spans="1:3" ht="16.5" x14ac:dyDescent="0.25">
      <c r="A47" s="463" t="s">
        <v>1636</v>
      </c>
      <c r="B47" s="463"/>
    </row>
    <row r="48" spans="1:3" x14ac:dyDescent="0.25">
      <c r="A48" s="86" t="s">
        <v>1637</v>
      </c>
      <c r="B48" s="29" t="s">
        <v>1638</v>
      </c>
    </row>
    <row r="49" spans="1:2" x14ac:dyDescent="0.25">
      <c r="A49" s="86" t="s">
        <v>1639</v>
      </c>
      <c r="B49" s="29" t="s">
        <v>1640</v>
      </c>
    </row>
    <row r="50" spans="1:2" x14ac:dyDescent="0.25">
      <c r="A50" s="86" t="s">
        <v>1641</v>
      </c>
      <c r="B50" s="29" t="s">
        <v>1642</v>
      </c>
    </row>
    <row r="51" spans="1:2" x14ac:dyDescent="0.25">
      <c r="A51" s="86" t="s">
        <v>1643</v>
      </c>
      <c r="B51" s="29" t="s">
        <v>1644</v>
      </c>
    </row>
    <row r="52" spans="1:2" x14ac:dyDescent="0.25">
      <c r="A52" s="86" t="s">
        <v>1645</v>
      </c>
      <c r="B52" s="29" t="s">
        <v>1646</v>
      </c>
    </row>
    <row r="53" spans="1:2" x14ac:dyDescent="0.25">
      <c r="A53" s="86" t="s">
        <v>1647</v>
      </c>
      <c r="B53" s="29" t="s">
        <v>1648</v>
      </c>
    </row>
    <row r="54" spans="1:2" x14ac:dyDescent="0.25">
      <c r="A54" s="86" t="s">
        <v>1649</v>
      </c>
      <c r="B54" s="29" t="s">
        <v>1650</v>
      </c>
    </row>
    <row r="55" spans="1:2" x14ac:dyDescent="0.25">
      <c r="A55" s="86" t="s">
        <v>1651</v>
      </c>
      <c r="B55" s="29" t="s">
        <v>1652</v>
      </c>
    </row>
    <row r="56" spans="1:2" x14ac:dyDescent="0.25">
      <c r="A56" s="86" t="s">
        <v>1653</v>
      </c>
      <c r="B56" s="29" t="s">
        <v>1654</v>
      </c>
    </row>
    <row r="57" spans="1:2" x14ac:dyDescent="0.25">
      <c r="A57" s="86" t="s">
        <v>1655</v>
      </c>
      <c r="B57" s="29" t="s">
        <v>1656</v>
      </c>
    </row>
    <row r="58" spans="1:2" ht="65.25" customHeight="1" x14ac:dyDescent="0.25">
      <c r="A58" s="86" t="s">
        <v>1605</v>
      </c>
      <c r="B58" s="29" t="s">
        <v>1657</v>
      </c>
    </row>
    <row r="59" spans="1:2" ht="16.5" x14ac:dyDescent="0.25">
      <c r="A59" s="464" t="s">
        <v>1549</v>
      </c>
      <c r="B59" s="465"/>
    </row>
    <row r="60" spans="1:2" x14ac:dyDescent="0.25">
      <c r="A60" s="466" t="s">
        <v>1550</v>
      </c>
      <c r="B60" s="160" t="s">
        <v>1551</v>
      </c>
    </row>
    <row r="61" spans="1:2" x14ac:dyDescent="0.25">
      <c r="A61" s="466"/>
      <c r="B61" s="161" t="s">
        <v>1552</v>
      </c>
    </row>
    <row r="62" spans="1:2" x14ac:dyDescent="0.25">
      <c r="A62" s="466"/>
      <c r="B62" s="162" t="s">
        <v>1553</v>
      </c>
    </row>
    <row r="63" spans="1:2" x14ac:dyDescent="0.25">
      <c r="A63" s="466"/>
      <c r="B63" s="163" t="s">
        <v>1658</v>
      </c>
    </row>
    <row r="64" spans="1:2" x14ac:dyDescent="0.25">
      <c r="A64" s="466"/>
      <c r="B64" s="164" t="s">
        <v>1554</v>
      </c>
    </row>
    <row r="65" spans="1:2" x14ac:dyDescent="0.25">
      <c r="A65" s="184" t="s">
        <v>1659</v>
      </c>
      <c r="B65" s="160" t="s">
        <v>1660</v>
      </c>
    </row>
    <row r="66" spans="1:2" ht="90" x14ac:dyDescent="0.25">
      <c r="A66" s="184" t="s">
        <v>1661</v>
      </c>
      <c r="B66" s="160" t="s">
        <v>1662</v>
      </c>
    </row>
    <row r="67" spans="1:2" ht="45" x14ac:dyDescent="0.25">
      <c r="A67" s="184" t="s">
        <v>1663</v>
      </c>
      <c r="B67" s="160" t="s">
        <v>1664</v>
      </c>
    </row>
    <row r="68" spans="1:2" x14ac:dyDescent="0.25">
      <c r="A68" s="467" t="s">
        <v>1665</v>
      </c>
      <c r="B68" s="468"/>
    </row>
    <row r="69" spans="1:2" ht="45" x14ac:dyDescent="0.25">
      <c r="A69" s="262" t="s">
        <v>2442</v>
      </c>
      <c r="B69" s="160" t="s">
        <v>2443</v>
      </c>
    </row>
    <row r="70" spans="1:2" ht="120" x14ac:dyDescent="0.25">
      <c r="A70" s="262" t="s">
        <v>2441</v>
      </c>
      <c r="B70" s="160" t="s">
        <v>1666</v>
      </c>
    </row>
    <row r="71" spans="1:2" x14ac:dyDescent="0.25">
      <c r="A71" s="469" t="s">
        <v>1667</v>
      </c>
      <c r="B71" s="470"/>
    </row>
    <row r="72" spans="1:2" ht="132" customHeight="1" x14ac:dyDescent="0.25">
      <c r="A72" s="187" t="s">
        <v>2444</v>
      </c>
      <c r="B72" s="188" t="s">
        <v>1668</v>
      </c>
    </row>
    <row r="73" spans="1:2" ht="23.25" customHeight="1" x14ac:dyDescent="0.25">
      <c r="A73" s="460" t="s">
        <v>1669</v>
      </c>
      <c r="B73" s="460"/>
    </row>
    <row r="74" spans="1:2" ht="144.75" customHeight="1" x14ac:dyDescent="0.25">
      <c r="A74" s="185" t="s">
        <v>1670</v>
      </c>
      <c r="B74" s="185" t="s">
        <v>1671</v>
      </c>
    </row>
    <row r="75" spans="1:2" ht="24.75" customHeight="1" x14ac:dyDescent="0.25">
      <c r="A75" s="460" t="s">
        <v>1672</v>
      </c>
      <c r="B75" s="460"/>
    </row>
    <row r="76" spans="1:2" ht="42" customHeight="1" x14ac:dyDescent="0.25">
      <c r="A76" s="276" t="s">
        <v>1673</v>
      </c>
      <c r="B76" s="185" t="s">
        <v>1674</v>
      </c>
    </row>
    <row r="77" spans="1:2" ht="28.5" customHeight="1" x14ac:dyDescent="0.25">
      <c r="A77" s="471" t="s">
        <v>1675</v>
      </c>
      <c r="B77" s="472"/>
    </row>
    <row r="78" spans="1:2" ht="43.5" customHeight="1" x14ac:dyDescent="0.25">
      <c r="A78" s="185" t="s">
        <v>1676</v>
      </c>
      <c r="B78" s="186" t="s">
        <v>1677</v>
      </c>
    </row>
    <row r="79" spans="1:2" ht="29.25" customHeight="1" x14ac:dyDescent="0.25">
      <c r="A79" s="185" t="s">
        <v>1678</v>
      </c>
      <c r="B79" s="186" t="s">
        <v>1679</v>
      </c>
    </row>
    <row r="80" spans="1:2" ht="28.5" customHeight="1" x14ac:dyDescent="0.25">
      <c r="A80" s="473" t="s">
        <v>2506</v>
      </c>
      <c r="B80" s="474"/>
    </row>
    <row r="81" spans="1:2" ht="41.25" customHeight="1" x14ac:dyDescent="0.25">
      <c r="A81" s="185" t="s">
        <v>2507</v>
      </c>
      <c r="B81" s="29" t="s">
        <v>2508</v>
      </c>
    </row>
    <row r="82" spans="1:2" ht="46.5" customHeight="1" x14ac:dyDescent="0.25">
      <c r="A82" s="185" t="s">
        <v>2509</v>
      </c>
      <c r="B82" s="314" t="s">
        <v>2510</v>
      </c>
    </row>
    <row r="83" spans="1:2" ht="27" customHeight="1" x14ac:dyDescent="0.25">
      <c r="A83" s="185" t="s">
        <v>2512</v>
      </c>
      <c r="B83" s="314" t="s">
        <v>2511</v>
      </c>
    </row>
    <row r="84" spans="1:2" ht="24" customHeight="1" x14ac:dyDescent="0.25">
      <c r="A84" s="185" t="s">
        <v>2513</v>
      </c>
      <c r="B84" s="314" t="s">
        <v>2511</v>
      </c>
    </row>
    <row r="85" spans="1:2" x14ac:dyDescent="0.25">
      <c r="A85" s="473" t="s">
        <v>1680</v>
      </c>
      <c r="B85" s="474"/>
    </row>
    <row r="86" spans="1:2" ht="36" customHeight="1" x14ac:dyDescent="0.25">
      <c r="A86" s="185" t="s">
        <v>1681</v>
      </c>
      <c r="B86" s="185" t="s">
        <v>2453</v>
      </c>
    </row>
    <row r="87" spans="1:2" ht="121.5" customHeight="1" x14ac:dyDescent="0.25">
      <c r="A87" s="185" t="s">
        <v>1682</v>
      </c>
      <c r="B87" s="185" t="s">
        <v>1683</v>
      </c>
    </row>
    <row r="88" spans="1:2" ht="16.5" x14ac:dyDescent="0.25">
      <c r="A88" s="475" t="s">
        <v>1684</v>
      </c>
      <c r="B88" s="475"/>
    </row>
    <row r="89" spans="1:2" ht="30" x14ac:dyDescent="0.25">
      <c r="A89" s="187" t="s">
        <v>1685</v>
      </c>
      <c r="B89" s="188" t="s">
        <v>1686</v>
      </c>
    </row>
    <row r="90" spans="1:2" ht="16.5" x14ac:dyDescent="0.25">
      <c r="A90" s="476" t="s">
        <v>1687</v>
      </c>
      <c r="B90" s="476"/>
    </row>
    <row r="91" spans="1:2" x14ac:dyDescent="0.25">
      <c r="A91" s="186" t="s">
        <v>1688</v>
      </c>
      <c r="B91" s="186" t="s">
        <v>1689</v>
      </c>
    </row>
    <row r="92" spans="1:2" ht="16.5" x14ac:dyDescent="0.25">
      <c r="A92" s="477" t="s">
        <v>1690</v>
      </c>
      <c r="B92" s="477"/>
    </row>
    <row r="93" spans="1:2" ht="30" x14ac:dyDescent="0.25">
      <c r="A93" s="184" t="s">
        <v>1691</v>
      </c>
      <c r="B93" s="160" t="s">
        <v>1692</v>
      </c>
    </row>
    <row r="94" spans="1:2" ht="30" x14ac:dyDescent="0.25">
      <c r="A94" s="184" t="s">
        <v>1693</v>
      </c>
      <c r="B94" s="160" t="s">
        <v>1694</v>
      </c>
    </row>
    <row r="95" spans="1:2" x14ac:dyDescent="0.25">
      <c r="A95" s="184" t="s">
        <v>1695</v>
      </c>
      <c r="B95" s="160" t="s">
        <v>1696</v>
      </c>
    </row>
  </sheetData>
  <sheetProtection algorithmName="SHA-512" hashValue="Asr34+ulqK5DNx6bExVYLGjaGS1vY1Q2FyTfINpLdIwGZyVA1kOHIeXHirBWg9hshEdzjy2BC6pNUetjbfAhLA==" saltValue="94GsuRcu1bSHXgHwPdwZKg==" spinCount="100000" sheet="1" formatRows="0"/>
  <mergeCells count="18">
    <mergeCell ref="A77:B77"/>
    <mergeCell ref="A85:B85"/>
    <mergeCell ref="A88:B88"/>
    <mergeCell ref="A90:B90"/>
    <mergeCell ref="A92:B92"/>
    <mergeCell ref="A80:B80"/>
    <mergeCell ref="A75:B75"/>
    <mergeCell ref="A2:B2"/>
    <mergeCell ref="A4:B4"/>
    <mergeCell ref="A5:B5"/>
    <mergeCell ref="A18:B18"/>
    <mergeCell ref="A38:B38"/>
    <mergeCell ref="A47:B47"/>
    <mergeCell ref="A59:B59"/>
    <mergeCell ref="A60:A64"/>
    <mergeCell ref="A68:B68"/>
    <mergeCell ref="A71:B71"/>
    <mergeCell ref="A73:B73"/>
  </mergeCells>
  <hyperlinks>
    <hyperlink ref="A1" location="PORTADA!A1" display="Portada" xr:uid="{39091076-7575-472C-95A5-BBC3506715F8}"/>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799-7C25-4EE0-A2E8-662B53C4B09B}">
  <sheetPr>
    <tabColor rgb="FFF57C00"/>
    <pageSetUpPr fitToPage="1"/>
  </sheetPr>
  <dimension ref="A1:G41"/>
  <sheetViews>
    <sheetView zoomScale="110" zoomScaleNormal="110" workbookViewId="0">
      <selection activeCell="E1" sqref="E1:E6"/>
    </sheetView>
  </sheetViews>
  <sheetFormatPr baseColWidth="10" defaultColWidth="11.28515625" defaultRowHeight="15" x14ac:dyDescent="0.25"/>
  <cols>
    <col min="1" max="1" width="23.85546875" style="1" customWidth="1"/>
    <col min="2" max="2" width="37.28515625" style="1" customWidth="1"/>
    <col min="3" max="3" width="30.140625" style="1" customWidth="1"/>
    <col min="4" max="4" width="18.85546875" style="1" customWidth="1"/>
    <col min="5" max="5" width="21.140625" style="1" customWidth="1"/>
    <col min="6" max="6" width="49.28515625" style="1" customWidth="1"/>
    <col min="7" max="7" width="7.28515625" style="1" customWidth="1"/>
    <col min="8" max="16384" width="11.28515625" style="1"/>
  </cols>
  <sheetData>
    <row r="1" spans="1:7" ht="15.75" thickBot="1" x14ac:dyDescent="0.3">
      <c r="A1" s="480" t="s">
        <v>1697</v>
      </c>
      <c r="B1" s="481"/>
      <c r="C1" s="481"/>
      <c r="D1" s="481"/>
      <c r="E1" s="481"/>
      <c r="F1" s="482"/>
      <c r="G1" s="213" t="s">
        <v>1725</v>
      </c>
    </row>
    <row r="2" spans="1:7" ht="29.25" customHeight="1" thickBot="1" x14ac:dyDescent="0.3">
      <c r="A2" s="12" t="s">
        <v>1698</v>
      </c>
      <c r="B2" s="483"/>
      <c r="C2" s="483"/>
      <c r="D2" s="484"/>
      <c r="E2" s="12" t="s">
        <v>1563</v>
      </c>
      <c r="F2" s="98"/>
    </row>
    <row r="3" spans="1:7" ht="36" customHeight="1" thickBot="1" x14ac:dyDescent="0.3">
      <c r="A3" s="12" t="s">
        <v>1565</v>
      </c>
      <c r="B3" s="478"/>
      <c r="C3" s="478"/>
      <c r="D3" s="478"/>
      <c r="E3" s="12" t="s">
        <v>1567</v>
      </c>
      <c r="F3" s="99"/>
    </row>
    <row r="4" spans="1:7" ht="33.6" customHeight="1" thickBot="1" x14ac:dyDescent="0.3">
      <c r="A4" s="12" t="s">
        <v>1569</v>
      </c>
      <c r="B4" s="100"/>
      <c r="C4" s="12" t="s">
        <v>1571</v>
      </c>
      <c r="D4" s="485"/>
      <c r="E4" s="485"/>
      <c r="F4" s="486"/>
    </row>
    <row r="5" spans="1:7" ht="30.75" thickBot="1" x14ac:dyDescent="0.3">
      <c r="A5" s="12" t="s">
        <v>1573</v>
      </c>
      <c r="B5" s="98"/>
      <c r="C5" s="12" t="s">
        <v>1575</v>
      </c>
      <c r="D5" s="478"/>
      <c r="E5" s="478"/>
      <c r="F5" s="479"/>
    </row>
    <row r="6" spans="1:7" ht="31.5" customHeight="1" thickBot="1" x14ac:dyDescent="0.3">
      <c r="A6" s="12" t="s">
        <v>1577</v>
      </c>
      <c r="B6" s="478"/>
      <c r="C6" s="478"/>
      <c r="D6" s="479"/>
      <c r="E6" s="12" t="s">
        <v>1609</v>
      </c>
      <c r="F6" s="99"/>
    </row>
    <row r="7" spans="1:7" ht="30" customHeight="1" thickBot="1" x14ac:dyDescent="0.3">
      <c r="A7" s="12" t="s">
        <v>1579</v>
      </c>
      <c r="B7" s="98"/>
      <c r="C7" s="12" t="s">
        <v>1581</v>
      </c>
      <c r="D7" s="98"/>
      <c r="E7" s="12" t="s">
        <v>1583</v>
      </c>
      <c r="F7" s="98"/>
    </row>
    <row r="8" spans="1:7" ht="9" customHeight="1" thickBot="1" x14ac:dyDescent="0.3">
      <c r="A8" s="27"/>
      <c r="B8" s="27"/>
      <c r="C8" s="27"/>
      <c r="D8" s="27"/>
      <c r="E8" s="27"/>
      <c r="F8" s="27"/>
    </row>
    <row r="9" spans="1:7" ht="15.75" thickBot="1" x14ac:dyDescent="0.3">
      <c r="A9" s="487" t="s">
        <v>1699</v>
      </c>
      <c r="B9" s="488"/>
      <c r="C9" s="488"/>
      <c r="D9" s="488"/>
      <c r="E9" s="488"/>
      <c r="F9" s="489"/>
    </row>
    <row r="10" spans="1:7" ht="45.75" thickBot="1" x14ac:dyDescent="0.3">
      <c r="A10" s="12" t="s">
        <v>1588</v>
      </c>
      <c r="B10" s="483"/>
      <c r="C10" s="483"/>
      <c r="D10" s="484"/>
      <c r="E10" s="12" t="s">
        <v>1700</v>
      </c>
      <c r="F10" s="98"/>
    </row>
    <row r="11" spans="1:7" ht="53.25" customHeight="1" thickBot="1" x14ac:dyDescent="0.3">
      <c r="A11" s="12" t="s">
        <v>1592</v>
      </c>
      <c r="B11" s="100"/>
      <c r="C11" s="12" t="s">
        <v>1594</v>
      </c>
      <c r="D11" s="485"/>
      <c r="E11" s="485"/>
      <c r="F11" s="486"/>
    </row>
    <row r="12" spans="1:7" ht="30.75" thickBot="1" x14ac:dyDescent="0.3">
      <c r="A12" s="12" t="s">
        <v>1596</v>
      </c>
      <c r="B12" s="478"/>
      <c r="C12" s="478"/>
      <c r="D12" s="478"/>
      <c r="E12" s="12" t="s">
        <v>1567</v>
      </c>
      <c r="F12" s="99"/>
    </row>
    <row r="13" spans="1:7" ht="60.75" thickBot="1" x14ac:dyDescent="0.3">
      <c r="A13" s="12" t="s">
        <v>1701</v>
      </c>
      <c r="B13" s="153"/>
      <c r="C13" s="12" t="s">
        <v>1601</v>
      </c>
      <c r="D13" s="478"/>
      <c r="E13" s="478"/>
      <c r="F13" s="479"/>
    </row>
    <row r="14" spans="1:7" ht="37.5" customHeight="1" thickBot="1" x14ac:dyDescent="0.3">
      <c r="A14" s="12" t="s">
        <v>1702</v>
      </c>
      <c r="B14" s="98"/>
      <c r="C14" s="12" t="s">
        <v>1605</v>
      </c>
      <c r="D14" s="98"/>
      <c r="E14" s="490"/>
      <c r="F14" s="491"/>
    </row>
    <row r="15" spans="1:7" ht="45.75" thickBot="1" x14ac:dyDescent="0.3">
      <c r="A15" s="12" t="s">
        <v>1607</v>
      </c>
      <c r="B15" s="478"/>
      <c r="C15" s="478"/>
      <c r="D15" s="479"/>
      <c r="E15" s="12" t="s">
        <v>1609</v>
      </c>
      <c r="F15" s="99"/>
    </row>
    <row r="16" spans="1:7" ht="22.35" customHeight="1" thickBot="1" x14ac:dyDescent="0.3">
      <c r="A16" s="12" t="s">
        <v>1579</v>
      </c>
      <c r="B16" s="98"/>
      <c r="C16" s="12" t="s">
        <v>1581</v>
      </c>
      <c r="D16" s="98"/>
      <c r="E16" s="12" t="s">
        <v>1613</v>
      </c>
      <c r="F16" s="98"/>
    </row>
    <row r="17" spans="1:6" ht="48.6" customHeight="1" thickBot="1" x14ac:dyDescent="0.3">
      <c r="A17" s="12" t="s">
        <v>1615</v>
      </c>
      <c r="B17" s="157"/>
      <c r="C17" s="155" t="s">
        <v>1617</v>
      </c>
      <c r="D17" s="154" t="str">
        <f>IFERROR(LEFT($B$17,FIND(",",$B$17)-1)," ")</f>
        <v xml:space="preserve"> </v>
      </c>
      <c r="E17" s="156" t="s">
        <v>1619</v>
      </c>
      <c r="F17" s="154" t="str">
        <f>IFERROR(RIGHT($B$17,FIND(",",$B$17))," ")</f>
        <v xml:space="preserve"> </v>
      </c>
    </row>
    <row r="18" spans="1:6" ht="15.75" thickBot="1" x14ac:dyDescent="0.3">
      <c r="A18" s="27"/>
      <c r="B18" s="27"/>
      <c r="C18" s="27"/>
      <c r="D18" s="27"/>
      <c r="E18" s="27"/>
      <c r="F18" s="27"/>
    </row>
    <row r="19" spans="1:6" ht="15.75" thickBot="1" x14ac:dyDescent="0.3">
      <c r="A19" s="480" t="s">
        <v>1703</v>
      </c>
      <c r="B19" s="481"/>
      <c r="C19" s="481"/>
      <c r="D19" s="481"/>
      <c r="E19" s="481"/>
      <c r="F19" s="482"/>
    </row>
    <row r="20" spans="1:6" ht="30.75" thickBot="1" x14ac:dyDescent="0.3">
      <c r="A20" s="12" t="s">
        <v>1621</v>
      </c>
      <c r="B20" s="101"/>
      <c r="C20" s="12" t="s">
        <v>1623</v>
      </c>
      <c r="D20" s="102"/>
      <c r="E20" s="12" t="s">
        <v>1704</v>
      </c>
      <c r="F20" s="102"/>
    </row>
    <row r="21" spans="1:6" ht="30.75" thickBot="1" x14ac:dyDescent="0.3">
      <c r="A21" s="12" t="s">
        <v>1705</v>
      </c>
      <c r="B21" s="494"/>
      <c r="C21" s="494"/>
      <c r="D21" s="494"/>
      <c r="E21" s="263" t="s">
        <v>1706</v>
      </c>
      <c r="F21" s="101"/>
    </row>
    <row r="22" spans="1:6" ht="35.25" customHeight="1" thickBot="1" x14ac:dyDescent="0.3">
      <c r="A22" s="12" t="s">
        <v>1627</v>
      </c>
      <c r="B22" s="264" t="s">
        <v>1707</v>
      </c>
      <c r="C22" s="13" t="s">
        <v>1629</v>
      </c>
      <c r="D22" s="495" t="s">
        <v>1708</v>
      </c>
      <c r="E22" s="495"/>
      <c r="F22" s="496"/>
    </row>
    <row r="23" spans="1:6" ht="23.25" customHeight="1" thickBot="1" x14ac:dyDescent="0.3">
      <c r="A23" s="497" t="s">
        <v>1709</v>
      </c>
      <c r="B23" s="500" t="s">
        <v>1710</v>
      </c>
      <c r="C23" s="501"/>
      <c r="D23" s="501"/>
      <c r="E23" s="501"/>
      <c r="F23" s="502"/>
    </row>
    <row r="24" spans="1:6" ht="20.25" customHeight="1" thickBot="1" x14ac:dyDescent="0.3">
      <c r="A24" s="498"/>
      <c r="B24" s="88" t="s">
        <v>1711</v>
      </c>
      <c r="C24" s="88" t="s">
        <v>1712</v>
      </c>
      <c r="D24" s="503" t="s">
        <v>1713</v>
      </c>
      <c r="E24" s="504"/>
      <c r="F24" s="505"/>
    </row>
    <row r="25" spans="1:6" ht="19.5" customHeight="1" x14ac:dyDescent="0.25">
      <c r="A25" s="498"/>
      <c r="B25" s="315" t="b">
        <v>0</v>
      </c>
      <c r="C25" s="190" t="s">
        <v>1714</v>
      </c>
      <c r="D25" s="506"/>
      <c r="E25" s="507"/>
      <c r="F25" s="508"/>
    </row>
    <row r="26" spans="1:6" ht="19.5" customHeight="1" x14ac:dyDescent="0.25">
      <c r="A26" s="498"/>
      <c r="B26" s="315" t="b">
        <v>0</v>
      </c>
      <c r="C26" s="190" t="s">
        <v>1715</v>
      </c>
      <c r="D26" s="506"/>
      <c r="E26" s="507"/>
      <c r="F26" s="508"/>
    </row>
    <row r="27" spans="1:6" ht="18" customHeight="1" x14ac:dyDescent="0.25">
      <c r="A27" s="498"/>
      <c r="B27" s="315" t="b">
        <v>0</v>
      </c>
      <c r="C27" s="190" t="s">
        <v>1716</v>
      </c>
      <c r="D27" s="506"/>
      <c r="E27" s="507"/>
      <c r="F27" s="508"/>
    </row>
    <row r="28" spans="1:6" ht="33.75" customHeight="1" x14ac:dyDescent="0.25">
      <c r="A28" s="498"/>
      <c r="B28" s="315" t="b">
        <v>0</v>
      </c>
      <c r="C28" s="190" t="s">
        <v>1717</v>
      </c>
      <c r="D28" s="506"/>
      <c r="E28" s="507"/>
      <c r="F28" s="508"/>
    </row>
    <row r="29" spans="1:6" ht="31.5" customHeight="1" x14ac:dyDescent="0.25">
      <c r="A29" s="498"/>
      <c r="B29" s="315" t="b">
        <v>0</v>
      </c>
      <c r="C29" s="190" t="s">
        <v>1718</v>
      </c>
      <c r="D29" s="506"/>
      <c r="E29" s="507"/>
      <c r="F29" s="508"/>
    </row>
    <row r="30" spans="1:6" ht="20.25" customHeight="1" thickBot="1" x14ac:dyDescent="0.3">
      <c r="A30" s="499"/>
      <c r="B30" s="315" t="b">
        <v>0</v>
      </c>
      <c r="C30" s="190" t="s">
        <v>1719</v>
      </c>
      <c r="D30" s="509"/>
      <c r="E30" s="510"/>
      <c r="F30" s="511"/>
    </row>
    <row r="31" spans="1:6" ht="31.5" customHeight="1" thickBot="1" x14ac:dyDescent="0.3">
      <c r="A31" s="12" t="s">
        <v>1632</v>
      </c>
      <c r="B31" s="492" t="s">
        <v>1720</v>
      </c>
      <c r="C31" s="493"/>
      <c r="D31" s="87" t="s">
        <v>1634</v>
      </c>
      <c r="E31" s="492" t="s">
        <v>1721</v>
      </c>
      <c r="F31" s="493"/>
    </row>
    <row r="32" spans="1:6" ht="8.25" customHeight="1" thickBot="1" x14ac:dyDescent="0.3"/>
    <row r="33" spans="1:6" ht="15.75" thickBot="1" x14ac:dyDescent="0.3">
      <c r="A33" s="480" t="s">
        <v>1722</v>
      </c>
      <c r="B33" s="481"/>
      <c r="C33" s="481"/>
      <c r="D33" s="481"/>
      <c r="E33" s="481"/>
      <c r="F33" s="482"/>
    </row>
    <row r="34" spans="1:6" ht="20.25" customHeight="1" thickBot="1" x14ac:dyDescent="0.3">
      <c r="A34" s="12" t="s">
        <v>1723</v>
      </c>
      <c r="B34" s="100"/>
      <c r="C34" s="12" t="s">
        <v>1639</v>
      </c>
      <c r="D34" s="485"/>
      <c r="E34" s="485"/>
      <c r="F34" s="486"/>
    </row>
    <row r="35" spans="1:6" ht="30.75" thickBot="1" x14ac:dyDescent="0.3">
      <c r="A35" s="12" t="s">
        <v>1641</v>
      </c>
      <c r="B35" s="165"/>
      <c r="C35" s="12" t="s">
        <v>1643</v>
      </c>
      <c r="D35" s="166"/>
      <c r="E35" s="12" t="s">
        <v>1645</v>
      </c>
      <c r="F35" s="166"/>
    </row>
    <row r="36" spans="1:6" ht="30.75" thickBot="1" x14ac:dyDescent="0.3">
      <c r="A36" s="12" t="s">
        <v>1647</v>
      </c>
      <c r="B36" s="478"/>
      <c r="C36" s="478"/>
      <c r="D36" s="478"/>
      <c r="E36" s="12" t="s">
        <v>1651</v>
      </c>
      <c r="F36" s="98"/>
    </row>
    <row r="37" spans="1:6" ht="30.75" thickBot="1" x14ac:dyDescent="0.3">
      <c r="A37" s="12" t="s">
        <v>1653</v>
      </c>
      <c r="B37" s="98"/>
      <c r="C37" s="12" t="s">
        <v>1655</v>
      </c>
      <c r="D37" s="98"/>
      <c r="E37" s="12" t="s">
        <v>1605</v>
      </c>
      <c r="F37" s="98"/>
    </row>
    <row r="38" spans="1:6" ht="20.25" customHeight="1" thickBot="1" x14ac:dyDescent="0.3">
      <c r="A38" s="12" t="s">
        <v>1724</v>
      </c>
      <c r="B38" s="100"/>
      <c r="C38" s="12" t="s">
        <v>1639</v>
      </c>
      <c r="D38" s="485"/>
      <c r="E38" s="485"/>
      <c r="F38" s="486"/>
    </row>
    <row r="39" spans="1:6" ht="30.75" thickBot="1" x14ac:dyDescent="0.3">
      <c r="A39" s="12" t="s">
        <v>1641</v>
      </c>
      <c r="B39" s="165"/>
      <c r="C39" s="12" t="s">
        <v>1643</v>
      </c>
      <c r="D39" s="166"/>
      <c r="E39" s="12" t="s">
        <v>1645</v>
      </c>
      <c r="F39" s="166"/>
    </row>
    <row r="40" spans="1:6" ht="30.75" thickBot="1" x14ac:dyDescent="0.3">
      <c r="A40" s="12" t="s">
        <v>1647</v>
      </c>
      <c r="B40" s="478"/>
      <c r="C40" s="478"/>
      <c r="D40" s="478"/>
      <c r="E40" s="12" t="s">
        <v>1651</v>
      </c>
      <c r="F40" s="165"/>
    </row>
    <row r="41" spans="1:6" ht="30.75" thickBot="1" x14ac:dyDescent="0.3">
      <c r="A41" s="12" t="s">
        <v>1653</v>
      </c>
      <c r="B41" s="165"/>
      <c r="C41" s="12" t="s">
        <v>1655</v>
      </c>
      <c r="D41" s="165"/>
      <c r="E41" s="12" t="s">
        <v>1605</v>
      </c>
      <c r="F41" s="165"/>
    </row>
  </sheetData>
  <sheetProtection algorithmName="SHA-512" hashValue="Szeq9yZ8PQqojJEGuT7Wqe9N6ZOOGUpsbTjOVW1TFU+8uYhZQ3Jmi/gYnfMiuaH88L3qLeeHXn3kOz4wHth5pQ==" saltValue="OWhhboERvSU2IzZkJEMisQ==" spinCount="100000" sheet="1" objects="1" scenarios="1"/>
  <mergeCells count="27">
    <mergeCell ref="B40:D40"/>
    <mergeCell ref="E14:F14"/>
    <mergeCell ref="B31:C31"/>
    <mergeCell ref="E31:F31"/>
    <mergeCell ref="A33:F33"/>
    <mergeCell ref="D34:F34"/>
    <mergeCell ref="B36:D36"/>
    <mergeCell ref="D38:F38"/>
    <mergeCell ref="A19:F19"/>
    <mergeCell ref="B21:D21"/>
    <mergeCell ref="D22:F22"/>
    <mergeCell ref="A23:A30"/>
    <mergeCell ref="B23:F23"/>
    <mergeCell ref="D24:F24"/>
    <mergeCell ref="D25:F30"/>
    <mergeCell ref="B15:D15"/>
    <mergeCell ref="A9:F9"/>
    <mergeCell ref="B10:D10"/>
    <mergeCell ref="D11:F11"/>
    <mergeCell ref="B12:D12"/>
    <mergeCell ref="D13:F13"/>
    <mergeCell ref="B6:D6"/>
    <mergeCell ref="A1:F1"/>
    <mergeCell ref="B2:D2"/>
    <mergeCell ref="B3:D3"/>
    <mergeCell ref="D4:F4"/>
    <mergeCell ref="D5:F5"/>
  </mergeCells>
  <dataValidations count="9">
    <dataValidation type="list" allowBlank="1" showInputMessage="1" showErrorMessage="1" sqref="D38:F38" xr:uid="{7037CFDA-ADAD-4E08-A04D-54E9D7F82661}">
      <formula1>INDIRECT($B$38)</formula1>
    </dataValidation>
    <dataValidation type="list" allowBlank="1" showInputMessage="1" showErrorMessage="1" sqref="B13" xr:uid="{FBD78F25-8252-43CB-90ED-86D8B45A0331}">
      <formula1>"Propiedad ICBF,En Comodato,En Convenio Interadministrativo,Propiedad del Operador,Arriendo,Propiedad Entidad Territorial,Otro"</formula1>
    </dataValidation>
    <dataValidation showInputMessage="1" showErrorMessage="1" promptTitle="RANGOS DE EDAD: ETAPA DE LA VIDA" sqref="B23 D24 B24:C30" xr:uid="{3116A163-BE9E-435F-88C9-DC307CB39340}"/>
    <dataValidation type="list" allowBlank="1" showInputMessage="1" showErrorMessage="1" sqref="D11:F11" xr:uid="{6A8A845F-38A5-443E-8478-3A2BDCAEF1E3}">
      <formula1>INDIRECT($B$11)</formula1>
    </dataValidation>
    <dataValidation type="list" allowBlank="1" showInputMessage="1" showErrorMessage="1" sqref="D4:F4" xr:uid="{5826801D-D78E-44A2-9648-4A91CC925A49}">
      <formula1>INDIRECT($B$4)</formula1>
    </dataValidation>
    <dataValidation type="list" allowBlank="1" showInputMessage="1" showErrorMessage="1" sqref="D34:F34" xr:uid="{2B01F443-7420-4021-8C55-5BED5BDD2CAC}">
      <formula1>INDIRECT($B$34)</formula1>
    </dataValidation>
    <dataValidation type="list" allowBlank="1" showInputMessage="1" showErrorMessage="1" sqref="F10" xr:uid="{7241FB56-0B4F-45C8-9EAB-4F5830468404}">
      <formula1>"Rural,Úrbano"</formula1>
    </dataValidation>
    <dataValidation type="list" allowBlank="1" showInputMessage="1" showErrorMessage="1" sqref="B7 B16" xr:uid="{0755A592-1916-4606-99BB-DD68A3B01ADE}">
      <formula1>"Cédula,Cédula de Extranjeria,Pasaporte,PPT"</formula1>
    </dataValidation>
    <dataValidation type="list" allowBlank="1" showInputMessage="1" showErrorMessage="1" sqref="B20" xr:uid="{8E823541-DF1C-45F1-BDCD-43F1991D24D2}">
      <formula1>"Visita de Inspección,Visita de Vigilancia"</formula1>
    </dataValidation>
  </dataValidations>
  <hyperlinks>
    <hyperlink ref="G1" location="PORTADA!A1" display="Portada" xr:uid="{AE14C035-AE5B-4BE6-99E4-3CD4C7478DF0}"/>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E20B0BE7-D3B4-47CA-B4DB-FC59BD7C27AE}">
          <x14:formula1>
            <xm:f>LISTAS!$D$171:$AJ$171</xm:f>
          </x14:formula1>
          <xm:sqref>B34 B38</xm:sqref>
        </x14:dataValidation>
        <x14:dataValidation type="list" allowBlank="1" showInputMessage="1" showErrorMessage="1" xr:uid="{7152A7B4-1CE0-480F-BF4C-8280A3AAFE76}">
          <x14:formula1>
            <xm:f>LISTAS!$D204:$AJ$204</xm:f>
          </x14:formula1>
          <xm:sqref>B4 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814AA-5189-425A-A948-269F98B4B5BB}">
  <sheetPr>
    <tabColor rgb="FFFFFF00"/>
    <pageSetUpPr fitToPage="1"/>
  </sheetPr>
  <dimension ref="A1:G72"/>
  <sheetViews>
    <sheetView topLeftCell="B1" zoomScale="80" zoomScaleNormal="80" zoomScalePageLayoutView="60" workbookViewId="0">
      <selection activeCell="E1" sqref="E1:E6"/>
    </sheetView>
  </sheetViews>
  <sheetFormatPr baseColWidth="10" defaultColWidth="11.28515625" defaultRowHeight="15" x14ac:dyDescent="0.25"/>
  <cols>
    <col min="1" max="1" width="7.28515625" style="90" customWidth="1"/>
    <col min="2" max="2" width="7.85546875" style="14" customWidth="1"/>
    <col min="3" max="3" width="87" style="96" customWidth="1"/>
    <col min="4" max="4" width="21.140625" customWidth="1"/>
    <col min="5" max="5" width="99.28515625" customWidth="1"/>
    <col min="6" max="6" width="37.28515625" customWidth="1"/>
    <col min="7" max="7" width="11.28515625" hidden="1" customWidth="1"/>
  </cols>
  <sheetData>
    <row r="1" spans="1:7" s="34" customFormat="1" ht="21.75" customHeight="1" thickBot="1" x14ac:dyDescent="0.3">
      <c r="A1" s="213" t="s">
        <v>1725</v>
      </c>
      <c r="B1" s="512" t="s">
        <v>1726</v>
      </c>
      <c r="C1" s="513"/>
      <c r="D1" s="513"/>
      <c r="E1" s="514"/>
      <c r="F1" s="30"/>
    </row>
    <row r="2" spans="1:7" s="32" customFormat="1" ht="59.25" customHeight="1" thickBot="1" x14ac:dyDescent="0.3">
      <c r="A2" s="89" t="s">
        <v>1468</v>
      </c>
      <c r="B2" s="51" t="s">
        <v>1469</v>
      </c>
      <c r="C2" s="53" t="s">
        <v>1470</v>
      </c>
      <c r="D2" s="52" t="s">
        <v>1471</v>
      </c>
      <c r="E2" s="192" t="s">
        <v>1472</v>
      </c>
      <c r="F2" s="193" t="s">
        <v>1473</v>
      </c>
    </row>
    <row r="3" spans="1:7" ht="48.95" customHeight="1" x14ac:dyDescent="0.25">
      <c r="B3" s="45" t="s">
        <v>1474</v>
      </c>
      <c r="C3" s="215" t="s">
        <v>2302</v>
      </c>
      <c r="D3" s="69" t="str">
        <f>IF(COUNTIF(D4:D4,"NO CUMPLE")&gt;0,"NO CUMPLE CONDICIÓN",IF(COUNTIF(D4:D4,"CUMPLE")=0,"NO APLICA","CUMPLE"))</f>
        <v>NO APLICA</v>
      </c>
      <c r="E3" s="324" t="str">
        <f>CONCATENATE(IF(D4="NO CUMPLE",CONCATENATE(E4," / "),""))</f>
        <v/>
      </c>
      <c r="F3" s="316" t="s">
        <v>1727</v>
      </c>
      <c r="G3" s="14">
        <f>IF(D3="CUMPLE",1,IF(D3="NO CUMPLE CONDICIÓN",2,3))</f>
        <v>3</v>
      </c>
    </row>
    <row r="4" spans="1:7" ht="253.5" customHeight="1" x14ac:dyDescent="0.25">
      <c r="A4" s="91" t="s">
        <v>1475</v>
      </c>
      <c r="B4" s="46" t="s">
        <v>1476</v>
      </c>
      <c r="C4" s="254" t="s">
        <v>2301</v>
      </c>
      <c r="D4" s="107"/>
      <c r="E4" s="104"/>
      <c r="F4" s="317" t="s">
        <v>1728</v>
      </c>
      <c r="G4" s="14"/>
    </row>
    <row r="5" spans="1:7" ht="54.75" customHeight="1" x14ac:dyDescent="0.25">
      <c r="B5" s="48" t="s">
        <v>1477</v>
      </c>
      <c r="C5" s="183" t="s">
        <v>2455</v>
      </c>
      <c r="D5" s="70" t="str">
        <f>IF(COUNTIF(D6:D12,"NO CUMPLE")&gt;0,"NO CUMPLE CONDICIÓN",IF(COUNTIF(D6:D12,"CUMPLE")=0,"NO APLICA","CUMPLE"))</f>
        <v>NO APLICA</v>
      </c>
      <c r="E5" s="63" t="str">
        <f>CONCATENATE(IF(D6="NO CUMPLE",CONCATENATE(E6," / "),""),IF(D7="NO CUMPLE",CONCATENATE(E7," / "),""),IF(D8="NO CUMPLE",CONCATENATE(E8," / "),""),IF(D9="NO CUMPLE",CONCATENATE(E9," / "),""),IF(D10="NO CUMPLE",CONCATENATE(E10," / "),""),IF(D11="NO CUMPLE",CONCATENATE(E11," / "),""),IF(D12="NO CUMPLE",CONCATENATE(E12," / "),""))</f>
        <v/>
      </c>
      <c r="F5" s="318" t="s">
        <v>1727</v>
      </c>
      <c r="G5" s="14">
        <f t="shared" ref="G5:G67" si="0">IF(D5="CUMPLE",1,IF(D5="NO CUMPLE CONDICIÓN",2,3))</f>
        <v>3</v>
      </c>
    </row>
    <row r="6" spans="1:7" ht="309.75" customHeight="1" x14ac:dyDescent="0.25">
      <c r="A6" s="91" t="s">
        <v>1475</v>
      </c>
      <c r="B6" s="46" t="s">
        <v>1478</v>
      </c>
      <c r="C6" s="47" t="s">
        <v>2300</v>
      </c>
      <c r="D6" s="107"/>
      <c r="E6" s="103"/>
      <c r="F6" s="317" t="s">
        <v>1729</v>
      </c>
      <c r="G6" s="14"/>
    </row>
    <row r="7" spans="1:7" ht="111" customHeight="1" x14ac:dyDescent="0.25">
      <c r="A7" s="91"/>
      <c r="B7" s="46" t="s">
        <v>1730</v>
      </c>
      <c r="C7" s="47" t="s">
        <v>2454</v>
      </c>
      <c r="D7" s="107"/>
      <c r="E7" s="103"/>
      <c r="F7" s="317" t="s">
        <v>1729</v>
      </c>
      <c r="G7" s="14"/>
    </row>
    <row r="8" spans="1:7" ht="165.75" customHeight="1" x14ac:dyDescent="0.25">
      <c r="A8" s="91" t="s">
        <v>1475</v>
      </c>
      <c r="B8" s="46" t="s">
        <v>2456</v>
      </c>
      <c r="C8" s="254" t="s">
        <v>2239</v>
      </c>
      <c r="D8" s="107"/>
      <c r="E8" s="103"/>
      <c r="F8" s="317" t="s">
        <v>2321</v>
      </c>
      <c r="G8" s="14"/>
    </row>
    <row r="9" spans="1:7" ht="123.75" customHeight="1" x14ac:dyDescent="0.25">
      <c r="A9" s="91"/>
      <c r="B9" s="46" t="s">
        <v>2457</v>
      </c>
      <c r="C9" s="253" t="s">
        <v>2319</v>
      </c>
      <c r="D9" s="107"/>
      <c r="E9" s="103"/>
      <c r="F9" s="317" t="s">
        <v>2320</v>
      </c>
      <c r="G9" s="14"/>
    </row>
    <row r="10" spans="1:7" ht="252.75" customHeight="1" x14ac:dyDescent="0.25">
      <c r="A10" s="277" t="s">
        <v>1731</v>
      </c>
      <c r="B10" s="46" t="s">
        <v>2478</v>
      </c>
      <c r="C10" s="252" t="s">
        <v>2310</v>
      </c>
      <c r="D10" s="107"/>
      <c r="E10" s="103"/>
      <c r="F10" s="317" t="s">
        <v>2323</v>
      </c>
      <c r="G10" s="14"/>
    </row>
    <row r="11" spans="1:7" ht="409.5" customHeight="1" x14ac:dyDescent="0.25">
      <c r="A11" s="277" t="s">
        <v>1731</v>
      </c>
      <c r="B11" s="46" t="s">
        <v>2479</v>
      </c>
      <c r="C11" s="252" t="s">
        <v>2322</v>
      </c>
      <c r="D11" s="107"/>
      <c r="E11" s="103"/>
      <c r="F11" s="317" t="s">
        <v>2323</v>
      </c>
      <c r="G11" s="14"/>
    </row>
    <row r="12" spans="1:7" ht="71.25" customHeight="1" x14ac:dyDescent="0.25">
      <c r="A12" s="277" t="s">
        <v>1731</v>
      </c>
      <c r="B12" s="46" t="s">
        <v>2480</v>
      </c>
      <c r="C12" s="47" t="s">
        <v>2311</v>
      </c>
      <c r="D12" s="107"/>
      <c r="E12" s="103"/>
      <c r="F12" s="317" t="s">
        <v>2323</v>
      </c>
      <c r="G12" s="14"/>
    </row>
    <row r="13" spans="1:7" ht="65.099999999999994" customHeight="1" x14ac:dyDescent="0.25">
      <c r="B13" s="48" t="s">
        <v>1479</v>
      </c>
      <c r="C13" s="183" t="s">
        <v>2312</v>
      </c>
      <c r="D13" s="70" t="str">
        <f>IF(COUNTIF(D14:D14,"NO CUMPLE")&gt;0,"NO CUMPLE CONDICIÓN",IF(COUNTIF(D14:D14,"CUMPLE")=0,"NO APLICA","CUMPLE"))</f>
        <v>NO APLICA</v>
      </c>
      <c r="E13" s="63" t="str">
        <f>CONCATENATE(IF(D14="NO CUMPLE",CONCATENATE(E14," / "),""))</f>
        <v/>
      </c>
      <c r="F13" s="317" t="s">
        <v>2324</v>
      </c>
      <c r="G13" s="14">
        <f t="shared" si="0"/>
        <v>3</v>
      </c>
    </row>
    <row r="14" spans="1:7" ht="228.75" x14ac:dyDescent="0.25">
      <c r="A14" s="91" t="s">
        <v>1475</v>
      </c>
      <c r="B14" s="46" t="s">
        <v>1480</v>
      </c>
      <c r="C14" s="252" t="s">
        <v>2458</v>
      </c>
      <c r="D14" s="107"/>
      <c r="E14" s="103"/>
      <c r="F14" s="317" t="s">
        <v>2324</v>
      </c>
      <c r="G14" s="14"/>
    </row>
    <row r="15" spans="1:7" ht="43.5" customHeight="1" x14ac:dyDescent="0.25">
      <c r="B15" s="48" t="s">
        <v>1481</v>
      </c>
      <c r="C15" s="83" t="s">
        <v>2240</v>
      </c>
      <c r="D15" s="70" t="str">
        <f>IF(COUNTIF(D16:D17,"NO CUMPLE")&gt;0,"NO CUMPLE CONDICIÓN",IF(COUNTIF(D16:D17,"CUMPLE")=0,"NO APLICA","CUMPLE"))</f>
        <v>NO APLICA</v>
      </c>
      <c r="E15" s="63" t="str">
        <f>CONCATENATE(IF(D16="NO CUMPLE",CONCATENATE(E16," / "),""),IF(D17="NO CUMPLE",CONCATENATE(E17," / "),""))</f>
        <v/>
      </c>
      <c r="F15" s="318" t="s">
        <v>1732</v>
      </c>
      <c r="G15" s="14">
        <f t="shared" si="0"/>
        <v>3</v>
      </c>
    </row>
    <row r="16" spans="1:7" ht="294" customHeight="1" x14ac:dyDescent="0.25">
      <c r="A16" s="91" t="s">
        <v>1475</v>
      </c>
      <c r="B16" s="46" t="s">
        <v>1482</v>
      </c>
      <c r="C16" s="322" t="s">
        <v>1733</v>
      </c>
      <c r="D16" s="107"/>
      <c r="E16" s="104"/>
      <c r="F16" s="317" t="s">
        <v>1732</v>
      </c>
      <c r="G16" s="14"/>
    </row>
    <row r="17" spans="1:7" ht="128.25" customHeight="1" x14ac:dyDescent="0.25">
      <c r="A17" s="91" t="s">
        <v>1475</v>
      </c>
      <c r="B17" s="46" t="s">
        <v>2481</v>
      </c>
      <c r="C17" s="47" t="s">
        <v>2241</v>
      </c>
      <c r="D17" s="107"/>
      <c r="E17" s="104"/>
      <c r="F17" s="317" t="s">
        <v>1732</v>
      </c>
      <c r="G17" s="14"/>
    </row>
    <row r="18" spans="1:7" ht="36.75" customHeight="1" x14ac:dyDescent="0.25">
      <c r="B18" s="48" t="s">
        <v>1483</v>
      </c>
      <c r="C18" s="278" t="s">
        <v>2242</v>
      </c>
      <c r="D18" s="70" t="str">
        <f>IF(COUNTIF(D19:D21,"NO CUMPLE")&gt;0,"NO CUMPLE CONDICIÓN",IF(COUNTIF(D19:D21,"CUMPLE")=0,"NO APLICA","CUMPLE"))</f>
        <v>NO APLICA</v>
      </c>
      <c r="E18" s="63" t="str">
        <f>CONCATENATE(IF(D19="NO CUMPLE",CONCATENATE(E19," / "),""),IF(D20="NO CUMPLE",CONCATENATE(E20," / "),""),IF(D21="NO CUMPLE",CONCATENATE(E21," / "),""))</f>
        <v/>
      </c>
      <c r="F18" s="318" t="s">
        <v>1734</v>
      </c>
      <c r="G18" s="14">
        <f t="shared" si="0"/>
        <v>3</v>
      </c>
    </row>
    <row r="19" spans="1:7" ht="272.25" x14ac:dyDescent="0.25">
      <c r="A19" s="91" t="s">
        <v>1475</v>
      </c>
      <c r="B19" s="46" t="s">
        <v>1484</v>
      </c>
      <c r="C19" s="253" t="s">
        <v>2313</v>
      </c>
      <c r="D19" s="107"/>
      <c r="E19" s="104"/>
      <c r="F19" s="317" t="s">
        <v>1735</v>
      </c>
      <c r="G19" s="14"/>
    </row>
    <row r="20" spans="1:7" ht="203.25" customHeight="1" x14ac:dyDescent="0.25">
      <c r="A20" s="91" t="s">
        <v>1475</v>
      </c>
      <c r="B20" s="46" t="s">
        <v>1485</v>
      </c>
      <c r="C20" s="49" t="s">
        <v>2243</v>
      </c>
      <c r="D20" s="107"/>
      <c r="E20" s="104"/>
      <c r="F20" s="317" t="s">
        <v>1736</v>
      </c>
      <c r="G20" s="14"/>
    </row>
    <row r="21" spans="1:7" ht="118.5" customHeight="1" x14ac:dyDescent="0.25">
      <c r="A21" s="91" t="s">
        <v>1475</v>
      </c>
      <c r="B21" s="46" t="s">
        <v>1486</v>
      </c>
      <c r="C21" s="49" t="s">
        <v>2244</v>
      </c>
      <c r="D21" s="107"/>
      <c r="E21" s="104"/>
      <c r="F21" s="317" t="s">
        <v>1736</v>
      </c>
      <c r="G21" s="14"/>
    </row>
    <row r="22" spans="1:7" ht="60" customHeight="1" x14ac:dyDescent="0.25">
      <c r="B22" s="48" t="s">
        <v>1487</v>
      </c>
      <c r="C22" s="278" t="s">
        <v>2245</v>
      </c>
      <c r="D22" s="70" t="str">
        <f>IF(COUNTIF(D23:D24,"NO CUMPLE")&gt;0,"NO CUMPLE CONDICIÓN",IF(COUNTIF(D23:D24,"CUMPLE")=0,"NO APLICA","CUMPLE"))</f>
        <v>NO APLICA</v>
      </c>
      <c r="E22" s="63" t="str">
        <f>CONCATENATE(IF(D23="NO CUMPLE",CONCATENATE(E23," / "),""),IF(D24="NO CUMPLE",CONCATENATE(E24," / "),""))</f>
        <v/>
      </c>
      <c r="F22" s="318" t="s">
        <v>1737</v>
      </c>
      <c r="G22" s="14">
        <f t="shared" ref="G22" si="1">IF(D22="CUMPLE",1,IF(D22="NO CUMPLE CONDICIÓN",2,3))</f>
        <v>3</v>
      </c>
    </row>
    <row r="23" spans="1:7" ht="177" customHeight="1" x14ac:dyDescent="0.25">
      <c r="A23" s="91" t="s">
        <v>1475</v>
      </c>
      <c r="B23" s="46" t="s">
        <v>1488</v>
      </c>
      <c r="C23" s="253" t="s">
        <v>2246</v>
      </c>
      <c r="D23" s="107"/>
      <c r="E23" s="104"/>
      <c r="F23" s="317" t="s">
        <v>1737</v>
      </c>
      <c r="G23" s="14"/>
    </row>
    <row r="24" spans="1:7" ht="81.75" customHeight="1" x14ac:dyDescent="0.25">
      <c r="A24" s="91" t="s">
        <v>1475</v>
      </c>
      <c r="B24" s="46" t="s">
        <v>1489</v>
      </c>
      <c r="C24" s="47" t="s">
        <v>2247</v>
      </c>
      <c r="D24" s="107"/>
      <c r="E24" s="103"/>
      <c r="F24" s="317" t="s">
        <v>1737</v>
      </c>
      <c r="G24" s="14"/>
    </row>
    <row r="25" spans="1:7" s="14" customFormat="1" ht="124.5" customHeight="1" x14ac:dyDescent="0.25">
      <c r="A25" s="90"/>
      <c r="B25" s="48" t="s">
        <v>1490</v>
      </c>
      <c r="C25" s="278" t="s">
        <v>2248</v>
      </c>
      <c r="D25" s="70" t="str">
        <f>IF(COUNTIF(D27:D38,"NO CUMPLE")&gt;0,"NO CUMPLE CONDICIÓN",IF(COUNTIF(D27:D38,"CUMPLE")=0,"NO APLICA","CUMPLE"))</f>
        <v>NO APLICA</v>
      </c>
      <c r="E25" s="65" t="str">
        <f>CONCATENATE(IF(D27="NO CUMPLE",CONCATENATE(E27," / "),""),IF(D28="NO CUMPLE",CONCATENATE(E28," / "),""),IF(D29="NO CUMPLE",CONCATENATE(E29," / "),""),IF(D30="NO CUMPLE",CONCATENATE(E30," / "),""),IF(D31="NO CUMPLE",CONCATENATE(E31," / "),""),IF(D32="NO CUMPLE",CONCATENATE(E32," / "),""),IF(D33="NO CUMPLE",CONCATENATE(E33," / "),""),IF(D34="NO CUMPLE",CONCATENATE(E34," / "),""),IF(D35="NO CUMPLE",CONCATENATE(E35," / "),""),IF(D36="NO CUMPLE",CONCATENATE(E36," / "),""),IF(D37="NO CUMPLE",CONCATENATE(E37," / "),""),IF(D38="NO CUMPLE",CONCATENATE(E38," / "),""))</f>
        <v/>
      </c>
      <c r="F25" s="318" t="s">
        <v>1738</v>
      </c>
      <c r="G25" s="14">
        <f t="shared" ref="G25:G26" si="2">IF(D25="CUMPLE",1,IF(D25="NO CUMPLE CONDICIÓN",2,3))</f>
        <v>3</v>
      </c>
    </row>
    <row r="26" spans="1:7" s="14" customFormat="1" ht="111.75" customHeight="1" x14ac:dyDescent="0.25">
      <c r="A26" s="90"/>
      <c r="B26" s="48" t="s">
        <v>1490</v>
      </c>
      <c r="C26" s="278" t="s">
        <v>2248</v>
      </c>
      <c r="D26" s="70" t="str">
        <f>IF(COUNTIF(D39:D49,"NO CUMPLE")&gt;0,"NO CUMPLE CONDICIÓN",IF(COUNTIF(D39:D49,"CUMPLE")=0,"NO APLICA","CUMPLE"))</f>
        <v>NO APLICA</v>
      </c>
      <c r="E26" s="65" t="str">
        <f>CONCATENATE(IF(D39="NO CUMPLE",CONCATENATE(E39," / "),""),IF(D40="NO CUMPLE",CONCATENATE(E40," / "),""),IF(D41="NO CUMPLE",CONCATENATE(E41," / "),""),IF(D42="NO CUMPLE",CONCATENATE(E42," / "),""),IF(D43="NO CUMPLE",CONCATENATE(E43," / "),""),IF(D44="NO CUMPLE",CONCATENATE(E44," / "),""),IF(D45="NO CUMPLE",CONCATENATE(E45," / "),""),IF(D46="NO CUMPLE",CONCATENATE(E46," / "),""),IF(D47="NO CUMPLE",CONCATENATE(E47," / "),""),IF(D48="NO CUMPLE",CONCATENATE(E48," / "),""),IF(D49="NO CUMPLE",CONCATENATE(E49," / "),""))</f>
        <v/>
      </c>
      <c r="F26" s="318" t="s">
        <v>1738</v>
      </c>
      <c r="G26" s="14">
        <f t="shared" si="2"/>
        <v>3</v>
      </c>
    </row>
    <row r="27" spans="1:7" ht="96" customHeight="1" x14ac:dyDescent="0.25">
      <c r="A27" s="91" t="s">
        <v>1475</v>
      </c>
      <c r="B27" s="46" t="s">
        <v>1491</v>
      </c>
      <c r="C27" s="47" t="s">
        <v>1739</v>
      </c>
      <c r="D27" s="107"/>
      <c r="E27" s="104"/>
      <c r="F27" s="317" t="s">
        <v>1740</v>
      </c>
      <c r="G27" s="14"/>
    </row>
    <row r="28" spans="1:7" ht="51.75" customHeight="1" x14ac:dyDescent="0.25">
      <c r="A28" s="91" t="s">
        <v>1475</v>
      </c>
      <c r="B28" s="46" t="s">
        <v>1492</v>
      </c>
      <c r="C28" s="47" t="s">
        <v>1741</v>
      </c>
      <c r="D28" s="107"/>
      <c r="E28" s="104"/>
      <c r="F28" s="317" t="s">
        <v>1740</v>
      </c>
      <c r="G28" s="14"/>
    </row>
    <row r="29" spans="1:7" ht="96" customHeight="1" x14ac:dyDescent="0.25">
      <c r="A29" s="91" t="s">
        <v>1475</v>
      </c>
      <c r="B29" s="46" t="s">
        <v>2482</v>
      </c>
      <c r="C29" s="47" t="s">
        <v>1742</v>
      </c>
      <c r="D29" s="107"/>
      <c r="E29" s="104"/>
      <c r="F29" s="317" t="s">
        <v>1740</v>
      </c>
      <c r="G29" s="14"/>
    </row>
    <row r="30" spans="1:7" ht="81.75" customHeight="1" x14ac:dyDescent="0.25">
      <c r="A30" s="91" t="s">
        <v>1475</v>
      </c>
      <c r="B30" s="46" t="s">
        <v>2483</v>
      </c>
      <c r="C30" s="47" t="s">
        <v>2303</v>
      </c>
      <c r="D30" s="107"/>
      <c r="E30" s="103"/>
      <c r="F30" s="317" t="s">
        <v>1740</v>
      </c>
      <c r="G30" s="14"/>
    </row>
    <row r="31" spans="1:7" ht="88.5" customHeight="1" x14ac:dyDescent="0.25">
      <c r="A31" s="91" t="s">
        <v>1475</v>
      </c>
      <c r="B31" s="46" t="s">
        <v>2484</v>
      </c>
      <c r="C31" s="47" t="s">
        <v>1743</v>
      </c>
      <c r="D31" s="107"/>
      <c r="E31" s="103"/>
      <c r="F31" s="317" t="s">
        <v>1738</v>
      </c>
      <c r="G31" s="14"/>
    </row>
    <row r="32" spans="1:7" ht="80.25" customHeight="1" x14ac:dyDescent="0.25">
      <c r="A32" s="91" t="s">
        <v>1475</v>
      </c>
      <c r="B32" s="46" t="s">
        <v>2485</v>
      </c>
      <c r="C32" s="47" t="s">
        <v>1744</v>
      </c>
      <c r="D32" s="107"/>
      <c r="E32" s="103"/>
      <c r="F32" s="317" t="s">
        <v>1738</v>
      </c>
      <c r="G32" s="14"/>
    </row>
    <row r="33" spans="1:7" ht="57.75" customHeight="1" x14ac:dyDescent="0.25">
      <c r="A33" s="91" t="s">
        <v>1475</v>
      </c>
      <c r="B33" s="46" t="s">
        <v>2486</v>
      </c>
      <c r="C33" s="47" t="s">
        <v>1745</v>
      </c>
      <c r="D33" s="107"/>
      <c r="E33" s="104"/>
      <c r="F33" s="317" t="s">
        <v>1738</v>
      </c>
      <c r="G33" s="14"/>
    </row>
    <row r="34" spans="1:7" ht="57.75" customHeight="1" x14ac:dyDescent="0.25">
      <c r="A34" s="91" t="s">
        <v>1475</v>
      </c>
      <c r="B34" s="46" t="s">
        <v>2487</v>
      </c>
      <c r="C34" s="47" t="s">
        <v>1746</v>
      </c>
      <c r="D34" s="107"/>
      <c r="E34" s="104"/>
      <c r="F34" s="317" t="s">
        <v>1738</v>
      </c>
      <c r="G34" s="14"/>
    </row>
    <row r="35" spans="1:7" ht="64.5" customHeight="1" x14ac:dyDescent="0.25">
      <c r="A35" s="91" t="s">
        <v>1475</v>
      </c>
      <c r="B35" s="46" t="s">
        <v>2488</v>
      </c>
      <c r="C35" s="47" t="s">
        <v>1747</v>
      </c>
      <c r="D35" s="107"/>
      <c r="E35" s="103"/>
      <c r="F35" s="317" t="s">
        <v>1738</v>
      </c>
      <c r="G35" s="14"/>
    </row>
    <row r="36" spans="1:7" ht="33" customHeight="1" x14ac:dyDescent="0.25">
      <c r="A36" s="91" t="s">
        <v>1475</v>
      </c>
      <c r="B36" s="46" t="s">
        <v>2489</v>
      </c>
      <c r="C36" s="47" t="s">
        <v>1748</v>
      </c>
      <c r="D36" s="107"/>
      <c r="E36" s="103"/>
      <c r="F36" s="317" t="s">
        <v>1738</v>
      </c>
      <c r="G36" s="14"/>
    </row>
    <row r="37" spans="1:7" ht="78" customHeight="1" x14ac:dyDescent="0.25">
      <c r="A37" s="91" t="s">
        <v>1475</v>
      </c>
      <c r="B37" s="46" t="s">
        <v>2490</v>
      </c>
      <c r="C37" s="47" t="s">
        <v>1749</v>
      </c>
      <c r="D37" s="107"/>
      <c r="E37" s="103"/>
      <c r="F37" s="317" t="s">
        <v>1738</v>
      </c>
      <c r="G37" s="14"/>
    </row>
    <row r="38" spans="1:7" ht="68.45" customHeight="1" x14ac:dyDescent="0.25">
      <c r="A38" s="91" t="s">
        <v>1475</v>
      </c>
      <c r="B38" s="46" t="s">
        <v>2491</v>
      </c>
      <c r="C38" s="47" t="s">
        <v>1750</v>
      </c>
      <c r="D38" s="107"/>
      <c r="E38" s="104"/>
      <c r="F38" s="317" t="s">
        <v>1738</v>
      </c>
      <c r="G38" s="14"/>
    </row>
    <row r="39" spans="1:7" ht="89.25" customHeight="1" x14ac:dyDescent="0.25">
      <c r="A39" s="91" t="s">
        <v>1475</v>
      </c>
      <c r="B39" s="46" t="s">
        <v>2492</v>
      </c>
      <c r="C39" s="47" t="s">
        <v>2459</v>
      </c>
      <c r="D39" s="107"/>
      <c r="E39" s="104"/>
      <c r="F39" s="317" t="s">
        <v>1738</v>
      </c>
      <c r="G39" s="14"/>
    </row>
    <row r="40" spans="1:7" ht="261" customHeight="1" x14ac:dyDescent="0.25">
      <c r="A40" s="91" t="s">
        <v>1475</v>
      </c>
      <c r="B40" s="46" t="s">
        <v>2493</v>
      </c>
      <c r="C40" s="47" t="s">
        <v>2460</v>
      </c>
      <c r="D40" s="107"/>
      <c r="E40" s="103"/>
      <c r="F40" s="317" t="s">
        <v>1738</v>
      </c>
      <c r="G40" s="14"/>
    </row>
    <row r="41" spans="1:7" ht="190.5" customHeight="1" x14ac:dyDescent="0.25">
      <c r="A41" s="91" t="s">
        <v>1475</v>
      </c>
      <c r="B41" s="46" t="s">
        <v>2494</v>
      </c>
      <c r="C41" s="47" t="s">
        <v>2304</v>
      </c>
      <c r="D41" s="107"/>
      <c r="E41" s="103"/>
      <c r="F41" s="317" t="s">
        <v>1738</v>
      </c>
      <c r="G41" s="14"/>
    </row>
    <row r="42" spans="1:7" ht="102.75" customHeight="1" x14ac:dyDescent="0.25">
      <c r="A42" s="91" t="s">
        <v>1475</v>
      </c>
      <c r="B42" s="46" t="s">
        <v>2495</v>
      </c>
      <c r="C42" s="47" t="s">
        <v>1751</v>
      </c>
      <c r="D42" s="107"/>
      <c r="E42" s="103"/>
      <c r="F42" s="317" t="s">
        <v>1738</v>
      </c>
      <c r="G42" s="14"/>
    </row>
    <row r="43" spans="1:7" ht="80.45" customHeight="1" x14ac:dyDescent="0.25">
      <c r="A43" s="91" t="s">
        <v>1475</v>
      </c>
      <c r="B43" s="46" t="s">
        <v>2496</v>
      </c>
      <c r="C43" s="47" t="s">
        <v>1752</v>
      </c>
      <c r="D43" s="107"/>
      <c r="E43" s="103"/>
      <c r="F43" s="317" t="s">
        <v>1738</v>
      </c>
      <c r="G43" s="14"/>
    </row>
    <row r="44" spans="1:7" ht="65.45" customHeight="1" x14ac:dyDescent="0.25">
      <c r="A44" s="91" t="s">
        <v>1475</v>
      </c>
      <c r="B44" s="46" t="s">
        <v>2497</v>
      </c>
      <c r="C44" s="47" t="s">
        <v>1753</v>
      </c>
      <c r="D44" s="107"/>
      <c r="E44" s="103"/>
      <c r="F44" s="317" t="s">
        <v>1738</v>
      </c>
      <c r="G44" s="14"/>
    </row>
    <row r="45" spans="1:7" ht="68.25" customHeight="1" x14ac:dyDescent="0.25">
      <c r="A45" s="91" t="s">
        <v>1475</v>
      </c>
      <c r="B45" s="46" t="s">
        <v>2498</v>
      </c>
      <c r="C45" s="47" t="s">
        <v>1754</v>
      </c>
      <c r="D45" s="107"/>
      <c r="E45" s="104"/>
      <c r="F45" s="317" t="s">
        <v>1738</v>
      </c>
      <c r="G45" s="14"/>
    </row>
    <row r="46" spans="1:7" ht="45.6" customHeight="1" x14ac:dyDescent="0.25">
      <c r="A46" s="91" t="s">
        <v>1475</v>
      </c>
      <c r="B46" s="46" t="s">
        <v>2499</v>
      </c>
      <c r="C46" s="47" t="s">
        <v>1755</v>
      </c>
      <c r="D46" s="107"/>
      <c r="E46" s="104"/>
      <c r="F46" s="317" t="s">
        <v>1738</v>
      </c>
      <c r="G46" s="14"/>
    </row>
    <row r="47" spans="1:7" ht="50.45" customHeight="1" x14ac:dyDescent="0.25">
      <c r="A47" s="91" t="s">
        <v>1475</v>
      </c>
      <c r="B47" s="46" t="s">
        <v>2500</v>
      </c>
      <c r="C47" s="47" t="s">
        <v>1756</v>
      </c>
      <c r="D47" s="107"/>
      <c r="E47" s="104"/>
      <c r="F47" s="317" t="s">
        <v>1738</v>
      </c>
      <c r="G47" s="14"/>
    </row>
    <row r="48" spans="1:7" ht="47.45" customHeight="1" x14ac:dyDescent="0.25">
      <c r="A48" s="91" t="s">
        <v>1475</v>
      </c>
      <c r="B48" s="46" t="s">
        <v>2501</v>
      </c>
      <c r="C48" s="47" t="s">
        <v>1757</v>
      </c>
      <c r="D48" s="107"/>
      <c r="E48" s="104"/>
      <c r="F48" s="317" t="s">
        <v>1738</v>
      </c>
      <c r="G48" s="14"/>
    </row>
    <row r="49" spans="1:7" ht="109.5" customHeight="1" x14ac:dyDescent="0.25">
      <c r="A49" s="91" t="s">
        <v>1475</v>
      </c>
      <c r="B49" s="46" t="s">
        <v>2502</v>
      </c>
      <c r="C49" s="47" t="s">
        <v>1758</v>
      </c>
      <c r="D49" s="107"/>
      <c r="E49" s="104"/>
      <c r="F49" s="317" t="s">
        <v>1738</v>
      </c>
      <c r="G49" s="14"/>
    </row>
    <row r="50" spans="1:7" s="14" customFormat="1" ht="107.25" customHeight="1" x14ac:dyDescent="0.25">
      <c r="A50" s="90"/>
      <c r="B50" s="48" t="s">
        <v>1493</v>
      </c>
      <c r="C50" s="278" t="s">
        <v>2305</v>
      </c>
      <c r="D50" s="70" t="str">
        <f>IF(COUNTIF(D51:D55,"NO CUMPLE")&gt;0,"NO CUMPLE CONDICIÓN",IF(COUNTIF(D51:D55,"CUMPLE")=0,"NO APLICA","CUMPLE"))</f>
        <v>NO APLICA</v>
      </c>
      <c r="E50" s="63" t="str">
        <f>CONCATENATE(IF(D51="NO CUMPLE",CONCATENATE(E51," / "),""),IF(D52="NO CUMPLE",CONCATENATE(E52," / "),""),IF(D53="NO CUMPLE",CONCATENATE(E53," / "),""),IF(D54="NO CUMPLE",CONCATENATE(E54," / "),""),IF(D55="NO CUMPLE",CONCATENATE(E55," / "),""))</f>
        <v/>
      </c>
      <c r="F50" s="318" t="s">
        <v>1759</v>
      </c>
      <c r="G50" s="14">
        <f t="shared" ref="G50" si="3">IF(D50="CUMPLE",1,IF(D50="NO CUMPLE CONDICIÓN",2,3))</f>
        <v>3</v>
      </c>
    </row>
    <row r="51" spans="1:7" ht="207.75" customHeight="1" x14ac:dyDescent="0.25">
      <c r="A51" s="91" t="s">
        <v>1475</v>
      </c>
      <c r="B51" s="46" t="s">
        <v>1494</v>
      </c>
      <c r="C51" s="252" t="s">
        <v>2306</v>
      </c>
      <c r="D51" s="107"/>
      <c r="E51" s="104"/>
      <c r="F51" s="317" t="s">
        <v>1759</v>
      </c>
      <c r="G51" s="14"/>
    </row>
    <row r="52" spans="1:7" ht="152.25" customHeight="1" x14ac:dyDescent="0.25">
      <c r="A52" s="91" t="s">
        <v>1475</v>
      </c>
      <c r="B52" s="46" t="s">
        <v>1495</v>
      </c>
      <c r="C52" s="252" t="s">
        <v>2307</v>
      </c>
      <c r="D52" s="107"/>
      <c r="E52" s="104"/>
      <c r="F52" s="317" t="s">
        <v>1759</v>
      </c>
      <c r="G52" s="14"/>
    </row>
    <row r="53" spans="1:7" ht="184.5" customHeight="1" x14ac:dyDescent="0.25">
      <c r="A53" s="91" t="s">
        <v>1475</v>
      </c>
      <c r="B53" s="46" t="s">
        <v>1496</v>
      </c>
      <c r="C53" s="252" t="s">
        <v>2308</v>
      </c>
      <c r="D53" s="107"/>
      <c r="E53" s="104"/>
      <c r="F53" s="317" t="s">
        <v>1759</v>
      </c>
      <c r="G53" s="14"/>
    </row>
    <row r="54" spans="1:7" ht="210.75" customHeight="1" x14ac:dyDescent="0.25">
      <c r="A54" s="91" t="s">
        <v>1475</v>
      </c>
      <c r="B54" s="46" t="s">
        <v>1497</v>
      </c>
      <c r="C54" s="252" t="s">
        <v>2309</v>
      </c>
      <c r="D54" s="107"/>
      <c r="E54" s="104"/>
      <c r="F54" s="317" t="s">
        <v>1759</v>
      </c>
      <c r="G54" s="14"/>
    </row>
    <row r="55" spans="1:7" ht="123" customHeight="1" x14ac:dyDescent="0.25">
      <c r="A55" s="91" t="s">
        <v>1475</v>
      </c>
      <c r="B55" s="46" t="s">
        <v>1498</v>
      </c>
      <c r="C55" s="252" t="s">
        <v>1760</v>
      </c>
      <c r="D55" s="107"/>
      <c r="E55" s="104"/>
      <c r="F55" s="317" t="s">
        <v>1759</v>
      </c>
      <c r="G55" s="14"/>
    </row>
    <row r="56" spans="1:7" ht="80.25" customHeight="1" x14ac:dyDescent="0.25">
      <c r="A56" s="279"/>
      <c r="B56" s="48" t="s">
        <v>1761</v>
      </c>
      <c r="C56" s="278" t="s">
        <v>2314</v>
      </c>
      <c r="D56" s="70" t="str">
        <f>IF(COUNTIF(D57:D60,"NO CUMPLE")&gt;0,"NO CUMPLE CONDICIÓN",IF(COUNTIF(D57:D60,"CUMPLE")=0,"NO APLICA","CUMPLE"))</f>
        <v>NO APLICA</v>
      </c>
      <c r="E56" s="63" t="str">
        <f>CONCATENATE(IF(D57="NO CUMPLE",CONCATENATE(E57," / "),""),IF(D58="NO CUMPLE",CONCATENATE(E58," / "),""),IF(D59="NO CUMPLE",CONCATENATE(E59," / "),""),IF(D60="NO CUMPLE",CONCATENATE(E60," / "),""),)</f>
        <v/>
      </c>
      <c r="F56" s="318" t="s">
        <v>1762</v>
      </c>
      <c r="G56" s="14">
        <f t="shared" ref="G56" si="4">IF(D56="CUMPLE",1,IF(D56="NO CUMPLE CONDICIÓN",2,3))</f>
        <v>3</v>
      </c>
    </row>
    <row r="57" spans="1:7" ht="130.5" customHeight="1" x14ac:dyDescent="0.25">
      <c r="A57" s="91" t="s">
        <v>1475</v>
      </c>
      <c r="B57" s="46" t="s">
        <v>1763</v>
      </c>
      <c r="C57" s="252" t="s">
        <v>1764</v>
      </c>
      <c r="D57" s="107"/>
      <c r="E57" s="103"/>
      <c r="F57" s="317" t="s">
        <v>1762</v>
      </c>
      <c r="G57" s="14"/>
    </row>
    <row r="58" spans="1:7" ht="44.45" customHeight="1" x14ac:dyDescent="0.25">
      <c r="A58" s="91" t="s">
        <v>1475</v>
      </c>
      <c r="B58" s="46" t="s">
        <v>1765</v>
      </c>
      <c r="C58" s="252" t="s">
        <v>1766</v>
      </c>
      <c r="D58" s="107"/>
      <c r="E58" s="103"/>
      <c r="F58" s="317" t="s">
        <v>1762</v>
      </c>
      <c r="G58" s="14"/>
    </row>
    <row r="59" spans="1:7" ht="144.75" customHeight="1" x14ac:dyDescent="0.25">
      <c r="A59" s="91" t="s">
        <v>1475</v>
      </c>
      <c r="B59" s="46" t="s">
        <v>2503</v>
      </c>
      <c r="C59" s="49" t="s">
        <v>1767</v>
      </c>
      <c r="D59" s="107"/>
      <c r="E59" s="103"/>
      <c r="F59" s="317" t="s">
        <v>1762</v>
      </c>
      <c r="G59" s="14"/>
    </row>
    <row r="60" spans="1:7" ht="55.5" customHeight="1" x14ac:dyDescent="0.25">
      <c r="A60" s="91" t="s">
        <v>1475</v>
      </c>
      <c r="B60" s="46" t="s">
        <v>2504</v>
      </c>
      <c r="C60" s="252" t="s">
        <v>1768</v>
      </c>
      <c r="D60" s="107"/>
      <c r="E60" s="103"/>
      <c r="F60" s="317" t="s">
        <v>1762</v>
      </c>
      <c r="G60" s="14"/>
    </row>
    <row r="61" spans="1:7" ht="87" customHeight="1" x14ac:dyDescent="0.25">
      <c r="B61" s="48" t="s">
        <v>1769</v>
      </c>
      <c r="C61" s="83" t="s">
        <v>2316</v>
      </c>
      <c r="D61" s="70" t="str">
        <f>IF(COUNTIF(D62:D66,"NO CUMPLE")&gt;0,"NO CUMPLE CONDICIÓN",IF(COUNTIF(D62:D66,"CUMPLE")=0,"NO APLICA","CUMPLE"))</f>
        <v>NO APLICA</v>
      </c>
      <c r="E61" s="63" t="str">
        <f>CONCATENATE(IF(D62="NO CUMPLE",CONCATENATE(E62," / "),""),IF(D63="NO CUMPLE",CONCATENATE(E63," / "),""),IF(D64="NO CUMPLE",CONCATENATE(E64," / "),""),IF(D65="NO CUMPLE",CONCATENATE(E65," / "),""),IF(D66="NO CUMPLE",CONCATENATE(E66," / "),""))</f>
        <v/>
      </c>
      <c r="F61" s="318" t="s">
        <v>1770</v>
      </c>
      <c r="G61" s="14">
        <f t="shared" si="0"/>
        <v>3</v>
      </c>
    </row>
    <row r="62" spans="1:7" ht="45.95" customHeight="1" x14ac:dyDescent="0.25">
      <c r="A62" s="91" t="s">
        <v>1475</v>
      </c>
      <c r="B62" s="46" t="s">
        <v>1771</v>
      </c>
      <c r="C62" s="47" t="s">
        <v>1772</v>
      </c>
      <c r="D62" s="107"/>
      <c r="E62" s="104"/>
      <c r="F62" s="317" t="s">
        <v>1773</v>
      </c>
      <c r="G62" s="14"/>
    </row>
    <row r="63" spans="1:7" ht="63" customHeight="1" x14ac:dyDescent="0.25">
      <c r="A63" s="91" t="s">
        <v>1475</v>
      </c>
      <c r="B63" s="46" t="s">
        <v>1774</v>
      </c>
      <c r="C63" s="47" t="s">
        <v>1775</v>
      </c>
      <c r="D63" s="107"/>
      <c r="E63" s="104"/>
      <c r="F63" s="317" t="s">
        <v>1773</v>
      </c>
      <c r="G63" s="14"/>
    </row>
    <row r="64" spans="1:7" ht="78.75" customHeight="1" x14ac:dyDescent="0.25">
      <c r="A64" s="277" t="s">
        <v>1731</v>
      </c>
      <c r="B64" s="46" t="s">
        <v>1776</v>
      </c>
      <c r="C64" s="57" t="s">
        <v>1777</v>
      </c>
      <c r="D64" s="107"/>
      <c r="E64" s="325"/>
      <c r="F64" s="318" t="s">
        <v>2325</v>
      </c>
      <c r="G64" s="14"/>
    </row>
    <row r="65" spans="1:7" ht="404.25" customHeight="1" x14ac:dyDescent="0.25">
      <c r="A65" s="277" t="s">
        <v>1731</v>
      </c>
      <c r="B65" s="46" t="s">
        <v>1779</v>
      </c>
      <c r="C65" s="323" t="s">
        <v>2318</v>
      </c>
      <c r="D65" s="107"/>
      <c r="E65" s="325"/>
      <c r="F65" s="318" t="s">
        <v>2325</v>
      </c>
      <c r="G65" s="14"/>
    </row>
    <row r="66" spans="1:7" ht="90" customHeight="1" x14ac:dyDescent="0.25">
      <c r="A66" s="94" t="s">
        <v>1503</v>
      </c>
      <c r="B66" s="46" t="s">
        <v>2440</v>
      </c>
      <c r="C66" s="323" t="s">
        <v>2315</v>
      </c>
      <c r="D66" s="107"/>
      <c r="E66" s="103"/>
      <c r="F66" s="319" t="s">
        <v>1780</v>
      </c>
      <c r="G66" s="14"/>
    </row>
    <row r="67" spans="1:7" s="14" customFormat="1" ht="51" customHeight="1" x14ac:dyDescent="0.25">
      <c r="A67" s="90"/>
      <c r="B67" s="48" t="s">
        <v>1781</v>
      </c>
      <c r="C67" s="278" t="s">
        <v>2317</v>
      </c>
      <c r="D67" s="70" t="str">
        <f>IF(COUNTIF(D68:D68,"NO CUMPLE")&gt;0,"NO CUMPLE CONDICIÓN",IF(COUNTIF(D68:D68,"CUMPLE")=0,"NO APLICA","CUMPLE"))</f>
        <v>NO APLICA</v>
      </c>
      <c r="E67" s="63" t="str">
        <f>CONCATENATE(IF(D68="NO CUMPLE",CONCATENATE(E68," / "),""))</f>
        <v/>
      </c>
      <c r="F67" s="320" t="s">
        <v>1782</v>
      </c>
      <c r="G67" s="14">
        <f t="shared" si="0"/>
        <v>3</v>
      </c>
    </row>
    <row r="68" spans="1:7" ht="61.5" customHeight="1" thickBot="1" x14ac:dyDescent="0.3">
      <c r="A68" s="91" t="s">
        <v>1475</v>
      </c>
      <c r="B68" s="50" t="s">
        <v>1783</v>
      </c>
      <c r="C68" s="207" t="s">
        <v>1784</v>
      </c>
      <c r="D68" s="108"/>
      <c r="E68" s="106"/>
      <c r="F68" s="321" t="s">
        <v>1782</v>
      </c>
      <c r="G68" s="14"/>
    </row>
    <row r="70" spans="1:7" hidden="1" x14ac:dyDescent="0.25">
      <c r="C70" s="84" t="s">
        <v>1499</v>
      </c>
      <c r="D70" s="34">
        <f>COUNTIF(G3:G68,1)</f>
        <v>0</v>
      </c>
    </row>
    <row r="71" spans="1:7" hidden="1" x14ac:dyDescent="0.25">
      <c r="C71" s="84" t="s">
        <v>1500</v>
      </c>
      <c r="D71" s="34">
        <f>COUNTIF(G3:G68,2)</f>
        <v>0</v>
      </c>
    </row>
    <row r="72" spans="1:7" hidden="1" x14ac:dyDescent="0.25">
      <c r="C72" s="84" t="s">
        <v>1501</v>
      </c>
      <c r="D72" s="34">
        <f>COUNTIF(G3:G68,3)</f>
        <v>12</v>
      </c>
    </row>
  </sheetData>
  <sheetProtection algorithmName="SHA-512" hashValue="5qmTfPrUq9w9zvSo9MRegjJug6lBxd3BIJrRbIF+NMLoREnySR9+M21JnnMuIc7qzwHKkxOmJMQjv4dbtiWCdA==" saltValue="2eidxG/0Pqgbzfhnf1nbVA==" spinCount="100000" sheet="1" formatRows="0" autoFilter="0"/>
  <mergeCells count="1">
    <mergeCell ref="B1:E1"/>
  </mergeCells>
  <phoneticPr fontId="31" type="noConversion"/>
  <conditionalFormatting sqref="D3">
    <cfRule type="cellIs" dxfId="76" priority="35" operator="equal">
      <formula>"NO CUMPLE CONDICIÓN"</formula>
    </cfRule>
    <cfRule type="cellIs" dxfId="75" priority="36" operator="equal">
      <formula>"No Cumple"</formula>
    </cfRule>
  </conditionalFormatting>
  <conditionalFormatting sqref="D5">
    <cfRule type="cellIs" dxfId="74" priority="33" operator="equal">
      <formula>"NO CUMPLE CONDICIÓN"</formula>
    </cfRule>
    <cfRule type="cellIs" dxfId="73" priority="34" operator="equal">
      <formula>"No Cumple"</formula>
    </cfRule>
  </conditionalFormatting>
  <conditionalFormatting sqref="D13">
    <cfRule type="cellIs" dxfId="72" priority="13" operator="equal">
      <formula>"NO CUMPLE CONDICIÓN"</formula>
    </cfRule>
    <cfRule type="cellIs" dxfId="71" priority="14" operator="equal">
      <formula>"No Cumple"</formula>
    </cfRule>
  </conditionalFormatting>
  <conditionalFormatting sqref="D15">
    <cfRule type="cellIs" dxfId="70" priority="11" operator="equal">
      <formula>"NO CUMPLE CONDICIÓN"</formula>
    </cfRule>
    <cfRule type="cellIs" dxfId="69" priority="12" operator="equal">
      <formula>"No Cumple"</formula>
    </cfRule>
  </conditionalFormatting>
  <conditionalFormatting sqref="D18">
    <cfRule type="cellIs" dxfId="68" priority="9" operator="equal">
      <formula>"NO CUMPLE CONDICIÓN"</formula>
    </cfRule>
    <cfRule type="cellIs" dxfId="67" priority="10" operator="equal">
      <formula>"No Cumple"</formula>
    </cfRule>
  </conditionalFormatting>
  <conditionalFormatting sqref="D22">
    <cfRule type="cellIs" dxfId="66" priority="7" operator="equal">
      <formula>"NO CUMPLE CONDICIÓN"</formula>
    </cfRule>
    <cfRule type="cellIs" dxfId="65" priority="8" operator="equal">
      <formula>"No Cumple"</formula>
    </cfRule>
  </conditionalFormatting>
  <conditionalFormatting sqref="D25:D26">
    <cfRule type="cellIs" dxfId="64" priority="19" operator="equal">
      <formula>"NO CUMPLE CONDICIÓN"</formula>
    </cfRule>
    <cfRule type="cellIs" dxfId="63" priority="20" operator="equal">
      <formula>"No Cumple"</formula>
    </cfRule>
  </conditionalFormatting>
  <conditionalFormatting sqref="D50">
    <cfRule type="cellIs" dxfId="62" priority="5" operator="equal">
      <formula>"NO CUMPLE CONDICIÓN"</formula>
    </cfRule>
    <cfRule type="cellIs" dxfId="61" priority="6" operator="equal">
      <formula>"No Cumple"</formula>
    </cfRule>
  </conditionalFormatting>
  <conditionalFormatting sqref="D56">
    <cfRule type="cellIs" dxfId="60" priority="15" operator="equal">
      <formula>"NO CUMPLE CONDICIÓN"</formula>
    </cfRule>
    <cfRule type="cellIs" dxfId="59" priority="16" operator="equal">
      <formula>"No Cumple"</formula>
    </cfRule>
  </conditionalFormatting>
  <conditionalFormatting sqref="D61">
    <cfRule type="cellIs" dxfId="58" priority="3" operator="equal">
      <formula>"NO CUMPLE CONDICIÓN"</formula>
    </cfRule>
    <cfRule type="cellIs" dxfId="57" priority="4" operator="equal">
      <formula>"No Cumple"</formula>
    </cfRule>
  </conditionalFormatting>
  <conditionalFormatting sqref="D67">
    <cfRule type="cellIs" dxfId="56" priority="1" operator="equal">
      <formula>"NO CUMPLE CONDICIÓN"</formula>
    </cfRule>
    <cfRule type="cellIs" dxfId="55" priority="2" operator="equal">
      <formula>"No Cumple"</formula>
    </cfRule>
  </conditionalFormatting>
  <dataValidations count="2">
    <dataValidation type="list" allowBlank="1" showInputMessage="1" showErrorMessage="1" sqref="D14 D4 D16:D17 D6:D7 D19:D21 D23 D68 D45:D47 D57:D60 D37 D39:D41 D51:D55 D62:D66 D9" xr:uid="{8B98F3F0-4337-4092-B239-9A7D9C5874C6}">
      <formula1>"CUMPLE,NO CUMPLE"</formula1>
    </dataValidation>
    <dataValidation type="list" allowBlank="1" showInputMessage="1" showErrorMessage="1" sqref="D27:D36 D24 D10:D12 D8 D38 D42:D44 D48:D49" xr:uid="{283A0BB7-3D23-47ED-8335-3FBF243B15C0}">
      <formula1>"CUMPLE,NO CUMPLE,NO APLICA"</formula1>
    </dataValidation>
  </dataValidations>
  <hyperlinks>
    <hyperlink ref="A1" location="PORTADA!A1" display="Portada" xr:uid="{19E4A6B3-0FE1-495C-BBD9-958D53BD9933}"/>
  </hyperlinks>
  <printOptions horizontalCentered="1"/>
  <pageMargins left="0.31496062992125984" right="0.31496062992125984" top="1.1417322834645669" bottom="0.74803149606299213" header="0.31496062992125984" footer="0.31496062992125984"/>
  <pageSetup scale="61"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2F54A-0EC9-49D1-98BD-3B6C6749315C}">
  <sheetPr>
    <tabColor rgb="FFF2CEEF"/>
    <pageSetUpPr fitToPage="1"/>
  </sheetPr>
  <dimension ref="A1:G74"/>
  <sheetViews>
    <sheetView zoomScale="80" zoomScaleNormal="80" workbookViewId="0">
      <selection activeCell="E1" sqref="E1:E6"/>
    </sheetView>
  </sheetViews>
  <sheetFormatPr baseColWidth="10" defaultColWidth="11.28515625" defaultRowHeight="15" x14ac:dyDescent="0.25"/>
  <cols>
    <col min="1" max="1" width="6.85546875" style="92" customWidth="1"/>
    <col min="2" max="2" width="7.140625" style="14" customWidth="1"/>
    <col min="3" max="3" width="85.140625" customWidth="1"/>
    <col min="4" max="4" width="19.85546875" customWidth="1"/>
    <col min="5" max="5" width="98" customWidth="1"/>
    <col min="6" max="6" width="46.28515625" style="42" customWidth="1"/>
    <col min="7" max="7" width="11.28515625" style="14" hidden="1" customWidth="1"/>
  </cols>
  <sheetData>
    <row r="1" spans="1:7" s="34" customFormat="1" ht="20.25" customHeight="1" thickBot="1" x14ac:dyDescent="0.3">
      <c r="A1" s="280"/>
      <c r="B1" s="515" t="s">
        <v>1785</v>
      </c>
      <c r="C1" s="516"/>
      <c r="D1" s="516"/>
      <c r="E1" s="517"/>
      <c r="F1" s="281"/>
      <c r="G1" s="64"/>
    </row>
    <row r="2" spans="1:7" s="32" customFormat="1" ht="74.25" customHeight="1" x14ac:dyDescent="0.25">
      <c r="A2" s="326" t="s">
        <v>1468</v>
      </c>
      <c r="B2" s="331" t="s">
        <v>1469</v>
      </c>
      <c r="C2" s="329" t="s">
        <v>1470</v>
      </c>
      <c r="D2" s="330" t="s">
        <v>1471</v>
      </c>
      <c r="E2" s="332" t="s">
        <v>1472</v>
      </c>
      <c r="F2" s="167" t="s">
        <v>1473</v>
      </c>
      <c r="G2" s="43"/>
    </row>
    <row r="3" spans="1:7" ht="71.45" customHeight="1" x14ac:dyDescent="0.25">
      <c r="A3" s="268"/>
      <c r="B3" s="282" t="s">
        <v>1502</v>
      </c>
      <c r="C3" s="56" t="s">
        <v>1786</v>
      </c>
      <c r="D3" s="70" t="str">
        <f>IF(COUNTIF(D4:D5,"NO CUMPLE")&gt;0,"NO CUMPLE CONDICIÓN",IF(COUNTIF(D4:D5,"CUMPLE")=0,"NO APLICA","CUMPLE"))</f>
        <v>NO APLICA</v>
      </c>
      <c r="E3" s="63" t="str">
        <f>CONCATENATE(IF(D4="NO CUMPLE",CONCATENATE(E4," / "),""),IF(D5="NO CUMPLE",CONCATENATE(E5," / "),""))</f>
        <v/>
      </c>
      <c r="F3" s="284" t="s">
        <v>2326</v>
      </c>
      <c r="G3" s="14">
        <f>IF(D3="CUMPLE",1,IF(D3="NO CUMPLE CONDICIÓN",2,3))</f>
        <v>3</v>
      </c>
    </row>
    <row r="4" spans="1:7" s="35" customFormat="1" ht="172.5" customHeight="1" x14ac:dyDescent="0.25">
      <c r="A4" s="265" t="s">
        <v>1503</v>
      </c>
      <c r="B4" s="283" t="s">
        <v>1787</v>
      </c>
      <c r="C4" s="191" t="s">
        <v>1788</v>
      </c>
      <c r="D4" s="335"/>
      <c r="E4" s="105"/>
      <c r="F4" s="284" t="s">
        <v>2326</v>
      </c>
      <c r="G4" s="241"/>
    </row>
    <row r="5" spans="1:7" s="35" customFormat="1" ht="56.1" customHeight="1" x14ac:dyDescent="0.25">
      <c r="A5" s="265" t="s">
        <v>1503</v>
      </c>
      <c r="B5" s="283" t="s">
        <v>1789</v>
      </c>
      <c r="C5" s="191" t="s">
        <v>1790</v>
      </c>
      <c r="D5" s="335"/>
      <c r="E5" s="105"/>
      <c r="F5" s="284" t="s">
        <v>2332</v>
      </c>
      <c r="G5" s="241"/>
    </row>
    <row r="6" spans="1:7" s="35" customFormat="1" ht="71.45" customHeight="1" x14ac:dyDescent="0.25">
      <c r="A6" s="266"/>
      <c r="B6" s="282" t="s">
        <v>1791</v>
      </c>
      <c r="C6" s="56" t="s">
        <v>2329</v>
      </c>
      <c r="D6" s="70" t="str">
        <f>IF(COUNTIF(D7:D10,"NO CUMPLE")&gt;0,"NO CUMPLE CONDICIÓN",IF(COUNTIF(D7:D10,"CUMPLE")=0,"NO APLICA","CUMPLE"))</f>
        <v>NO APLICA</v>
      </c>
      <c r="E6" s="63" t="str">
        <f>CONCATENATE(IF(D7="NO CUMPLE",CONCATENATE(E7," / "),""),IF(D8="NO CUMPLE",CONCATENATE(E8," / "),""),IF(D9="NO CUMPLE",CONCATENATE(E9," / "),""),IF(D10="NO CUMPLE",CONCATENATE(E10," / "),""))</f>
        <v/>
      </c>
      <c r="F6" s="327" t="s">
        <v>1792</v>
      </c>
      <c r="G6" s="14">
        <f>IF(D6="CUMPLE",1,IF(D6="NO CUMPLE CONDICIÓN",2,3))</f>
        <v>3</v>
      </c>
    </row>
    <row r="7" spans="1:7" s="35" customFormat="1" ht="201.75" x14ac:dyDescent="0.25">
      <c r="A7" s="265" t="s">
        <v>1503</v>
      </c>
      <c r="B7" s="283" t="s">
        <v>1504</v>
      </c>
      <c r="C7" s="58" t="s">
        <v>1793</v>
      </c>
      <c r="D7" s="335"/>
      <c r="E7" s="105"/>
      <c r="F7" s="327" t="s">
        <v>1792</v>
      </c>
      <c r="G7" s="241"/>
    </row>
    <row r="8" spans="1:7" s="35" customFormat="1" ht="199.5" customHeight="1" x14ac:dyDescent="0.25">
      <c r="A8" s="265" t="s">
        <v>1503</v>
      </c>
      <c r="B8" s="283" t="s">
        <v>1505</v>
      </c>
      <c r="C8" s="58" t="s">
        <v>1794</v>
      </c>
      <c r="D8" s="335"/>
      <c r="E8" s="105"/>
      <c r="F8" s="327" t="s">
        <v>1792</v>
      </c>
      <c r="G8" s="241"/>
    </row>
    <row r="9" spans="1:7" s="287" customFormat="1" ht="66" customHeight="1" x14ac:dyDescent="0.25">
      <c r="A9" s="285" t="s">
        <v>1503</v>
      </c>
      <c r="B9" s="283" t="s">
        <v>1506</v>
      </c>
      <c r="C9" s="58" t="s">
        <v>1795</v>
      </c>
      <c r="D9" s="335"/>
      <c r="E9" s="336"/>
      <c r="F9" s="327" t="s">
        <v>1792</v>
      </c>
      <c r="G9" s="286"/>
    </row>
    <row r="10" spans="1:7" s="287" customFormat="1" ht="68.099999999999994" customHeight="1" x14ac:dyDescent="0.25">
      <c r="A10" s="285" t="s">
        <v>1503</v>
      </c>
      <c r="B10" s="283" t="s">
        <v>1796</v>
      </c>
      <c r="C10" s="58" t="s">
        <v>1797</v>
      </c>
      <c r="D10" s="335"/>
      <c r="E10" s="336"/>
      <c r="F10" s="327" t="s">
        <v>1792</v>
      </c>
      <c r="G10" s="286"/>
    </row>
    <row r="11" spans="1:7" s="35" customFormat="1" ht="71.45" customHeight="1" x14ac:dyDescent="0.25">
      <c r="A11" s="266"/>
      <c r="B11" s="282" t="s">
        <v>1798</v>
      </c>
      <c r="C11" s="83" t="s">
        <v>2330</v>
      </c>
      <c r="D11" s="70" t="str">
        <f>IF(COUNTIF(D12:D12,"NO CUMPLE")&gt;0,"NO CUMPLE CONDICIÓN",IF(COUNTIF(D12:D12,"CUMPLE")=0,"NO APLICA","CUMPLE"))</f>
        <v>NO APLICA</v>
      </c>
      <c r="E11" s="63" t="str">
        <f>CONCATENATE(IF(D12="NO CUMPLE",CONCATENATE(E12," / "),""))</f>
        <v/>
      </c>
      <c r="F11" s="327" t="s">
        <v>1799</v>
      </c>
      <c r="G11" s="14">
        <f>IF(D11="CUMPLE",1,IF(D11="NO CUMPLE CONDICIÓN",2,3))</f>
        <v>3</v>
      </c>
    </row>
    <row r="12" spans="1:7" s="35" customFormat="1" ht="293.25" customHeight="1" x14ac:dyDescent="0.25">
      <c r="A12" s="265" t="s">
        <v>1503</v>
      </c>
      <c r="B12" s="283" t="s">
        <v>1507</v>
      </c>
      <c r="C12" s="58" t="s">
        <v>2331</v>
      </c>
      <c r="D12" s="335"/>
      <c r="E12" s="289"/>
      <c r="F12" s="327" t="s">
        <v>1799</v>
      </c>
      <c r="G12" s="288"/>
    </row>
    <row r="13" spans="1:7" s="35" customFormat="1" ht="77.25" customHeight="1" x14ac:dyDescent="0.25">
      <c r="A13" s="267"/>
      <c r="B13" s="282" t="s">
        <v>1800</v>
      </c>
      <c r="C13" s="83" t="s">
        <v>2327</v>
      </c>
      <c r="D13" s="70" t="str">
        <f>IF(COUNTIF(D14:D16,"NO CUMPLE")&gt;0,"NO CUMPLE CONDICIÓN",IF(COUNTIF(D14:D16,"CUMPLE")=0,"NO APLICA","CUMPLE"))</f>
        <v>NO APLICA</v>
      </c>
      <c r="E13" s="63" t="str">
        <f>CONCATENATE(IF(D14="NO CUMPLE",CONCATENATE(E14," / "),""),IF(D15="NO CUMPLE",CONCATENATE(E15," / "),""),IF(D16="NO CUMPLE",CONCATENATE(E16," / "),""))</f>
        <v/>
      </c>
      <c r="F13" s="284" t="s">
        <v>1801</v>
      </c>
      <c r="G13" s="14">
        <f>IF(D13="CUMPLE",1,IF(D13="NO CUMPLE CONDICIÓN",2,3))</f>
        <v>3</v>
      </c>
    </row>
    <row r="14" spans="1:7" s="35" customFormat="1" ht="80.25" customHeight="1" x14ac:dyDescent="0.25">
      <c r="A14" s="265" t="s">
        <v>1503</v>
      </c>
      <c r="B14" s="283" t="s">
        <v>1508</v>
      </c>
      <c r="C14" s="49" t="s">
        <v>2328</v>
      </c>
      <c r="D14" s="335"/>
      <c r="E14" s="289"/>
      <c r="F14" s="284" t="s">
        <v>1801</v>
      </c>
      <c r="G14" s="288"/>
    </row>
    <row r="15" spans="1:7" s="35" customFormat="1" ht="71.25" customHeight="1" x14ac:dyDescent="0.25">
      <c r="A15" s="265" t="s">
        <v>1503</v>
      </c>
      <c r="B15" s="283" t="s">
        <v>1509</v>
      </c>
      <c r="C15" s="49" t="s">
        <v>1802</v>
      </c>
      <c r="D15" s="335"/>
      <c r="E15" s="289"/>
      <c r="F15" s="284" t="s">
        <v>1801</v>
      </c>
      <c r="G15" s="288"/>
    </row>
    <row r="16" spans="1:7" s="35" customFormat="1" ht="51" customHeight="1" x14ac:dyDescent="0.25">
      <c r="A16" s="265" t="s">
        <v>1503</v>
      </c>
      <c r="B16" s="283" t="s">
        <v>1510</v>
      </c>
      <c r="C16" s="49" t="s">
        <v>1803</v>
      </c>
      <c r="D16" s="335"/>
      <c r="E16" s="289"/>
      <c r="F16" s="284" t="s">
        <v>1801</v>
      </c>
      <c r="G16" s="288"/>
    </row>
    <row r="17" spans="1:7" s="35" customFormat="1" ht="60.6" customHeight="1" x14ac:dyDescent="0.25">
      <c r="A17" s="266"/>
      <c r="B17" s="282" t="s">
        <v>1804</v>
      </c>
      <c r="C17" s="83" t="s">
        <v>1805</v>
      </c>
      <c r="D17" s="70" t="str">
        <f>IF(COUNTIF(D18:D29,"NO CUMPLE")&gt;0,"NO CUMPLE CONDICIÓN",IF(COUNTIF(D18:D29,"CUMPLE")=0,"NO APLICA","CUMPLE"))</f>
        <v>NO APLICA</v>
      </c>
      <c r="E17" s="65" t="str">
        <f>CONCATENATE(IF(D18="NO CUMPLE",CONCATENATE(E18," / "),""),IF(D19="NO CUMPLE",CONCATENATE(E19," / "),""),IF(D20="NO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f>
        <v/>
      </c>
      <c r="F17" s="327" t="s">
        <v>1806</v>
      </c>
      <c r="G17" s="14">
        <f>IF(D17="CUMPLE",1,IF(D17="NO CUMPLE CONDICIÓN",2,3))</f>
        <v>3</v>
      </c>
    </row>
    <row r="18" spans="1:7" s="35" customFormat="1" ht="124.5" customHeight="1" x14ac:dyDescent="0.25">
      <c r="A18" s="265" t="s">
        <v>1503</v>
      </c>
      <c r="B18" s="283" t="s">
        <v>1512</v>
      </c>
      <c r="C18" s="58" t="s">
        <v>1807</v>
      </c>
      <c r="D18" s="335"/>
      <c r="E18" s="105"/>
      <c r="F18" s="327" t="s">
        <v>1806</v>
      </c>
      <c r="G18" s="241"/>
    </row>
    <row r="19" spans="1:7" s="35" customFormat="1" ht="126.75" customHeight="1" x14ac:dyDescent="0.25">
      <c r="A19" s="265" t="s">
        <v>1503</v>
      </c>
      <c r="B19" s="283" t="s">
        <v>1513</v>
      </c>
      <c r="C19" s="58" t="s">
        <v>1808</v>
      </c>
      <c r="D19" s="335"/>
      <c r="E19" s="105"/>
      <c r="F19" s="327" t="s">
        <v>1806</v>
      </c>
      <c r="G19" s="241"/>
    </row>
    <row r="20" spans="1:7" s="35" customFormat="1" ht="318" customHeight="1" x14ac:dyDescent="0.25">
      <c r="A20" s="265" t="s">
        <v>1503</v>
      </c>
      <c r="B20" s="283" t="s">
        <v>1514</v>
      </c>
      <c r="C20" s="58" t="s">
        <v>1809</v>
      </c>
      <c r="D20" s="335"/>
      <c r="E20" s="105"/>
      <c r="F20" s="327" t="s">
        <v>1806</v>
      </c>
      <c r="G20" s="241"/>
    </row>
    <row r="21" spans="1:7" s="35" customFormat="1" ht="171.75" customHeight="1" x14ac:dyDescent="0.25">
      <c r="A21" s="265" t="s">
        <v>1503</v>
      </c>
      <c r="B21" s="283" t="s">
        <v>1515</v>
      </c>
      <c r="C21" s="58" t="s">
        <v>1810</v>
      </c>
      <c r="D21" s="335"/>
      <c r="E21" s="105"/>
      <c r="F21" s="327" t="s">
        <v>1806</v>
      </c>
      <c r="G21" s="241"/>
    </row>
    <row r="22" spans="1:7" s="35" customFormat="1" ht="69.599999999999994" customHeight="1" x14ac:dyDescent="0.25">
      <c r="A22" s="265" t="s">
        <v>1503</v>
      </c>
      <c r="B22" s="283" t="s">
        <v>1516</v>
      </c>
      <c r="C22" s="58" t="s">
        <v>1811</v>
      </c>
      <c r="D22" s="335"/>
      <c r="E22" s="105"/>
      <c r="F22" s="327" t="s">
        <v>1806</v>
      </c>
      <c r="G22" s="241"/>
    </row>
    <row r="23" spans="1:7" s="35" customFormat="1" ht="92.25" customHeight="1" x14ac:dyDescent="0.25">
      <c r="A23" s="265" t="s">
        <v>1503</v>
      </c>
      <c r="B23" s="283" t="s">
        <v>1812</v>
      </c>
      <c r="C23" s="58" t="s">
        <v>1813</v>
      </c>
      <c r="D23" s="335"/>
      <c r="E23" s="105"/>
      <c r="F23" s="327" t="s">
        <v>1806</v>
      </c>
      <c r="G23" s="241"/>
    </row>
    <row r="24" spans="1:7" ht="194.25" customHeight="1" x14ac:dyDescent="0.25">
      <c r="A24" s="265" t="s">
        <v>1503</v>
      </c>
      <c r="B24" s="283" t="s">
        <v>1814</v>
      </c>
      <c r="C24" s="49" t="s">
        <v>1815</v>
      </c>
      <c r="D24" s="335"/>
      <c r="E24" s="104"/>
      <c r="F24" s="327" t="s">
        <v>1806</v>
      </c>
    </row>
    <row r="25" spans="1:7" ht="334.5" customHeight="1" x14ac:dyDescent="0.25">
      <c r="A25" s="265" t="s">
        <v>1503</v>
      </c>
      <c r="B25" s="283" t="s">
        <v>1816</v>
      </c>
      <c r="C25" s="58" t="s">
        <v>1817</v>
      </c>
      <c r="D25" s="335"/>
      <c r="E25" s="104"/>
      <c r="F25" s="327" t="s">
        <v>1806</v>
      </c>
    </row>
    <row r="26" spans="1:7" ht="60.95" customHeight="1" x14ac:dyDescent="0.25">
      <c r="A26" s="265" t="s">
        <v>1503</v>
      </c>
      <c r="B26" s="283" t="s">
        <v>1818</v>
      </c>
      <c r="C26" s="58" t="s">
        <v>1819</v>
      </c>
      <c r="D26" s="335"/>
      <c r="E26" s="104"/>
      <c r="F26" s="327" t="s">
        <v>1806</v>
      </c>
    </row>
    <row r="27" spans="1:7" ht="120.75" customHeight="1" x14ac:dyDescent="0.25">
      <c r="A27" s="265" t="s">
        <v>1503</v>
      </c>
      <c r="B27" s="283" t="s">
        <v>1820</v>
      </c>
      <c r="C27" s="58" t="s">
        <v>1821</v>
      </c>
      <c r="D27" s="335"/>
      <c r="E27" s="104"/>
      <c r="F27" s="327" t="s">
        <v>1806</v>
      </c>
    </row>
    <row r="28" spans="1:7" ht="66.95" customHeight="1" x14ac:dyDescent="0.25">
      <c r="A28" s="265" t="s">
        <v>1503</v>
      </c>
      <c r="B28" s="283" t="s">
        <v>1822</v>
      </c>
      <c r="C28" s="58" t="s">
        <v>1823</v>
      </c>
      <c r="D28" s="335"/>
      <c r="E28" s="104"/>
      <c r="F28" s="327" t="s">
        <v>1806</v>
      </c>
    </row>
    <row r="29" spans="1:7" ht="120" customHeight="1" x14ac:dyDescent="0.25">
      <c r="A29" s="265" t="s">
        <v>1503</v>
      </c>
      <c r="B29" s="283" t="s">
        <v>1824</v>
      </c>
      <c r="C29" s="58" t="s">
        <v>1825</v>
      </c>
      <c r="D29" s="335"/>
      <c r="E29" s="104"/>
      <c r="F29" s="327" t="s">
        <v>1806</v>
      </c>
    </row>
    <row r="30" spans="1:7" ht="56.45" customHeight="1" x14ac:dyDescent="0.25">
      <c r="A30" s="266"/>
      <c r="B30" s="282" t="s">
        <v>1826</v>
      </c>
      <c r="C30" s="83" t="s">
        <v>1827</v>
      </c>
      <c r="D30" s="70" t="str">
        <f>IF(COUNTIF(D31:D33,"NO CUMPLE")&gt;0,"NO CUMPLE CONDICIÓN",IF(COUNTIF(D31:D33,"CUMPLE")=0,"NO APLICA","CUMPLE"))</f>
        <v>NO APLICA</v>
      </c>
      <c r="E30" s="63" t="str">
        <f>CONCATENATE(IF(D31="NO CUMPLE",CONCATENATE(E31," / "),""),IF(D32="NO CUMPLE",CONCATENATE(E32," / "),""),IF(D33="NO CUMPLE",CONCATENATE(E33," / "),""))</f>
        <v/>
      </c>
      <c r="F30" s="328" t="s">
        <v>1828</v>
      </c>
      <c r="G30" s="14">
        <f>IF(D30="CUMPLE",1,IF(D30="NO CUMPLE CONDICIÓN",2,3))</f>
        <v>3</v>
      </c>
    </row>
    <row r="31" spans="1:7" ht="252" customHeight="1" x14ac:dyDescent="0.25">
      <c r="A31" s="265" t="s">
        <v>1503</v>
      </c>
      <c r="B31" s="283" t="s">
        <v>1517</v>
      </c>
      <c r="C31" s="49" t="s">
        <v>1829</v>
      </c>
      <c r="D31" s="335"/>
      <c r="E31" s="104"/>
      <c r="F31" s="328" t="s">
        <v>1828</v>
      </c>
    </row>
    <row r="32" spans="1:7" ht="126" customHeight="1" x14ac:dyDescent="0.25">
      <c r="A32" s="265" t="s">
        <v>1503</v>
      </c>
      <c r="B32" s="283" t="s">
        <v>1518</v>
      </c>
      <c r="C32" s="58" t="s">
        <v>1830</v>
      </c>
      <c r="D32" s="335"/>
      <c r="E32" s="104"/>
      <c r="F32" s="328" t="s">
        <v>1828</v>
      </c>
    </row>
    <row r="33" spans="1:7" ht="126.75" customHeight="1" x14ac:dyDescent="0.25">
      <c r="A33" s="265" t="s">
        <v>1503</v>
      </c>
      <c r="B33" s="283" t="s">
        <v>1519</v>
      </c>
      <c r="C33" s="49" t="s">
        <v>1831</v>
      </c>
      <c r="D33" s="335"/>
      <c r="E33" s="104"/>
      <c r="F33" s="328" t="s">
        <v>1828</v>
      </c>
    </row>
    <row r="34" spans="1:7" ht="110.1" customHeight="1" x14ac:dyDescent="0.25">
      <c r="A34" s="268"/>
      <c r="B34" s="48" t="s">
        <v>1832</v>
      </c>
      <c r="C34" s="83" t="s">
        <v>1833</v>
      </c>
      <c r="D34" s="70" t="str">
        <f>IF(COUNTIF(D35:D43,"NO CUMPLE")&gt;0,"NO CUMPLE CONDICIÓN",IF(COUNTIF(D35:D43,"CUMPLE")=0,"NO APLICA","CUMPLE"))</f>
        <v>NO APLICA</v>
      </c>
      <c r="E34" s="65" t="str">
        <f>CONCATENATE(IF(D35="NO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4" s="284" t="s">
        <v>1834</v>
      </c>
      <c r="G34" s="14">
        <f>IF(D34="CUMPLE",1,IF(D34="NO CUMPLE CONDICIÓN",2,3))</f>
        <v>3</v>
      </c>
    </row>
    <row r="35" spans="1:7" ht="210.75" customHeight="1" x14ac:dyDescent="0.25">
      <c r="A35" s="265" t="s">
        <v>1503</v>
      </c>
      <c r="B35" s="46" t="s">
        <v>1520</v>
      </c>
      <c r="C35" s="58" t="s">
        <v>1835</v>
      </c>
      <c r="D35" s="335"/>
      <c r="E35" s="105"/>
      <c r="F35" s="284" t="s">
        <v>1834</v>
      </c>
    </row>
    <row r="36" spans="1:7" ht="53.45" customHeight="1" x14ac:dyDescent="0.25">
      <c r="A36" s="265" t="s">
        <v>1503</v>
      </c>
      <c r="B36" s="46" t="s">
        <v>1836</v>
      </c>
      <c r="C36" s="58" t="s">
        <v>1511</v>
      </c>
      <c r="D36" s="335"/>
      <c r="E36" s="104"/>
      <c r="F36" s="284" t="s">
        <v>1837</v>
      </c>
    </row>
    <row r="37" spans="1:7" ht="55.5" customHeight="1" x14ac:dyDescent="0.25">
      <c r="A37" s="265" t="s">
        <v>1503</v>
      </c>
      <c r="B37" s="46" t="s">
        <v>1838</v>
      </c>
      <c r="C37" s="58" t="s">
        <v>1839</v>
      </c>
      <c r="D37" s="335"/>
      <c r="E37" s="104"/>
      <c r="F37" s="284" t="s">
        <v>1840</v>
      </c>
    </row>
    <row r="38" spans="1:7" ht="116.1" customHeight="1" x14ac:dyDescent="0.25">
      <c r="A38" s="265" t="s">
        <v>1503</v>
      </c>
      <c r="B38" s="46" t="s">
        <v>1841</v>
      </c>
      <c r="C38" s="58" t="s">
        <v>1842</v>
      </c>
      <c r="D38" s="335"/>
      <c r="E38" s="333"/>
      <c r="F38" s="284" t="s">
        <v>1843</v>
      </c>
    </row>
    <row r="39" spans="1:7" ht="123.75" customHeight="1" x14ac:dyDescent="0.25">
      <c r="A39" s="265" t="s">
        <v>1503</v>
      </c>
      <c r="B39" s="46" t="s">
        <v>1844</v>
      </c>
      <c r="C39" s="58" t="s">
        <v>1845</v>
      </c>
      <c r="D39" s="335"/>
      <c r="E39" s="334"/>
      <c r="F39" s="284" t="s">
        <v>1840</v>
      </c>
    </row>
    <row r="40" spans="1:7" ht="119.25" customHeight="1" x14ac:dyDescent="0.25">
      <c r="A40" s="265" t="s">
        <v>1503</v>
      </c>
      <c r="B40" s="46" t="s">
        <v>1846</v>
      </c>
      <c r="C40" s="58" t="s">
        <v>1847</v>
      </c>
      <c r="D40" s="335"/>
      <c r="E40" s="333"/>
      <c r="F40" s="284" t="s">
        <v>1840</v>
      </c>
    </row>
    <row r="41" spans="1:7" ht="195" customHeight="1" x14ac:dyDescent="0.25">
      <c r="A41" s="265" t="s">
        <v>1503</v>
      </c>
      <c r="B41" s="46" t="s">
        <v>1848</v>
      </c>
      <c r="C41" s="58" t="s">
        <v>1849</v>
      </c>
      <c r="D41" s="335"/>
      <c r="E41" s="289"/>
      <c r="F41" s="284" t="s">
        <v>1850</v>
      </c>
    </row>
    <row r="42" spans="1:7" s="35" customFormat="1" ht="41.1" customHeight="1" x14ac:dyDescent="0.25">
      <c r="A42" s="265" t="s">
        <v>1503</v>
      </c>
      <c r="B42" s="46" t="s">
        <v>1851</v>
      </c>
      <c r="C42" s="58" t="s">
        <v>1852</v>
      </c>
      <c r="D42" s="335"/>
      <c r="E42" s="105"/>
      <c r="F42" s="284" t="s">
        <v>1853</v>
      </c>
      <c r="G42" s="14"/>
    </row>
    <row r="43" spans="1:7" s="35" customFormat="1" ht="39.6" customHeight="1" x14ac:dyDescent="0.25">
      <c r="A43" s="265" t="s">
        <v>1503</v>
      </c>
      <c r="B43" s="46" t="s">
        <v>1854</v>
      </c>
      <c r="C43" s="58" t="s">
        <v>1855</v>
      </c>
      <c r="D43" s="335"/>
      <c r="E43" s="337"/>
      <c r="F43" s="284" t="s">
        <v>1853</v>
      </c>
      <c r="G43" s="14"/>
    </row>
    <row r="44" spans="1:7" ht="38.1" customHeight="1" x14ac:dyDescent="0.25">
      <c r="A44" s="268"/>
      <c r="B44" s="48" t="s">
        <v>1856</v>
      </c>
      <c r="C44" s="56" t="s">
        <v>1857</v>
      </c>
      <c r="D44" s="70" t="str">
        <f>IF(COUNTIF(D45:D49,"NO CUMPLE")&gt;0,"NO CUMPLE CONDICIÓN",IF(COUNTIF(D45:D49,"CUMPLE")=0,"NO APLICA","CUMPLE"))</f>
        <v>NO APLICA</v>
      </c>
      <c r="E44" s="63" t="str">
        <f>CONCATENATE(IF(D45="NO CUMPLE",CONCATENATE(E45," / "),""),IF(D46="NO CUMPLE",CONCATENATE(E46," / "),""),IF(D47="NO CUMPLE",CONCATENATE(E47," / "),""),IF(D48="NO CUMPLE",CONCATENATE(E48," / "),""),IF(D49="NO CUMPLE",CONCATENATE(E49," / "),""))</f>
        <v/>
      </c>
      <c r="F44" s="284" t="s">
        <v>1858</v>
      </c>
      <c r="G44" s="14">
        <f>IF(D44="CUMPLE",1,IF(D44="NO CUMPLE CONDICIÓN",2,3))</f>
        <v>3</v>
      </c>
    </row>
    <row r="45" spans="1:7" ht="102.95" customHeight="1" x14ac:dyDescent="0.25">
      <c r="A45" s="265" t="s">
        <v>1503</v>
      </c>
      <c r="B45" s="46" t="s">
        <v>1521</v>
      </c>
      <c r="C45" s="58" t="s">
        <v>1522</v>
      </c>
      <c r="D45" s="335"/>
      <c r="E45" s="104"/>
      <c r="F45" s="284" t="s">
        <v>1859</v>
      </c>
    </row>
    <row r="46" spans="1:7" ht="138.75" customHeight="1" x14ac:dyDescent="0.25">
      <c r="A46" s="265" t="s">
        <v>1503</v>
      </c>
      <c r="B46" s="46" t="s">
        <v>1523</v>
      </c>
      <c r="C46" s="58" t="s">
        <v>1860</v>
      </c>
      <c r="D46" s="335"/>
      <c r="E46" s="104"/>
      <c r="F46" s="284" t="s">
        <v>1859</v>
      </c>
    </row>
    <row r="47" spans="1:7" ht="69" customHeight="1" x14ac:dyDescent="0.25">
      <c r="A47" s="265" t="s">
        <v>1503</v>
      </c>
      <c r="B47" s="46" t="s">
        <v>1524</v>
      </c>
      <c r="C47" s="58" t="s">
        <v>1525</v>
      </c>
      <c r="D47" s="335"/>
      <c r="E47" s="104"/>
      <c r="F47" s="284" t="s">
        <v>1859</v>
      </c>
    </row>
    <row r="48" spans="1:7" ht="67.5" customHeight="1" x14ac:dyDescent="0.25">
      <c r="A48" s="265" t="s">
        <v>1503</v>
      </c>
      <c r="B48" s="46" t="s">
        <v>1526</v>
      </c>
      <c r="C48" s="58" t="s">
        <v>1527</v>
      </c>
      <c r="D48" s="335"/>
      <c r="E48" s="104"/>
      <c r="F48" s="284" t="s">
        <v>1861</v>
      </c>
    </row>
    <row r="49" spans="1:7" ht="66" customHeight="1" x14ac:dyDescent="0.25">
      <c r="A49" s="265" t="s">
        <v>1503</v>
      </c>
      <c r="B49" s="46" t="s">
        <v>1528</v>
      </c>
      <c r="C49" s="58" t="s">
        <v>1529</v>
      </c>
      <c r="D49" s="335"/>
      <c r="E49" s="104"/>
      <c r="F49" s="284" t="s">
        <v>1859</v>
      </c>
    </row>
    <row r="50" spans="1:7" s="35" customFormat="1" ht="66" customHeight="1" x14ac:dyDescent="0.25">
      <c r="A50" s="266"/>
      <c r="B50" s="282" t="s">
        <v>1862</v>
      </c>
      <c r="C50" s="56" t="s">
        <v>1863</v>
      </c>
      <c r="D50" s="70" t="str">
        <f>IF(COUNTIF(D51:D51,"NO CUMPLE")&gt;0,"NO CUMPLE CONDICIÓN",IF(COUNTIF(D51:D51,"CUMPLE")=0,"NO APLICA","CUMPLE"))</f>
        <v>NO APLICA</v>
      </c>
      <c r="E50" s="63" t="str">
        <f>CONCATENATE(IF(D51="NO CUMPLE",CONCATENATE(E51," / "),""))</f>
        <v/>
      </c>
      <c r="F50" s="284" t="s">
        <v>1864</v>
      </c>
      <c r="G50" s="14">
        <f>IF(D50="CUMPLE",1,IF(D50="NO CUMPLE CONDICIÓN",2,3))</f>
        <v>3</v>
      </c>
    </row>
    <row r="51" spans="1:7" s="35" customFormat="1" ht="157.5" customHeight="1" x14ac:dyDescent="0.25">
      <c r="A51" s="265" t="s">
        <v>1503</v>
      </c>
      <c r="B51" s="283" t="s">
        <v>1530</v>
      </c>
      <c r="C51" s="58" t="s">
        <v>1865</v>
      </c>
      <c r="D51" s="335"/>
      <c r="E51" s="105"/>
      <c r="F51" s="284" t="s">
        <v>1864</v>
      </c>
      <c r="G51" s="14"/>
    </row>
    <row r="52" spans="1:7" s="35" customFormat="1" ht="94.5" customHeight="1" x14ac:dyDescent="0.25">
      <c r="A52" s="267"/>
      <c r="B52" s="282" t="s">
        <v>1866</v>
      </c>
      <c r="C52" s="56" t="s">
        <v>1867</v>
      </c>
      <c r="D52" s="70" t="str">
        <f>IF(COUNTIF(D53:D57,"NO CUMPLE")&gt;0,"NO CUMPLE CONDICIÓN",IF(COUNTIF(D53:D57,"CUMPLE")=0,"NO APLICA","CUMPLE"))</f>
        <v>NO APLICA</v>
      </c>
      <c r="E52" s="63" t="str">
        <f>CONCATENATE(IF(D53="NO CUMPLE",CONCATENATE(E53," / "),""),IF(D54="NO CUMPLE",CONCATENATE(E54," / "),""),IF(D55="NO CUMPLE",CONCATENATE(E55," / "),""),IF(D56="NO CUMPLE",CONCATENATE(E56," / "),""),IF(D57="NO CUMPLE",CONCATENATE(E57," / "),""))</f>
        <v/>
      </c>
      <c r="F52" s="284" t="s">
        <v>1868</v>
      </c>
      <c r="G52" s="14">
        <f>IF(D52="CUMPLE",1,IF(D52="NO CUMPLE CONDICIÓN",2,3))</f>
        <v>3</v>
      </c>
    </row>
    <row r="53" spans="1:7" ht="169.5" customHeight="1" x14ac:dyDescent="0.25">
      <c r="A53" s="265" t="s">
        <v>1503</v>
      </c>
      <c r="B53" s="46" t="s">
        <v>1532</v>
      </c>
      <c r="C53" s="58" t="s">
        <v>1869</v>
      </c>
      <c r="D53" s="335"/>
      <c r="E53" s="333"/>
      <c r="F53" s="284" t="s">
        <v>1870</v>
      </c>
    </row>
    <row r="54" spans="1:7" ht="201" customHeight="1" x14ac:dyDescent="0.25">
      <c r="A54" s="265" t="s">
        <v>1503</v>
      </c>
      <c r="B54" s="46" t="s">
        <v>1533</v>
      </c>
      <c r="C54" s="58" t="s">
        <v>1871</v>
      </c>
      <c r="D54" s="335"/>
      <c r="E54" s="333"/>
      <c r="F54" s="284" t="s">
        <v>1872</v>
      </c>
    </row>
    <row r="55" spans="1:7" ht="189.75" customHeight="1" x14ac:dyDescent="0.25">
      <c r="A55" s="265" t="s">
        <v>1503</v>
      </c>
      <c r="B55" s="46" t="s">
        <v>1534</v>
      </c>
      <c r="C55" s="59" t="s">
        <v>1873</v>
      </c>
      <c r="D55" s="335"/>
      <c r="E55" s="333"/>
      <c r="F55" s="284" t="s">
        <v>1874</v>
      </c>
    </row>
    <row r="56" spans="1:7" ht="75" customHeight="1" x14ac:dyDescent="0.25">
      <c r="A56" s="265" t="s">
        <v>1503</v>
      </c>
      <c r="B56" s="46" t="s">
        <v>1535</v>
      </c>
      <c r="C56" s="58" t="s">
        <v>1875</v>
      </c>
      <c r="D56" s="335"/>
      <c r="E56" s="333"/>
      <c r="F56" s="284" t="s">
        <v>1876</v>
      </c>
    </row>
    <row r="57" spans="1:7" ht="78.95" customHeight="1" x14ac:dyDescent="0.25">
      <c r="A57" s="265" t="s">
        <v>1503</v>
      </c>
      <c r="B57" s="46" t="s">
        <v>1537</v>
      </c>
      <c r="C57" s="58" t="s">
        <v>1877</v>
      </c>
      <c r="D57" s="335"/>
      <c r="E57" s="333"/>
      <c r="F57" s="284" t="s">
        <v>1878</v>
      </c>
    </row>
    <row r="58" spans="1:7" ht="99.6" customHeight="1" x14ac:dyDescent="0.25">
      <c r="A58" s="268"/>
      <c r="B58" s="48" t="s">
        <v>1879</v>
      </c>
      <c r="C58" s="56" t="s">
        <v>1531</v>
      </c>
      <c r="D58" s="70" t="str">
        <f>IF(COUNTIF(D59:D64,"NO CUMPLE")&gt;0,"NO CUMPLE CONDICIÓN",IF(COUNTIF(D59:D64,"CUMPLE")=0,"NO APLICA","CUMPLE"))</f>
        <v>NO APLICA</v>
      </c>
      <c r="E58" s="63" t="str">
        <f>CONCATENATE(IF(D59="NO CUMPLE",CONCATENATE(E59," / "),""),IF(D60="NO CUMPLE",CONCATENATE(E60," / "),""),IF(D61="NO CUMPLE",CONCATENATE(E61," / "),""),IF(D62="NO CUMPLE",CONCATENATE(E62," / "),""),IF(D63="NO CUMPLE",CONCATENATE(E63," / "),""),IF(D64="NO CUMPLE",CONCATENATE(E64," / "),""))</f>
        <v/>
      </c>
      <c r="F58" s="284" t="s">
        <v>1880</v>
      </c>
      <c r="G58" s="14">
        <f>IF(D58="CUMPLE",1,IF(D58="NO CUMPLE CONDICIÓN",2,3))</f>
        <v>3</v>
      </c>
    </row>
    <row r="59" spans="1:7" ht="82.5" customHeight="1" x14ac:dyDescent="0.25">
      <c r="A59" s="265" t="s">
        <v>1503</v>
      </c>
      <c r="B59" s="46" t="s">
        <v>1541</v>
      </c>
      <c r="C59" s="58" t="s">
        <v>1536</v>
      </c>
      <c r="D59" s="335"/>
      <c r="E59" s="104"/>
      <c r="F59" s="284" t="s">
        <v>1881</v>
      </c>
    </row>
    <row r="60" spans="1:7" ht="82.5" customHeight="1" x14ac:dyDescent="0.25">
      <c r="A60" s="265" t="s">
        <v>1503</v>
      </c>
      <c r="B60" s="46" t="s">
        <v>1543</v>
      </c>
      <c r="C60" s="58" t="s">
        <v>1882</v>
      </c>
      <c r="D60" s="335"/>
      <c r="E60" s="103"/>
      <c r="F60" s="284" t="s">
        <v>1883</v>
      </c>
    </row>
    <row r="61" spans="1:7" ht="82.5" customHeight="1" x14ac:dyDescent="0.25">
      <c r="A61" s="265" t="s">
        <v>1503</v>
      </c>
      <c r="B61" s="46" t="s">
        <v>1884</v>
      </c>
      <c r="C61" s="58" t="s">
        <v>1538</v>
      </c>
      <c r="D61" s="335"/>
      <c r="E61" s="104"/>
      <c r="F61" s="284" t="s">
        <v>1885</v>
      </c>
    </row>
    <row r="62" spans="1:7" ht="82.5" customHeight="1" x14ac:dyDescent="0.25">
      <c r="A62" s="265" t="s">
        <v>1503</v>
      </c>
      <c r="B62" s="46" t="s">
        <v>1886</v>
      </c>
      <c r="C62" s="58" t="s">
        <v>1887</v>
      </c>
      <c r="D62" s="335"/>
      <c r="E62" s="103"/>
      <c r="F62" s="284" t="s">
        <v>1888</v>
      </c>
    </row>
    <row r="63" spans="1:7" ht="71.45" customHeight="1" x14ac:dyDescent="0.25">
      <c r="A63" s="265" t="s">
        <v>1503</v>
      </c>
      <c r="B63" s="46" t="s">
        <v>1889</v>
      </c>
      <c r="C63" s="58" t="s">
        <v>1890</v>
      </c>
      <c r="D63" s="335"/>
      <c r="E63" s="103"/>
      <c r="F63" s="284" t="s">
        <v>1891</v>
      </c>
    </row>
    <row r="64" spans="1:7" ht="72.599999999999994" customHeight="1" x14ac:dyDescent="0.25">
      <c r="A64" s="265" t="s">
        <v>1503</v>
      </c>
      <c r="B64" s="46" t="s">
        <v>1892</v>
      </c>
      <c r="C64" s="60" t="s">
        <v>1539</v>
      </c>
      <c r="D64" s="335"/>
      <c r="E64" s="104"/>
      <c r="F64" s="284" t="s">
        <v>1893</v>
      </c>
    </row>
    <row r="65" spans="1:7" ht="79.5" customHeight="1" x14ac:dyDescent="0.25">
      <c r="A65" s="268"/>
      <c r="B65" s="48" t="s">
        <v>1894</v>
      </c>
      <c r="C65" s="56" t="s">
        <v>1540</v>
      </c>
      <c r="D65" s="70" t="str">
        <f>IF(COUNTIF(D66:D67,"NO CUMPLE")&gt;0,"NO CUMPLE CONDICIÓN",IF(COUNTIF(D66:D67,"CUMPLE")=0,"NO APLICA","CUMPLE"))</f>
        <v>NO APLICA</v>
      </c>
      <c r="E65" s="63" t="str">
        <f>CONCATENATE(IF(D66="NO CUMPLE",CONCATENATE(E66," / "),""),IF(D67="NO CUMPLE",CONCATENATE(E67," / "),""))</f>
        <v/>
      </c>
      <c r="F65" s="44" t="s">
        <v>1895</v>
      </c>
      <c r="G65" s="14">
        <f>IF(D65="CUMPLE",1,IF(D65="NO CUMPLE CONDICIÓN",2,3))</f>
        <v>3</v>
      </c>
    </row>
    <row r="66" spans="1:7" ht="158.25" customHeight="1" x14ac:dyDescent="0.25">
      <c r="A66" s="265" t="s">
        <v>1503</v>
      </c>
      <c r="B66" s="46" t="s">
        <v>1546</v>
      </c>
      <c r="C66" s="58" t="s">
        <v>1542</v>
      </c>
      <c r="D66" s="335"/>
      <c r="E66" s="104"/>
      <c r="F66" s="44" t="s">
        <v>1896</v>
      </c>
    </row>
    <row r="67" spans="1:7" ht="84.95" customHeight="1" x14ac:dyDescent="0.25">
      <c r="A67" s="265" t="s">
        <v>1503</v>
      </c>
      <c r="B67" s="46" t="s">
        <v>1897</v>
      </c>
      <c r="C67" s="49" t="s">
        <v>1544</v>
      </c>
      <c r="D67" s="335"/>
      <c r="E67" s="104"/>
      <c r="F67" s="44" t="s">
        <v>1898</v>
      </c>
    </row>
    <row r="68" spans="1:7" ht="80.099999999999994" customHeight="1" x14ac:dyDescent="0.25">
      <c r="A68" s="268"/>
      <c r="B68" s="48" t="s">
        <v>1899</v>
      </c>
      <c r="C68" s="56" t="s">
        <v>1545</v>
      </c>
      <c r="D68" s="70" t="str">
        <f>IF(COUNTIF(D69:D70,"NO CUMPLE")&gt;0,"NO CUMPLE CONDICIÓN",IF(COUNTIF(D69:D70,"CUMPLE")=0,"NO APLICA","CUMPLE"))</f>
        <v>NO APLICA</v>
      </c>
      <c r="E68" s="63" t="str">
        <f>CONCATENATE(IF(D69="NO CUMPLE",CONCATENATE(E69," / "),""),IF(D70="NO CUMPLE",CONCATENATE(E70," / "),""))</f>
        <v/>
      </c>
      <c r="F68" s="284" t="s">
        <v>1900</v>
      </c>
      <c r="G68" s="14">
        <f t="shared" ref="G68" si="0">IF(D68="CUMPLE",1,IF(D68="NO CUMPLE CONDICIÓN",2,3))</f>
        <v>3</v>
      </c>
    </row>
    <row r="69" spans="1:7" ht="63.95" customHeight="1" x14ac:dyDescent="0.25">
      <c r="A69" s="265" t="s">
        <v>1503</v>
      </c>
      <c r="B69" s="46" t="s">
        <v>1547</v>
      </c>
      <c r="C69" s="58" t="s">
        <v>1901</v>
      </c>
      <c r="D69" s="335"/>
      <c r="E69" s="104"/>
      <c r="F69" s="284" t="s">
        <v>1900</v>
      </c>
    </row>
    <row r="70" spans="1:7" ht="63.95" customHeight="1" thickBot="1" x14ac:dyDescent="0.3">
      <c r="A70" s="270" t="s">
        <v>1503</v>
      </c>
      <c r="B70" s="50" t="s">
        <v>1548</v>
      </c>
      <c r="C70" s="61" t="s">
        <v>1902</v>
      </c>
      <c r="D70" s="338"/>
      <c r="E70" s="106"/>
      <c r="F70" s="284" t="s">
        <v>1900</v>
      </c>
    </row>
    <row r="72" spans="1:7" hidden="1" x14ac:dyDescent="0.25">
      <c r="C72" s="84" t="s">
        <v>1499</v>
      </c>
      <c r="D72" s="34">
        <f>COUNTIF(G3:G70,1)</f>
        <v>0</v>
      </c>
    </row>
    <row r="73" spans="1:7" hidden="1" x14ac:dyDescent="0.25">
      <c r="C73" s="84" t="s">
        <v>1500</v>
      </c>
      <c r="D73" s="34">
        <f>COUNTIF(G3:G70,2)</f>
        <v>0</v>
      </c>
    </row>
    <row r="74" spans="1:7" hidden="1" x14ac:dyDescent="0.25">
      <c r="C74" s="84" t="s">
        <v>1501</v>
      </c>
      <c r="D74" s="34">
        <f>COUNTIF(G3:G70,3)</f>
        <v>13</v>
      </c>
    </row>
  </sheetData>
  <sheetProtection algorithmName="SHA-512" hashValue="YnaPBlEFlH4SEIC1WqUXqTxLw31AEbArZE9fqSmTEiSrFvR12AdzvW5iNhrHkMJwewGRCEz0LzV3qc5svpgOjQ==" saltValue="G99KTEpbxPmqWW3sIYy2xQ==" spinCount="100000" sheet="1" formatRows="0" autoFilter="0"/>
  <mergeCells count="1">
    <mergeCell ref="B1:E1"/>
  </mergeCells>
  <conditionalFormatting sqref="D3 D6 D11 D13 D17 D30 D34 D44 D50 D52 D58 D65 D68">
    <cfRule type="cellIs" dxfId="54" priority="1" operator="equal">
      <formula>"NO CUMPLE CONDICIÓN"</formula>
    </cfRule>
    <cfRule type="cellIs" dxfId="53" priority="2" operator="equal">
      <formula>"No Cumple"</formula>
    </cfRule>
  </conditionalFormatting>
  <dataValidations count="2">
    <dataValidation type="list" allowBlank="1" showInputMessage="1" showErrorMessage="1" sqref="D38 D40 D53:D57" xr:uid="{66A4CCE3-D858-4F13-A0E6-3E38D7A089AF}">
      <formula1>"CUMPLE,NO CUMPLE,NO APLICA"</formula1>
    </dataValidation>
    <dataValidation type="list" allowBlank="1" showInputMessage="1" showErrorMessage="1" sqref="D69:D70 D59:D64 D66:D67 D18:D29 D39 D7:D10 D31:D33 D45:D49 D51 D41:D43 D4:D5 D35:D37 D12 D14:D16" xr:uid="{289331AD-E304-453C-8DC0-A41DBE94A786}">
      <formula1>"CUMPLE,NO CUMPLE"</formula1>
    </dataValidation>
  </dataValidation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2942-3560-4944-A758-6E5348BA9668}">
  <sheetPr>
    <tabColor rgb="FFFFCCCC"/>
    <pageSetUpPr fitToPage="1"/>
  </sheetPr>
  <dimension ref="A1:G40"/>
  <sheetViews>
    <sheetView zoomScale="90" zoomScaleNormal="90" workbookViewId="0">
      <selection activeCell="E1" sqref="E1:E6"/>
    </sheetView>
  </sheetViews>
  <sheetFormatPr baseColWidth="10" defaultColWidth="11.28515625" defaultRowHeight="15" x14ac:dyDescent="0.25"/>
  <cols>
    <col min="1" max="1" width="6.85546875" style="295" customWidth="1"/>
    <col min="2" max="2" width="9.85546875" style="36" customWidth="1"/>
    <col min="3" max="3" width="78.42578125" style="32" customWidth="1"/>
    <col min="4" max="4" width="19.85546875" style="34" customWidth="1"/>
    <col min="5" max="5" width="89.85546875" style="34" customWidth="1"/>
    <col min="6" max="6" width="45" style="95" customWidth="1"/>
    <col min="7" max="7" width="16.140625" style="30" hidden="1" customWidth="1"/>
    <col min="8" max="16384" width="11.28515625" style="34"/>
  </cols>
  <sheetData>
    <row r="1" spans="1:7" ht="21" customHeight="1" thickBot="1" x14ac:dyDescent="0.3">
      <c r="B1" s="515" t="s">
        <v>1903</v>
      </c>
      <c r="C1" s="516"/>
      <c r="D1" s="516"/>
      <c r="E1" s="517"/>
      <c r="F1" s="294"/>
    </row>
    <row r="2" spans="1:7" ht="74.25" customHeight="1" thickBot="1" x14ac:dyDescent="0.3">
      <c r="A2" s="339" t="s">
        <v>1468</v>
      </c>
      <c r="B2" s="331" t="s">
        <v>1469</v>
      </c>
      <c r="C2" s="329" t="s">
        <v>1470</v>
      </c>
      <c r="D2" s="330" t="s">
        <v>1471</v>
      </c>
      <c r="E2" s="332" t="s">
        <v>1472</v>
      </c>
      <c r="F2" s="182" t="s">
        <v>1473</v>
      </c>
    </row>
    <row r="3" spans="1:7" ht="53.25" customHeight="1" x14ac:dyDescent="0.25">
      <c r="A3" s="340"/>
      <c r="B3" s="48" t="s">
        <v>2229</v>
      </c>
      <c r="C3" s="54" t="s">
        <v>1904</v>
      </c>
      <c r="D3" s="70" t="str">
        <f>IF(COUNTIF(D4:D4,"NO CUMPLE")&gt;0,"NO CUMPLE CONDICIÓN",IF(COUNTIF(D4:D4,"CUMPLE")=0,"NO APLICA","CUMPLE"))</f>
        <v>NO APLICA</v>
      </c>
      <c r="E3" s="63" t="str">
        <f>CONCATENATE(IF(D4="NO CUMPLE",CONCATENATE(E4," / "),""))</f>
        <v/>
      </c>
      <c r="F3" s="358" t="s">
        <v>1905</v>
      </c>
      <c r="G3" s="64">
        <f>IF(D3="CUMPLE",1,IF(D3="NO CUMPLE CONDICIÓN",2,3))</f>
        <v>3</v>
      </c>
    </row>
    <row r="4" spans="1:7" ht="285.75" thickBot="1" x14ac:dyDescent="0.3">
      <c r="A4" s="341" t="s">
        <v>1906</v>
      </c>
      <c r="B4" s="46" t="s">
        <v>1907</v>
      </c>
      <c r="C4" s="253" t="s">
        <v>1909</v>
      </c>
      <c r="D4" s="357"/>
      <c r="E4" s="354"/>
      <c r="F4" s="345" t="s">
        <v>1908</v>
      </c>
      <c r="G4" s="64"/>
    </row>
    <row r="5" spans="1:7" ht="53.25" customHeight="1" thickBot="1" x14ac:dyDescent="0.3">
      <c r="A5" s="342"/>
      <c r="B5" s="48" t="s">
        <v>1910</v>
      </c>
      <c r="C5" s="54" t="s">
        <v>1911</v>
      </c>
      <c r="D5" s="70" t="str">
        <f>IF(COUNTIF(D6:D12,"NO CUMPLE")&gt;0,"NO CUMPLE CONDICIÓN",IF(COUNTIF(D6:D12,"CUMPLE")=0,"NO APLICA","CUMPLE"))</f>
        <v>NO APLICA</v>
      </c>
      <c r="E5" s="65" t="str">
        <f>CONCATENATE(IF(D6="NO CUMPLE",CONCATENATE(E6," / "),""),IF(D7="NO CUMPLE",CONCATENATE(E7," / "),""),IF(D8="NO CUMPLE",CONCATENATE(E8," / "),""),IF(D10="NO CUMPLE",CONCATENATE(E10," / "),""),IF(D11="NO CUMPLE",CONCATENATE(E11," / "),""),IF(D12="NO CUMPLE",CONCATENATE(E12," / "),""))</f>
        <v/>
      </c>
      <c r="F5" s="358" t="s">
        <v>1912</v>
      </c>
      <c r="G5" s="64">
        <f>IF(D5="CUMPLE",1,IF(D5="NO CUMPLE CONDICIÓN",2,3))</f>
        <v>3</v>
      </c>
    </row>
    <row r="6" spans="1:7" ht="201" thickBot="1" x14ac:dyDescent="0.3">
      <c r="A6" s="341" t="s">
        <v>1906</v>
      </c>
      <c r="B6" s="46" t="s">
        <v>1913</v>
      </c>
      <c r="C6" s="293" t="s">
        <v>2515</v>
      </c>
      <c r="D6" s="335"/>
      <c r="E6" s="354"/>
      <c r="F6" s="344" t="s">
        <v>1914</v>
      </c>
      <c r="G6" s="64"/>
    </row>
    <row r="7" spans="1:7" ht="113.25" customHeight="1" x14ac:dyDescent="0.25">
      <c r="A7" s="341" t="s">
        <v>1906</v>
      </c>
      <c r="B7" s="46" t="s">
        <v>1916</v>
      </c>
      <c r="C7" s="47" t="s">
        <v>2333</v>
      </c>
      <c r="D7" s="335"/>
      <c r="E7" s="354"/>
      <c r="F7" s="344" t="s">
        <v>1915</v>
      </c>
      <c r="G7" s="64"/>
    </row>
    <row r="8" spans="1:7" ht="180.75" customHeight="1" x14ac:dyDescent="0.25">
      <c r="A8" s="341"/>
      <c r="B8" s="46" t="s">
        <v>1917</v>
      </c>
      <c r="C8" s="47" t="s">
        <v>2516</v>
      </c>
      <c r="D8" s="335"/>
      <c r="E8" s="354"/>
      <c r="F8" s="345" t="s">
        <v>1918</v>
      </c>
      <c r="G8" s="64"/>
    </row>
    <row r="9" spans="1:7" s="292" customFormat="1" ht="51.75" customHeight="1" thickBot="1" x14ac:dyDescent="0.3">
      <c r="A9" s="341" t="s">
        <v>1906</v>
      </c>
      <c r="B9" s="351"/>
      <c r="C9" s="269" t="s">
        <v>1919</v>
      </c>
      <c r="D9" s="269"/>
      <c r="E9" s="352"/>
      <c r="F9" s="346"/>
      <c r="G9" s="291"/>
    </row>
    <row r="10" spans="1:7" s="292" customFormat="1" ht="33.75" customHeight="1" thickBot="1" x14ac:dyDescent="0.3">
      <c r="A10" s="341" t="s">
        <v>1906</v>
      </c>
      <c r="B10" s="46" t="s">
        <v>1920</v>
      </c>
      <c r="C10" s="47" t="s">
        <v>1921</v>
      </c>
      <c r="D10" s="335"/>
      <c r="E10" s="354"/>
      <c r="F10" s="344" t="s">
        <v>1912</v>
      </c>
      <c r="G10" s="291"/>
    </row>
    <row r="11" spans="1:7" s="292" customFormat="1" ht="65.25" customHeight="1" thickBot="1" x14ac:dyDescent="0.3">
      <c r="A11" s="341" t="s">
        <v>1906</v>
      </c>
      <c r="B11" s="46" t="s">
        <v>1922</v>
      </c>
      <c r="C11" s="47" t="s">
        <v>1923</v>
      </c>
      <c r="D11" s="335"/>
      <c r="E11" s="354"/>
      <c r="F11" s="344" t="s">
        <v>1912</v>
      </c>
      <c r="G11" s="291"/>
    </row>
    <row r="12" spans="1:7" s="292" customFormat="1" ht="111" customHeight="1" thickBot="1" x14ac:dyDescent="0.3">
      <c r="A12" s="341" t="s">
        <v>1906</v>
      </c>
      <c r="B12" s="46" t="s">
        <v>1924</v>
      </c>
      <c r="C12" s="253" t="s">
        <v>1925</v>
      </c>
      <c r="D12" s="335"/>
      <c r="E12" s="354"/>
      <c r="F12" s="344" t="s">
        <v>1912</v>
      </c>
      <c r="G12" s="291"/>
    </row>
    <row r="13" spans="1:7" ht="110.25" customHeight="1" thickBot="1" x14ac:dyDescent="0.3">
      <c r="A13" s="342"/>
      <c r="B13" s="353" t="s">
        <v>1926</v>
      </c>
      <c r="C13" s="54" t="s">
        <v>2517</v>
      </c>
      <c r="D13" s="70" t="str">
        <f>IF(COUNTIF(D14:D18,"NO CUMPLE")&gt;0,"NO CUMPLE CONDICIÓN",IF(COUNTIF(D14:D18,"CUMPLE")=0,"NO APLICA","CUMPLE"))</f>
        <v>NO APLICA</v>
      </c>
      <c r="E13" s="63" t="str">
        <f>CONCATENATE(IF(D14="NO CUMPLE",CONCATENATE(E14," / "),""),IF(D15="NO CUMPLE",CONCATENATE(E15," / "),""),IF(D16="NO CUMPLE",CONCATENATE(E16," / "),""),IF(D17="NO CUMPLE",CONCATENATE(E17," / "),""),IF(D18="NO CUMPLE",CONCATENATE(E18," / "),""))</f>
        <v/>
      </c>
      <c r="F13" s="358" t="s">
        <v>1927</v>
      </c>
      <c r="G13" s="64">
        <f>IF(D13="CUMPLE",1,IF(D13="NO CUMPLE CONDICIÓN",2,3))</f>
        <v>3</v>
      </c>
    </row>
    <row r="14" spans="1:7" ht="105" customHeight="1" thickBot="1" x14ac:dyDescent="0.3">
      <c r="A14" s="341" t="s">
        <v>1906</v>
      </c>
      <c r="B14" s="46" t="s">
        <v>1928</v>
      </c>
      <c r="C14" s="253" t="s">
        <v>1929</v>
      </c>
      <c r="D14" s="357"/>
      <c r="E14" s="354"/>
      <c r="F14" s="344" t="s">
        <v>1927</v>
      </c>
      <c r="G14" s="64"/>
    </row>
    <row r="15" spans="1:7" ht="201" customHeight="1" thickBot="1" x14ac:dyDescent="0.3">
      <c r="A15" s="341" t="s">
        <v>1906</v>
      </c>
      <c r="B15" s="46" t="s">
        <v>1930</v>
      </c>
      <c r="C15" s="58" t="s">
        <v>1931</v>
      </c>
      <c r="D15" s="335"/>
      <c r="E15" s="354"/>
      <c r="F15" s="344" t="s">
        <v>1927</v>
      </c>
      <c r="G15" s="64"/>
    </row>
    <row r="16" spans="1:7" ht="55.5" customHeight="1" thickBot="1" x14ac:dyDescent="0.3">
      <c r="A16" s="341" t="s">
        <v>1906</v>
      </c>
      <c r="B16" s="46" t="s">
        <v>1932</v>
      </c>
      <c r="C16" s="47" t="s">
        <v>1933</v>
      </c>
      <c r="D16" s="335"/>
      <c r="E16" s="354"/>
      <c r="F16" s="344" t="s">
        <v>1927</v>
      </c>
      <c r="G16" s="64"/>
    </row>
    <row r="17" spans="1:7" ht="85.5" customHeight="1" thickBot="1" x14ac:dyDescent="0.3">
      <c r="A17" s="341" t="s">
        <v>1906</v>
      </c>
      <c r="B17" s="46" t="s">
        <v>1934</v>
      </c>
      <c r="C17" s="253" t="s">
        <v>1935</v>
      </c>
      <c r="D17" s="335"/>
      <c r="E17" s="354"/>
      <c r="F17" s="344" t="s">
        <v>1927</v>
      </c>
      <c r="G17" s="64"/>
    </row>
    <row r="18" spans="1:7" ht="90.75" customHeight="1" thickBot="1" x14ac:dyDescent="0.3">
      <c r="A18" s="341" t="s">
        <v>1906</v>
      </c>
      <c r="B18" s="46" t="s">
        <v>1936</v>
      </c>
      <c r="C18" s="253" t="s">
        <v>1937</v>
      </c>
      <c r="D18" s="357"/>
      <c r="E18" s="354"/>
      <c r="F18" s="344" t="s">
        <v>1927</v>
      </c>
      <c r="G18" s="64"/>
    </row>
    <row r="19" spans="1:7" ht="60" customHeight="1" thickBot="1" x14ac:dyDescent="0.3">
      <c r="A19" s="343"/>
      <c r="B19" s="48" t="s">
        <v>1938</v>
      </c>
      <c r="C19" s="183" t="s">
        <v>1939</v>
      </c>
      <c r="D19" s="70" t="str">
        <f>IF(COUNTIF(D20:D22,"NO CUMPLE")&gt;0,"NO CUMPLE CONDICIÓN",IF(COUNTIF(D20:D22,"CUMPLE")=0,"NO APLICA","CUMPLE"))</f>
        <v>NO APLICA</v>
      </c>
      <c r="E19" s="63" t="str">
        <f>CONCATENATE(IF(D20="NO CUMPLE",CONCATENATE(E20," / "),""),IF(D21="NO CUMPLE",CONCATENATE(E21," / "),""),IF(D22="NO CUMPLE",CONCATENATE(E22," / "),""))</f>
        <v/>
      </c>
      <c r="F19" s="358" t="s">
        <v>1940</v>
      </c>
      <c r="G19" s="64">
        <f>IF(D19="CUMPLE",1,IF(D19="NO CUMPLE CONDICIÓN",2,3))</f>
        <v>3</v>
      </c>
    </row>
    <row r="20" spans="1:7" ht="321.75" customHeight="1" thickBot="1" x14ac:dyDescent="0.3">
      <c r="A20" s="341" t="s">
        <v>1906</v>
      </c>
      <c r="B20" s="46" t="s">
        <v>1941</v>
      </c>
      <c r="C20" s="253" t="s">
        <v>1942</v>
      </c>
      <c r="D20" s="335"/>
      <c r="E20" s="354"/>
      <c r="F20" s="344" t="s">
        <v>1940</v>
      </c>
      <c r="G20" s="64"/>
    </row>
    <row r="21" spans="1:7" ht="70.5" customHeight="1" thickBot="1" x14ac:dyDescent="0.3">
      <c r="A21" s="341" t="s">
        <v>1906</v>
      </c>
      <c r="B21" s="46" t="s">
        <v>1943</v>
      </c>
      <c r="C21" s="253" t="s">
        <v>1944</v>
      </c>
      <c r="D21" s="335"/>
      <c r="E21" s="354"/>
      <c r="F21" s="344" t="s">
        <v>1940</v>
      </c>
      <c r="G21" s="64"/>
    </row>
    <row r="22" spans="1:7" ht="66" customHeight="1" thickBot="1" x14ac:dyDescent="0.3">
      <c r="A22" s="341" t="s">
        <v>1906</v>
      </c>
      <c r="B22" s="46" t="s">
        <v>1945</v>
      </c>
      <c r="C22" s="253" t="s">
        <v>1946</v>
      </c>
      <c r="D22" s="335"/>
      <c r="E22" s="354"/>
      <c r="F22" s="344" t="s">
        <v>1940</v>
      </c>
      <c r="G22" s="64"/>
    </row>
    <row r="23" spans="1:7" ht="51.75" customHeight="1" thickBot="1" x14ac:dyDescent="0.3">
      <c r="A23" s="343"/>
      <c r="B23" s="48" t="s">
        <v>1947</v>
      </c>
      <c r="C23" s="54" t="s">
        <v>1948</v>
      </c>
      <c r="D23" s="70" t="str">
        <f>IF(COUNTIF(D24:D26,"NO CUMPLE")&gt;0,"NO CUMPLE CONDICIÓN",IF(COUNTIF(D24:D26,"CUMPLE")=0,"NO APLICA","CUMPLE"))</f>
        <v>NO APLICA</v>
      </c>
      <c r="E23" s="63" t="str">
        <f>CONCATENATE(IF(D24="NO CUMPLE",CONCATENATE(E24," / "),""),IF(D25="NO CUMPLE",CONCATENATE(E25," / "),""),IF(D26="NO CUMPLE",CONCATENATE(E26," / "),""))</f>
        <v/>
      </c>
      <c r="F23" s="358" t="s">
        <v>1949</v>
      </c>
      <c r="G23" s="64">
        <f>IF(D23="CUMPLE",1,IF(D23="NO CUMPLE CONDICIÓN",2,3))</f>
        <v>3</v>
      </c>
    </row>
    <row r="24" spans="1:7" ht="409.5" customHeight="1" thickBot="1" x14ac:dyDescent="0.3">
      <c r="A24" s="341" t="s">
        <v>1906</v>
      </c>
      <c r="B24" s="46" t="s">
        <v>1950</v>
      </c>
      <c r="C24" s="253" t="s">
        <v>1951</v>
      </c>
      <c r="D24" s="335"/>
      <c r="E24" s="354"/>
      <c r="F24" s="344" t="s">
        <v>1949</v>
      </c>
      <c r="G24" s="64"/>
    </row>
    <row r="25" spans="1:7" ht="76.5" customHeight="1" thickBot="1" x14ac:dyDescent="0.3">
      <c r="A25" s="341" t="s">
        <v>1906</v>
      </c>
      <c r="B25" s="46" t="s">
        <v>1952</v>
      </c>
      <c r="C25" s="253" t="s">
        <v>1953</v>
      </c>
      <c r="D25" s="335"/>
      <c r="E25" s="354"/>
      <c r="F25" s="344" t="s">
        <v>1949</v>
      </c>
      <c r="G25" s="64"/>
    </row>
    <row r="26" spans="1:7" ht="58.5" customHeight="1" thickBot="1" x14ac:dyDescent="0.3">
      <c r="A26" s="341" t="s">
        <v>1906</v>
      </c>
      <c r="B26" s="46" t="s">
        <v>1954</v>
      </c>
      <c r="C26" s="253" t="s">
        <v>1955</v>
      </c>
      <c r="D26" s="357"/>
      <c r="E26" s="354"/>
      <c r="F26" s="344" t="s">
        <v>1949</v>
      </c>
      <c r="G26" s="64"/>
    </row>
    <row r="27" spans="1:7" ht="65.25" customHeight="1" thickBot="1" x14ac:dyDescent="0.3">
      <c r="A27" s="343"/>
      <c r="B27" s="48" t="s">
        <v>1956</v>
      </c>
      <c r="C27" s="183" t="s">
        <v>1957</v>
      </c>
      <c r="D27" s="70" t="str">
        <f>IF(COUNTIF(D28:D31,"NO CUMPLE")&gt;0,"NO CUMPLE CONDICIÓN",IF(COUNTIF(D28:D31,"CUMPLE")=0,"NO APLICA","CUMPLE"))</f>
        <v>NO APLICA</v>
      </c>
      <c r="E27" s="63" t="str">
        <f>CONCATENATE(IF(D28="NO CUMPLE",CONCATENATE(E28," / "),""),IF(D29="NO CUMPLE",CONCATENATE(E29," / "),""),IF(D31="NO CUMPLE",CONCATENATE(E31," / "),""))</f>
        <v/>
      </c>
      <c r="F27" s="358" t="s">
        <v>1958</v>
      </c>
      <c r="G27" s="64">
        <f>IF(D27="CUMPLE",1,IF(D27="NO CUMPLE CONDICIÓN",2,3))</f>
        <v>3</v>
      </c>
    </row>
    <row r="28" spans="1:7" ht="238.5" customHeight="1" thickBot="1" x14ac:dyDescent="0.3">
      <c r="A28" s="341" t="s">
        <v>1906</v>
      </c>
      <c r="B28" s="46" t="s">
        <v>1959</v>
      </c>
      <c r="C28" s="290" t="s">
        <v>2334</v>
      </c>
      <c r="D28" s="335"/>
      <c r="E28" s="354"/>
      <c r="F28" s="344" t="s">
        <v>1958</v>
      </c>
      <c r="G28" s="64"/>
    </row>
    <row r="29" spans="1:7" ht="224.25" customHeight="1" x14ac:dyDescent="0.25">
      <c r="A29" s="341" t="s">
        <v>1906</v>
      </c>
      <c r="B29" s="46" t="s">
        <v>1960</v>
      </c>
      <c r="C29" s="47" t="s">
        <v>1961</v>
      </c>
      <c r="D29" s="335"/>
      <c r="E29" s="354"/>
      <c r="F29" s="344" t="s">
        <v>1958</v>
      </c>
      <c r="G29" s="64"/>
    </row>
    <row r="30" spans="1:7" ht="59.25" customHeight="1" thickBot="1" x14ac:dyDescent="0.3">
      <c r="A30" s="341" t="s">
        <v>1906</v>
      </c>
      <c r="B30" s="351"/>
      <c r="C30" s="269" t="s">
        <v>1963</v>
      </c>
      <c r="D30" s="269"/>
      <c r="E30" s="352"/>
      <c r="F30" s="347"/>
      <c r="G30" s="64"/>
    </row>
    <row r="31" spans="1:7" ht="141" customHeight="1" x14ac:dyDescent="0.25">
      <c r="A31" s="341" t="s">
        <v>1906</v>
      </c>
      <c r="B31" s="46" t="s">
        <v>1962</v>
      </c>
      <c r="C31" s="47" t="s">
        <v>1964</v>
      </c>
      <c r="D31" s="335"/>
      <c r="E31" s="354"/>
      <c r="F31" s="348" t="s">
        <v>1958</v>
      </c>
      <c r="G31" s="64"/>
    </row>
    <row r="32" spans="1:7" ht="48" customHeight="1" x14ac:dyDescent="0.25">
      <c r="A32" s="312"/>
      <c r="B32" s="48" t="s">
        <v>2461</v>
      </c>
      <c r="C32" s="183" t="s">
        <v>2462</v>
      </c>
      <c r="D32" s="70" t="str">
        <f>IF(COUNTIF(D33:D35,"NO CUMPLE")&gt;0,"NO CUMPLE CONDICIÓN",IF(COUNTIF(D33:D35,"CUMPLE")=0,"NO APLICA","CUMPLE"))</f>
        <v>NO APLICA</v>
      </c>
      <c r="E32" s="63" t="str">
        <f>CONCATENATE(IF(D33="NO CUMPLE",CONCATENATE(E33," / "),""),IF(D34="NO CUMPLE",CONCATENATE(E34," / "),""),IF(D35="NO CUMPLE",CONCATENATE(E35," / "),""))</f>
        <v/>
      </c>
      <c r="F32" s="349" t="s">
        <v>2470</v>
      </c>
      <c r="G32" s="64">
        <f>IF(D32="CUMPLE",1,IF(D32="NO CUMPLE CONDICIÓN",2,3))</f>
        <v>3</v>
      </c>
    </row>
    <row r="33" spans="1:7" ht="99.75" customHeight="1" x14ac:dyDescent="0.25">
      <c r="A33" s="313" t="s">
        <v>2463</v>
      </c>
      <c r="B33" s="46" t="s">
        <v>2464</v>
      </c>
      <c r="C33" s="253" t="s">
        <v>2465</v>
      </c>
      <c r="D33" s="335"/>
      <c r="E33" s="354"/>
      <c r="F33" s="350" t="s">
        <v>2470</v>
      </c>
      <c r="G33" s="64"/>
    </row>
    <row r="34" spans="1:7" ht="146.25" customHeight="1" x14ac:dyDescent="0.25">
      <c r="A34" s="313" t="s">
        <v>2463</v>
      </c>
      <c r="B34" s="46" t="s">
        <v>2466</v>
      </c>
      <c r="C34" s="253" t="s">
        <v>2467</v>
      </c>
      <c r="D34" s="335"/>
      <c r="E34" s="354"/>
      <c r="F34" s="350" t="s">
        <v>2470</v>
      </c>
      <c r="G34" s="64"/>
    </row>
    <row r="35" spans="1:7" ht="144" customHeight="1" thickBot="1" x14ac:dyDescent="0.3">
      <c r="A35" s="313" t="s">
        <v>2463</v>
      </c>
      <c r="B35" s="50" t="s">
        <v>2468</v>
      </c>
      <c r="C35" s="355" t="s">
        <v>2469</v>
      </c>
      <c r="D35" s="338"/>
      <c r="E35" s="356"/>
      <c r="F35" s="350" t="s">
        <v>2470</v>
      </c>
      <c r="G35" s="64"/>
    </row>
    <row r="38" spans="1:7" hidden="1" x14ac:dyDescent="0.25">
      <c r="C38" s="84" t="s">
        <v>1499</v>
      </c>
      <c r="D38" s="34">
        <f>COUNTIF(G3:G35,1)</f>
        <v>0</v>
      </c>
    </row>
    <row r="39" spans="1:7" hidden="1" x14ac:dyDescent="0.25">
      <c r="C39" s="84" t="s">
        <v>1500</v>
      </c>
      <c r="D39" s="34">
        <f>COUNTIF(G3:G35,2)</f>
        <v>0</v>
      </c>
    </row>
    <row r="40" spans="1:7" hidden="1" x14ac:dyDescent="0.25">
      <c r="C40" s="84" t="s">
        <v>1501</v>
      </c>
      <c r="D40" s="34">
        <f>COUNTIF(G3:G35,3)</f>
        <v>7</v>
      </c>
    </row>
  </sheetData>
  <sheetProtection algorithmName="SHA-512" hashValue="rirsPYiAHNrKHJ9HenZl3LYw3rFrQFDuolxPc2c1QM0cxgjlFevH1845jsdGxgkGytpYdz+MOiERFxqs4BwR+Q==" saltValue="+X4iNIxrOgHHp1dDxj6bxA==" spinCount="100000" sheet="1" formatRows="0" autoFilter="0"/>
  <mergeCells count="1">
    <mergeCell ref="B1:E1"/>
  </mergeCells>
  <phoneticPr fontId="31" type="noConversion"/>
  <conditionalFormatting sqref="D3 D5">
    <cfRule type="cellIs" dxfId="52" priority="1" operator="equal">
      <formula>"NO CUMPLE CONDICIÓN"</formula>
    </cfRule>
    <cfRule type="cellIs" dxfId="51" priority="2" operator="equal">
      <formula>"No Cumple"</formula>
    </cfRule>
  </conditionalFormatting>
  <conditionalFormatting sqref="D13 D19 D23 D27">
    <cfRule type="cellIs" dxfId="50" priority="7" operator="equal">
      <formula>"NO CUMPLE CONDICIÓN"</formula>
    </cfRule>
    <cfRule type="cellIs" dxfId="49" priority="8" operator="equal">
      <formula>"No Cumple"</formula>
    </cfRule>
  </conditionalFormatting>
  <conditionalFormatting sqref="D32">
    <cfRule type="cellIs" dxfId="48" priority="5" operator="equal">
      <formula>"NO CUMPLE CONDICIÓN"</formula>
    </cfRule>
    <cfRule type="cellIs" dxfId="47" priority="6" operator="equal">
      <formula>"No Cumple"</formula>
    </cfRule>
  </conditionalFormatting>
  <dataValidations count="2">
    <dataValidation type="list" allowBlank="1" showInputMessage="1" showErrorMessage="1" sqref="D9 D4 D14 D18 D26" xr:uid="{7693B983-B30D-437E-91CE-5BB8D394209B}">
      <formula1>"CUMPLE,NO CUMPLE"</formula1>
    </dataValidation>
    <dataValidation type="list" allowBlank="1" showInputMessage="1" showErrorMessage="1" sqref="D6:D8 D10:D12 D15:D17 D20:D22 D24:D25 D28:D29 D31 D33:D35" xr:uid="{23153AAA-57B1-4B39-B43D-CBF9165FF938}">
      <formula1>"CUMPLE,NO CUMPLE,NO APLICA"</formula1>
    </dataValidation>
  </dataValidation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2364F-A559-4C3F-A834-2963880DB885}">
  <sheetPr>
    <tabColor rgb="FFFFCCCC"/>
    <pageSetUpPr fitToPage="1"/>
  </sheetPr>
  <dimension ref="A1:G41"/>
  <sheetViews>
    <sheetView zoomScale="80" zoomScaleNormal="80" workbookViewId="0">
      <selection activeCell="E1" sqref="E1:E6"/>
    </sheetView>
  </sheetViews>
  <sheetFormatPr baseColWidth="10" defaultColWidth="11.28515625" defaultRowHeight="15" x14ac:dyDescent="0.25"/>
  <cols>
    <col min="1" max="1" width="6.85546875" style="295" customWidth="1"/>
    <col min="2" max="2" width="9.85546875" style="36" customWidth="1"/>
    <col min="3" max="3" width="89.28515625" style="32" customWidth="1"/>
    <col min="4" max="4" width="19.85546875" style="34" customWidth="1"/>
    <col min="5" max="5" width="90.85546875" style="34" customWidth="1"/>
    <col min="6" max="6" width="45" style="95" customWidth="1"/>
    <col min="7" max="7" width="16.140625" style="30" hidden="1" customWidth="1"/>
    <col min="8" max="16384" width="11.28515625" style="34"/>
  </cols>
  <sheetData>
    <row r="1" spans="1:7" ht="21" customHeight="1" x14ac:dyDescent="0.25">
      <c r="B1" s="515" t="s">
        <v>1965</v>
      </c>
      <c r="C1" s="516"/>
      <c r="D1" s="516"/>
      <c r="E1" s="517"/>
      <c r="F1" s="360"/>
    </row>
    <row r="2" spans="1:7" ht="74.25" customHeight="1" x14ac:dyDescent="0.25">
      <c r="A2" s="339" t="s">
        <v>1468</v>
      </c>
      <c r="B2" s="331" t="s">
        <v>1469</v>
      </c>
      <c r="C2" s="329" t="s">
        <v>1470</v>
      </c>
      <c r="D2" s="330" t="s">
        <v>1471</v>
      </c>
      <c r="E2" s="332" t="s">
        <v>1472</v>
      </c>
      <c r="F2" s="361" t="s">
        <v>1473</v>
      </c>
    </row>
    <row r="3" spans="1:7" ht="84" customHeight="1" x14ac:dyDescent="0.25">
      <c r="A3" s="342"/>
      <c r="B3" s="48" t="s">
        <v>1966</v>
      </c>
      <c r="C3" s="56" t="s">
        <v>1967</v>
      </c>
      <c r="D3" s="70" t="str">
        <f>IF(COUNTIF(D4:D6,"NO CUMPLE")&gt;0,"NO CUMPLE CONDICIÓN",IF(COUNTIF(D4:D6,"CUMPLE")=0,"NO APLICA","CUMPLE"))</f>
        <v>NO APLICA</v>
      </c>
      <c r="E3" s="63" t="str">
        <f>CONCATENATE(IF(D4="NO CUMPLE",CONCATENATE(E4," / "),""),IF(D5="NO CUMPLE",CONCATENATE(E5," / "),""),IF(D6="NO CUMPLE",CONCATENATE(E6," / "),""))</f>
        <v/>
      </c>
      <c r="F3" s="366" t="s">
        <v>1968</v>
      </c>
      <c r="G3" s="64">
        <f>IF(D3="CUMPLE",1,IF(D3="NO CUMPLE CONDICIÓN",2,3))</f>
        <v>3</v>
      </c>
    </row>
    <row r="4" spans="1:7" s="292" customFormat="1" ht="314.25" customHeight="1" x14ac:dyDescent="0.25">
      <c r="A4" s="341" t="s">
        <v>1906</v>
      </c>
      <c r="B4" s="55" t="s">
        <v>1969</v>
      </c>
      <c r="C4" s="251" t="s">
        <v>2518</v>
      </c>
      <c r="D4" s="368"/>
      <c r="E4" s="333"/>
      <c r="F4" s="350" t="s">
        <v>1968</v>
      </c>
      <c r="G4" s="291"/>
    </row>
    <row r="5" spans="1:7" s="292" customFormat="1" ht="106.5" customHeight="1" x14ac:dyDescent="0.25">
      <c r="A5" s="341" t="s">
        <v>1906</v>
      </c>
      <c r="B5" s="55" t="s">
        <v>1970</v>
      </c>
      <c r="C5" s="251" t="s">
        <v>1971</v>
      </c>
      <c r="D5" s="368"/>
      <c r="E5" s="333"/>
      <c r="F5" s="350" t="s">
        <v>1968</v>
      </c>
      <c r="G5" s="291"/>
    </row>
    <row r="6" spans="1:7" ht="244.5" customHeight="1" x14ac:dyDescent="0.25">
      <c r="A6" s="341" t="s">
        <v>1906</v>
      </c>
      <c r="B6" s="55" t="s">
        <v>1972</v>
      </c>
      <c r="C6" s="253" t="s">
        <v>1973</v>
      </c>
      <c r="D6" s="368"/>
      <c r="E6" s="333"/>
      <c r="F6" s="350" t="s">
        <v>1968</v>
      </c>
      <c r="G6" s="64"/>
    </row>
    <row r="7" spans="1:7" ht="84" customHeight="1" x14ac:dyDescent="0.25">
      <c r="A7" s="342"/>
      <c r="B7" s="362" t="s">
        <v>1974</v>
      </c>
      <c r="C7" s="83" t="s">
        <v>1975</v>
      </c>
      <c r="D7" s="70" t="str">
        <f>IF(COUNTIF(D8:D16,"NO CUMPLE")&gt;0,"NO CUMPLE CONDICIÓN",IF(COUNTIF(D8:D16,"CUMPLE")=0,"NO APLICA","CUMPLE"))</f>
        <v>NO APLICA</v>
      </c>
      <c r="E7" s="65" t="str">
        <f>CONCATENATE(IF(D8="NO CUMPLE",CONCATENATE(E8," / "),""),IF(D9="NO CUMPLE",CONCATENATE(E9," / "),""),IF(D10="NO CUMPLE",CONCATENATE(E10," / "),""),IF(D11="NO CUMPLE",CONCATENATE(E11," / "),""),IF(D12="NO CUMPLE",CONCATENATE(E12," / "),""),IF(D13="NO CUMPLE",CONCATENATE(E13," / "),""),IF(D14="NO CUMPLE",CONCATENATE(E14," / "),""),IF(D16="NO CUMPLE",CONCATENATE(E16," / "),""))</f>
        <v/>
      </c>
      <c r="F7" s="366" t="s">
        <v>1976</v>
      </c>
      <c r="G7" s="64">
        <f>IF(D7="CUMPLE",1,IF(D7="NO CUMPLE CONDICIÓN",2,3))</f>
        <v>3</v>
      </c>
    </row>
    <row r="8" spans="1:7" s="292" customFormat="1" ht="269.25" customHeight="1" x14ac:dyDescent="0.25">
      <c r="A8" s="341" t="s">
        <v>1906</v>
      </c>
      <c r="B8" s="363" t="s">
        <v>1977</v>
      </c>
      <c r="C8" s="253" t="s">
        <v>1978</v>
      </c>
      <c r="D8" s="369"/>
      <c r="E8" s="372"/>
      <c r="F8" s="350" t="s">
        <v>1979</v>
      </c>
      <c r="G8" s="291"/>
    </row>
    <row r="9" spans="1:7" ht="223.5" customHeight="1" x14ac:dyDescent="0.25">
      <c r="A9" s="341" t="s">
        <v>1906</v>
      </c>
      <c r="B9" s="363" t="s">
        <v>1980</v>
      </c>
      <c r="C9" s="290" t="s">
        <v>1981</v>
      </c>
      <c r="D9" s="368"/>
      <c r="E9" s="333"/>
      <c r="F9" s="350" t="s">
        <v>1982</v>
      </c>
      <c r="G9" s="64"/>
    </row>
    <row r="10" spans="1:7" ht="210" customHeight="1" x14ac:dyDescent="0.25">
      <c r="A10" s="341"/>
      <c r="B10" s="363" t="s">
        <v>1983</v>
      </c>
      <c r="C10" s="253" t="s">
        <v>1984</v>
      </c>
      <c r="D10" s="368"/>
      <c r="E10" s="333"/>
      <c r="F10" s="350" t="s">
        <v>1985</v>
      </c>
      <c r="G10" s="64"/>
    </row>
    <row r="11" spans="1:7" ht="224.25" customHeight="1" x14ac:dyDescent="0.25">
      <c r="A11" s="341"/>
      <c r="B11" s="363" t="s">
        <v>1988</v>
      </c>
      <c r="C11" s="47" t="s">
        <v>1986</v>
      </c>
      <c r="D11" s="368"/>
      <c r="E11" s="333"/>
      <c r="F11" s="350" t="s">
        <v>1987</v>
      </c>
      <c r="G11" s="64"/>
    </row>
    <row r="12" spans="1:7" ht="127.5" customHeight="1" x14ac:dyDescent="0.25">
      <c r="A12" s="341"/>
      <c r="B12" s="363" t="s">
        <v>1990</v>
      </c>
      <c r="C12" s="253" t="s">
        <v>1991</v>
      </c>
      <c r="D12" s="368"/>
      <c r="E12" s="333"/>
      <c r="F12" s="350" t="s">
        <v>1987</v>
      </c>
      <c r="G12" s="64"/>
    </row>
    <row r="13" spans="1:7" ht="91.5" customHeight="1" x14ac:dyDescent="0.25">
      <c r="A13" s="341" t="s">
        <v>1906</v>
      </c>
      <c r="B13" s="363" t="s">
        <v>1992</v>
      </c>
      <c r="C13" s="47" t="s">
        <v>1993</v>
      </c>
      <c r="D13" s="368"/>
      <c r="E13" s="333"/>
      <c r="F13" s="350" t="s">
        <v>1987</v>
      </c>
      <c r="G13" s="64"/>
    </row>
    <row r="14" spans="1:7" s="292" customFormat="1" ht="93" customHeight="1" x14ac:dyDescent="0.25">
      <c r="A14" s="341" t="s">
        <v>1906</v>
      </c>
      <c r="B14" s="363" t="s">
        <v>1994</v>
      </c>
      <c r="C14" s="47" t="s">
        <v>1989</v>
      </c>
      <c r="D14" s="368"/>
      <c r="E14" s="333"/>
      <c r="F14" s="350" t="s">
        <v>1987</v>
      </c>
      <c r="G14" s="291"/>
    </row>
    <row r="15" spans="1:7" s="292" customFormat="1" ht="46.5" customHeight="1" x14ac:dyDescent="0.25">
      <c r="A15" s="343"/>
      <c r="B15" s="364"/>
      <c r="C15" s="269" t="s">
        <v>1995</v>
      </c>
      <c r="D15" s="371"/>
      <c r="E15" s="373"/>
      <c r="F15" s="346"/>
      <c r="G15" s="291"/>
    </row>
    <row r="16" spans="1:7" ht="271.5" customHeight="1" x14ac:dyDescent="0.25">
      <c r="A16" s="341" t="s">
        <v>1906</v>
      </c>
      <c r="B16" s="363" t="s">
        <v>1996</v>
      </c>
      <c r="C16" s="253" t="s">
        <v>2471</v>
      </c>
      <c r="D16" s="368"/>
      <c r="E16" s="333"/>
      <c r="F16" s="350" t="s">
        <v>1976</v>
      </c>
      <c r="G16" s="64"/>
    </row>
    <row r="17" spans="1:7" ht="68.25" customHeight="1" x14ac:dyDescent="0.25">
      <c r="A17" s="342"/>
      <c r="B17" s="362" t="s">
        <v>1997</v>
      </c>
      <c r="C17" s="56" t="s">
        <v>1998</v>
      </c>
      <c r="D17" s="70" t="str">
        <f>IF(COUNTIF(D18:D20,"NO CUMPLE")&gt;0,"NO CUMPLE CONDICIÓN",IF(COUNTIF(D18:D20,"CUMPLE")=0,"NO APLICA","CUMPLE"))</f>
        <v>NO APLICA</v>
      </c>
      <c r="E17" s="63" t="str">
        <f>CONCATENATE(IF(D18="NO CUMPLE",CONCATENATE(E18," / "),""),IF(D19="NO CUMPLE",CONCATENATE(E19," / "),""),IF(D20="NO CUMPLE",CONCATENATE(E20," / "),""))</f>
        <v/>
      </c>
      <c r="F17" s="366" t="s">
        <v>1999</v>
      </c>
      <c r="G17" s="64">
        <f>IF(D17="CUMPLE",1,IF(D17="NO CUMPLE CONDICIÓN",2,3))</f>
        <v>3</v>
      </c>
    </row>
    <row r="18" spans="1:7" s="292" customFormat="1" ht="280.5" customHeight="1" x14ac:dyDescent="0.25">
      <c r="A18" s="341" t="s">
        <v>1906</v>
      </c>
      <c r="B18" s="363" t="s">
        <v>2000</v>
      </c>
      <c r="C18" s="253" t="s">
        <v>2519</v>
      </c>
      <c r="D18" s="369"/>
      <c r="E18" s="372"/>
      <c r="F18" s="350" t="s">
        <v>1999</v>
      </c>
      <c r="G18" s="291"/>
    </row>
    <row r="19" spans="1:7" s="292" customFormat="1" ht="59.25" customHeight="1" x14ac:dyDescent="0.25">
      <c r="A19" s="359" t="s">
        <v>1906</v>
      </c>
      <c r="B19" s="363" t="s">
        <v>2230</v>
      </c>
      <c r="C19" s="293" t="s">
        <v>2249</v>
      </c>
      <c r="D19" s="369"/>
      <c r="E19" s="372"/>
      <c r="F19" s="350" t="s">
        <v>1999</v>
      </c>
      <c r="G19" s="291"/>
    </row>
    <row r="20" spans="1:7" s="292" customFormat="1" ht="90" customHeight="1" x14ac:dyDescent="0.25">
      <c r="A20" s="152" t="s">
        <v>2001</v>
      </c>
      <c r="B20" s="363" t="s">
        <v>2002</v>
      </c>
      <c r="C20" s="293" t="s">
        <v>2003</v>
      </c>
      <c r="D20" s="369"/>
      <c r="E20" s="372"/>
      <c r="F20" s="350" t="s">
        <v>1999</v>
      </c>
      <c r="G20" s="291"/>
    </row>
    <row r="21" spans="1:7" ht="43.5" customHeight="1" x14ac:dyDescent="0.25">
      <c r="A21" s="342"/>
      <c r="B21" s="362" t="s">
        <v>2004</v>
      </c>
      <c r="C21" s="56" t="s">
        <v>2005</v>
      </c>
      <c r="D21" s="70" t="str">
        <f>IF(COUNTIF(D23:D27,"NO CUMPLE")&gt;0,"NO CUMPLE CONDICIÓN",IF(COUNTIF(D23:D27,"CUMPLE")=0,"NO APLICA","CUMPLE"))</f>
        <v>NO APLICA</v>
      </c>
      <c r="E21" s="63" t="str">
        <f>CONCATENATE(IF(D23="NO CUMPLE",CONCATENATE(E23," / "),""),IF(D24="NO CUMPLE",CONCATENATE(E24," / "),""),IF(D25="NO CUMPLE",CONCATENATE(E25," / "),""),IF(D26="NO CUMPLE",CONCATENATE(E26," / "),""),IF(D27="NO CUMPLE",CONCATENATE(E27," / "),""),)</f>
        <v/>
      </c>
      <c r="F21" s="366" t="s">
        <v>2006</v>
      </c>
      <c r="G21" s="64">
        <f>IF(D21="CUMPLE",1,IF(D21="NO CUMPLE CONDICIÓN",2,3))</f>
        <v>3</v>
      </c>
    </row>
    <row r="22" spans="1:7" ht="50.25" customHeight="1" x14ac:dyDescent="0.25">
      <c r="A22" s="342"/>
      <c r="B22" s="365"/>
      <c r="C22" s="269" t="s">
        <v>2008</v>
      </c>
      <c r="D22" s="371"/>
      <c r="E22" s="373"/>
      <c r="F22" s="346"/>
      <c r="G22" s="64"/>
    </row>
    <row r="23" spans="1:7" ht="49.5" customHeight="1" x14ac:dyDescent="0.25">
      <c r="A23" s="341" t="s">
        <v>1906</v>
      </c>
      <c r="B23" s="365" t="s">
        <v>2007</v>
      </c>
      <c r="C23" s="49" t="s">
        <v>2010</v>
      </c>
      <c r="D23" s="369"/>
      <c r="E23" s="333"/>
      <c r="F23" s="350" t="s">
        <v>2006</v>
      </c>
      <c r="G23" s="64"/>
    </row>
    <row r="24" spans="1:7" ht="223.5" customHeight="1" x14ac:dyDescent="0.25">
      <c r="A24" s="341" t="s">
        <v>1906</v>
      </c>
      <c r="B24" s="365" t="s">
        <v>2009</v>
      </c>
      <c r="C24" s="293" t="s">
        <v>2012</v>
      </c>
      <c r="D24" s="369"/>
      <c r="E24" s="333"/>
      <c r="F24" s="350" t="s">
        <v>2006</v>
      </c>
      <c r="G24" s="64"/>
    </row>
    <row r="25" spans="1:7" ht="48.75" customHeight="1" x14ac:dyDescent="0.25">
      <c r="A25" s="341" t="s">
        <v>1906</v>
      </c>
      <c r="B25" s="365" t="s">
        <v>2011</v>
      </c>
      <c r="C25" s="47" t="s">
        <v>2014</v>
      </c>
      <c r="D25" s="369"/>
      <c r="E25" s="333"/>
      <c r="F25" s="350" t="s">
        <v>2006</v>
      </c>
      <c r="G25" s="64"/>
    </row>
    <row r="26" spans="1:7" ht="353.25" customHeight="1" x14ac:dyDescent="0.25">
      <c r="A26" s="341" t="s">
        <v>1906</v>
      </c>
      <c r="B26" s="365" t="s">
        <v>2013</v>
      </c>
      <c r="C26" s="47" t="s">
        <v>2016</v>
      </c>
      <c r="D26" s="369"/>
      <c r="E26" s="333"/>
      <c r="F26" s="350" t="s">
        <v>2006</v>
      </c>
      <c r="G26" s="64"/>
    </row>
    <row r="27" spans="1:7" ht="53.25" customHeight="1" x14ac:dyDescent="0.25">
      <c r="A27" s="341" t="s">
        <v>1906</v>
      </c>
      <c r="B27" s="365" t="s">
        <v>2015</v>
      </c>
      <c r="C27" s="47" t="s">
        <v>2017</v>
      </c>
      <c r="D27" s="369"/>
      <c r="E27" s="333"/>
      <c r="F27" s="350" t="s">
        <v>2006</v>
      </c>
      <c r="G27" s="64"/>
    </row>
    <row r="28" spans="1:7" ht="45" customHeight="1" x14ac:dyDescent="0.25">
      <c r="A28" s="342"/>
      <c r="B28" s="48" t="s">
        <v>2018</v>
      </c>
      <c r="C28" s="56" t="s">
        <v>2019</v>
      </c>
      <c r="D28" s="70" t="str">
        <f>IF(COUNTIF(D29:D32,"NO CUMPLE")&gt;0,"NO CUMPLE CONDICIÓN",IF(COUNTIF(D29:D32,"CUMPLE")=0,"NO APLICA","CUMPLE"))</f>
        <v>NO APLICA</v>
      </c>
      <c r="E28" s="63" t="str">
        <f>CONCATENATE(IF(D29="NO CUMPLE",CONCATENATE(E29," / "),""),IF(D30="NO CUMPLE",CONCATENATE(E30," / "),""),IF(D31="NO CUMPLE",CONCATENATE(E31," / "),""),IF(D32="NO CUMPLE",CONCATENATE(E32," / "),""))</f>
        <v/>
      </c>
      <c r="F28" s="366" t="s">
        <v>2021</v>
      </c>
      <c r="G28" s="64">
        <f>IF(D28="CUMPLE",1,IF(D28="NO CUMPLE CONDICIÓN",2,3))</f>
        <v>3</v>
      </c>
    </row>
    <row r="29" spans="1:7" ht="216" customHeight="1" x14ac:dyDescent="0.25">
      <c r="A29" s="341" t="s">
        <v>1906</v>
      </c>
      <c r="B29" s="46" t="s">
        <v>2022</v>
      </c>
      <c r="C29" s="47" t="s">
        <v>2520</v>
      </c>
      <c r="D29" s="368"/>
      <c r="E29" s="333"/>
      <c r="F29" s="350" t="s">
        <v>2021</v>
      </c>
      <c r="G29" s="64"/>
    </row>
    <row r="30" spans="1:7" ht="113.25" customHeight="1" x14ac:dyDescent="0.25">
      <c r="A30" s="341" t="s">
        <v>1906</v>
      </c>
      <c r="B30" s="46" t="s">
        <v>2232</v>
      </c>
      <c r="C30" s="253" t="s">
        <v>2472</v>
      </c>
      <c r="D30" s="368"/>
      <c r="E30" s="333"/>
      <c r="F30" s="350" t="s">
        <v>2021</v>
      </c>
      <c r="G30" s="64"/>
    </row>
    <row r="31" spans="1:7" ht="118.5" customHeight="1" x14ac:dyDescent="0.25">
      <c r="A31" s="341"/>
      <c r="B31" s="46" t="s">
        <v>2233</v>
      </c>
      <c r="C31" s="47" t="s">
        <v>2473</v>
      </c>
      <c r="D31" s="368"/>
      <c r="E31" s="333"/>
      <c r="F31" s="350" t="s">
        <v>2021</v>
      </c>
      <c r="G31" s="64"/>
    </row>
    <row r="32" spans="1:7" ht="166.5" customHeight="1" x14ac:dyDescent="0.25">
      <c r="A32" s="341" t="s">
        <v>1906</v>
      </c>
      <c r="B32" s="46" t="s">
        <v>2521</v>
      </c>
      <c r="C32" s="47" t="s">
        <v>2023</v>
      </c>
      <c r="D32" s="368"/>
      <c r="E32" s="333"/>
      <c r="F32" s="350" t="s">
        <v>2021</v>
      </c>
      <c r="G32" s="64"/>
    </row>
    <row r="33" spans="1:7" ht="48" customHeight="1" x14ac:dyDescent="0.25">
      <c r="A33" s="342"/>
      <c r="B33" s="48" t="s">
        <v>2024</v>
      </c>
      <c r="C33" s="56" t="s">
        <v>2025</v>
      </c>
      <c r="D33" s="70" t="str">
        <f>IF(COUNTIF(D34:D36,"NO CUMPLE")&gt;0,"NO CUMPLE CONDICIÓN",IF(COUNTIF(D34:D36,"CUMPLE")=0,"NO APLICA","CUMPLE"))</f>
        <v>NO APLICA</v>
      </c>
      <c r="E33" s="63" t="str">
        <f>CONCATENATE(IF(D34="NO CUMPLE",CONCATENATE(E34," / "),""),IF(D35="NO CUMPLE",CONCATENATE(E35," / "),""),IF(D36="NO CUMPLE",CONCATENATE(E36," / "),""))</f>
        <v/>
      </c>
      <c r="F33" s="366" t="s">
        <v>2026</v>
      </c>
      <c r="G33" s="64">
        <f>IF(D33="CUMPLE",1,IF(D33="NO CUMPLE CONDICIÓN",2,3))</f>
        <v>3</v>
      </c>
    </row>
    <row r="34" spans="1:7" ht="206.25" customHeight="1" x14ac:dyDescent="0.25">
      <c r="A34" s="341" t="s">
        <v>1906</v>
      </c>
      <c r="B34" s="55" t="s">
        <v>2027</v>
      </c>
      <c r="C34" s="58" t="s">
        <v>2474</v>
      </c>
      <c r="D34" s="368"/>
      <c r="E34" s="333"/>
      <c r="F34" s="350" t="s">
        <v>2026</v>
      </c>
      <c r="G34" s="64"/>
    </row>
    <row r="35" spans="1:7" ht="123.75" customHeight="1" x14ac:dyDescent="0.25">
      <c r="A35" s="341" t="s">
        <v>1906</v>
      </c>
      <c r="B35" s="55" t="s">
        <v>2028</v>
      </c>
      <c r="C35" s="47" t="s">
        <v>2029</v>
      </c>
      <c r="D35" s="368"/>
      <c r="E35" s="333"/>
      <c r="F35" s="350" t="s">
        <v>2026</v>
      </c>
      <c r="G35" s="64"/>
    </row>
    <row r="36" spans="1:7" ht="185.25" customHeight="1" thickBot="1" x14ac:dyDescent="0.3">
      <c r="A36" s="341" t="s">
        <v>1906</v>
      </c>
      <c r="B36" s="223" t="s">
        <v>2030</v>
      </c>
      <c r="C36" s="207" t="s">
        <v>2031</v>
      </c>
      <c r="D36" s="370"/>
      <c r="E36" s="374"/>
      <c r="F36" s="350" t="s">
        <v>2026</v>
      </c>
      <c r="G36" s="64"/>
    </row>
    <row r="39" spans="1:7" hidden="1" x14ac:dyDescent="0.25">
      <c r="C39" s="84" t="s">
        <v>1499</v>
      </c>
      <c r="D39" s="34">
        <f>COUNTIF(G3:G36,1)</f>
        <v>0</v>
      </c>
    </row>
    <row r="40" spans="1:7" hidden="1" x14ac:dyDescent="0.25">
      <c r="C40" s="84" t="s">
        <v>1500</v>
      </c>
      <c r="D40" s="34">
        <f>COUNTIF(G3:G36,2)</f>
        <v>0</v>
      </c>
    </row>
    <row r="41" spans="1:7" hidden="1" x14ac:dyDescent="0.25">
      <c r="C41" s="84" t="s">
        <v>1501</v>
      </c>
      <c r="D41" s="34">
        <f>COUNTIF(G3:G36,3)</f>
        <v>6</v>
      </c>
    </row>
  </sheetData>
  <sheetProtection algorithmName="SHA-512" hashValue="mzErc9exjQoYvX/eYNmIlPARv2gGXhWSzYNq+QtfXMa/X9coyW1BHM+S5DT9oydlXWkNN/dshsACqGzKC+6q1A==" saltValue="3zvjev3oQgz8NDyoFDf+IQ==" spinCount="100000" sheet="1" formatRows="0" autoFilter="0"/>
  <mergeCells count="1">
    <mergeCell ref="B1:E1"/>
  </mergeCells>
  <phoneticPr fontId="31" type="noConversion"/>
  <conditionalFormatting sqref="D3 D7">
    <cfRule type="cellIs" dxfId="46" priority="5" operator="equal">
      <formula>"NO CUMPLE CONDICIÓN"</formula>
    </cfRule>
    <cfRule type="cellIs" dxfId="45" priority="6" operator="equal">
      <formula>"No Cumple"</formula>
    </cfRule>
  </conditionalFormatting>
  <conditionalFormatting sqref="D17 D21">
    <cfRule type="cellIs" dxfId="44" priority="3" operator="equal">
      <formula>"NO CUMPLE CONDICIÓN"</formula>
    </cfRule>
    <cfRule type="cellIs" dxfId="43" priority="4" operator="equal">
      <formula>"No Cumple"</formula>
    </cfRule>
  </conditionalFormatting>
  <conditionalFormatting sqref="D28 D33">
    <cfRule type="cellIs" dxfId="42" priority="1" operator="equal">
      <formula>"NO CUMPLE CONDICIÓN"</formula>
    </cfRule>
    <cfRule type="cellIs" dxfId="41" priority="2" operator="equal">
      <formula>"No Cumple"</formula>
    </cfRule>
  </conditionalFormatting>
  <dataValidations count="2">
    <dataValidation type="list" allowBlank="1" showInputMessage="1" showErrorMessage="1" sqref="D15 D8 D18:D20 D22:D27" xr:uid="{48D6B0F6-F0E1-498A-B18D-A8638325A76E}">
      <formula1>"CUMPLE,NO CUMPLE"</formula1>
    </dataValidation>
    <dataValidation type="list" allowBlank="1" showInputMessage="1" showErrorMessage="1" sqref="D4:D6 D9:D14 D16 D29:D32 D34:D36" xr:uid="{9122BDC9-71F7-40A1-8C8D-80C8299EBA19}">
      <formula1>"CUMPLE,NO CUMPLE,NO APLICA"</formula1>
    </dataValidation>
  </dataValidations>
  <printOptions horizontalCentered="1"/>
  <pageMargins left="0.31496062992125984" right="0.31496062992125984" top="1.1417322834645669" bottom="0.74803149606299213" header="0.31496062992125984" footer="0.31496062992125984"/>
  <pageSetup scale="63"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0191-F3CF-4134-B85F-E668FECAE9D3}">
  <sheetPr>
    <tabColor rgb="FFFFCCCC"/>
    <pageSetUpPr fitToPage="1"/>
  </sheetPr>
  <dimension ref="A1:I24"/>
  <sheetViews>
    <sheetView zoomScale="80" zoomScaleNormal="80" workbookViewId="0">
      <selection activeCell="E1" sqref="E1:E6"/>
    </sheetView>
  </sheetViews>
  <sheetFormatPr baseColWidth="10" defaultColWidth="11.28515625" defaultRowHeight="15" x14ac:dyDescent="0.25"/>
  <cols>
    <col min="1" max="1" width="6.85546875" style="31" customWidth="1"/>
    <col min="2" max="2" width="9.85546875" style="36" customWidth="1"/>
    <col min="3" max="3" width="78.140625" style="32" customWidth="1"/>
    <col min="4" max="4" width="19.85546875" style="34" customWidth="1"/>
    <col min="5" max="5" width="88.28515625" style="34" customWidth="1"/>
    <col min="6" max="6" width="45" style="296" customWidth="1"/>
    <col min="7" max="7" width="16.140625" style="30" hidden="1" customWidth="1"/>
    <col min="8" max="8" width="19.28515625" style="34" customWidth="1"/>
    <col min="9" max="9" width="43.28515625" style="34" customWidth="1"/>
    <col min="10" max="16384" width="11.28515625" style="34"/>
  </cols>
  <sheetData>
    <row r="1" spans="1:9" ht="21" customHeight="1" thickBot="1" x14ac:dyDescent="0.4">
      <c r="A1" s="275"/>
      <c r="B1" s="518" t="s">
        <v>2032</v>
      </c>
      <c r="C1" s="519"/>
      <c r="D1" s="519"/>
      <c r="E1" s="520"/>
      <c r="F1" s="297" t="s">
        <v>1778</v>
      </c>
    </row>
    <row r="2" spans="1:9" ht="74.25" customHeight="1" x14ac:dyDescent="0.25">
      <c r="A2" s="381" t="s">
        <v>1468</v>
      </c>
      <c r="B2" s="388" t="s">
        <v>1469</v>
      </c>
      <c r="C2" s="389" t="s">
        <v>1470</v>
      </c>
      <c r="D2" s="378" t="s">
        <v>1471</v>
      </c>
      <c r="E2" s="379" t="s">
        <v>1472</v>
      </c>
      <c r="F2" s="380" t="s">
        <v>1473</v>
      </c>
    </row>
    <row r="3" spans="1:9" ht="71.25" customHeight="1" x14ac:dyDescent="0.25">
      <c r="A3" s="209"/>
      <c r="B3" s="48" t="s">
        <v>2033</v>
      </c>
      <c r="C3" s="183" t="s">
        <v>2445</v>
      </c>
      <c r="D3" s="70" t="str">
        <f>IF(COUNTIF(D4:D8,"NO CUMPLE")&gt;0,"NO CUMPLE CONDICIÓN",IF(COUNTIF(D4:D8,"CUMPLE")=0,"NO APLICA","CUMPLE"))</f>
        <v>NO APLICA</v>
      </c>
      <c r="E3" s="63" t="str">
        <f>CONCATENATE(IF(D4="NO CUMPLE",CONCATENATE(E4," / "),""),IF(D5="NO CUMPLE",CONCATENATE(E5," / "),""),IF(D6="NO CUMPLE",CONCATENATE(E6," / "),""),IF(D7="NO CUMPLE",CONCATENATE(E7," / "),""),IF(D8="NO CUMPLE",CONCATENATE(E8," / "),""))</f>
        <v/>
      </c>
      <c r="F3" s="386" t="s">
        <v>2446</v>
      </c>
      <c r="G3" s="64">
        <f>IF(D3="CUMPLE",1,IF(D3="NO CUMPLE CONDICIÓN",2,3))</f>
        <v>3</v>
      </c>
    </row>
    <row r="4" spans="1:9" ht="134.25" customHeight="1" x14ac:dyDescent="0.25">
      <c r="A4" s="311" t="s">
        <v>2198</v>
      </c>
      <c r="B4" s="55" t="s">
        <v>2036</v>
      </c>
      <c r="C4" s="254" t="s">
        <v>2250</v>
      </c>
      <c r="D4" s="375"/>
      <c r="E4" s="390" t="s">
        <v>1778</v>
      </c>
      <c r="F4" s="387" t="s">
        <v>2446</v>
      </c>
      <c r="G4" s="64"/>
    </row>
    <row r="5" spans="1:9" ht="71.25" customHeight="1" x14ac:dyDescent="0.25">
      <c r="A5" s="311" t="s">
        <v>2198</v>
      </c>
      <c r="B5" s="55" t="s">
        <v>2234</v>
      </c>
      <c r="C5" s="191" t="s">
        <v>2251</v>
      </c>
      <c r="D5" s="375"/>
      <c r="E5" s="390"/>
      <c r="F5" s="387" t="s">
        <v>2446</v>
      </c>
      <c r="G5" s="64"/>
    </row>
    <row r="6" spans="1:9" ht="82.5" customHeight="1" x14ac:dyDescent="0.25">
      <c r="A6" s="311" t="s">
        <v>2198</v>
      </c>
      <c r="B6" s="55" t="s">
        <v>2447</v>
      </c>
      <c r="C6" s="57" t="s">
        <v>2252</v>
      </c>
      <c r="D6" s="375"/>
      <c r="E6" s="390"/>
      <c r="F6" s="387" t="s">
        <v>2446</v>
      </c>
      <c r="G6" s="64"/>
    </row>
    <row r="7" spans="1:9" ht="79.5" customHeight="1" x14ac:dyDescent="0.25">
      <c r="A7" s="311" t="s">
        <v>2198</v>
      </c>
      <c r="B7" s="55" t="s">
        <v>2448</v>
      </c>
      <c r="C7" s="57" t="s">
        <v>2253</v>
      </c>
      <c r="D7" s="375"/>
      <c r="E7" s="390"/>
      <c r="F7" s="387" t="s">
        <v>2446</v>
      </c>
      <c r="G7" s="64"/>
    </row>
    <row r="8" spans="1:9" ht="60" customHeight="1" x14ac:dyDescent="0.25">
      <c r="A8" s="212" t="s">
        <v>2050</v>
      </c>
      <c r="B8" s="55" t="s">
        <v>2449</v>
      </c>
      <c r="C8" s="57" t="s">
        <v>2254</v>
      </c>
      <c r="D8" s="375"/>
      <c r="E8" s="390"/>
      <c r="F8" s="387" t="s">
        <v>2446</v>
      </c>
      <c r="G8" s="64"/>
    </row>
    <row r="9" spans="1:9" ht="66.75" customHeight="1" x14ac:dyDescent="0.25">
      <c r="A9" s="382"/>
      <c r="B9" s="391" t="s">
        <v>2235</v>
      </c>
      <c r="C9" s="376" t="s">
        <v>2034</v>
      </c>
      <c r="D9" s="70" t="str">
        <f>IF(COUNTIF(D10:D10,"NO CUMPLE")&gt;0,"NO CUMPLE CONDICIÓN",IF(COUNTIF(D10:D10,"CUMPLE")=0,"NO APLICA","CUMPLE"))</f>
        <v>NO APLICA</v>
      </c>
      <c r="E9" s="63" t="str">
        <f>CONCATENATE(IF(D10="NO CUMPLE",CONCATENATE(E10," / "),""))</f>
        <v/>
      </c>
      <c r="F9" s="386" t="s">
        <v>2035</v>
      </c>
      <c r="G9" s="64">
        <f>IF(D9="CUMPLE",1,IF(D9="NO CUMPLE CONDICIÓN",2,3))</f>
        <v>3</v>
      </c>
    </row>
    <row r="10" spans="1:9" ht="160.5" customHeight="1" x14ac:dyDescent="0.25">
      <c r="A10" s="383" t="s">
        <v>1906</v>
      </c>
      <c r="B10" s="392" t="s">
        <v>2040</v>
      </c>
      <c r="C10" s="57" t="s">
        <v>2037</v>
      </c>
      <c r="D10" s="375"/>
      <c r="E10" s="390"/>
      <c r="F10" s="387" t="s">
        <v>2035</v>
      </c>
      <c r="G10" s="64"/>
    </row>
    <row r="11" spans="1:9" ht="53.25" customHeight="1" x14ac:dyDescent="0.25">
      <c r="A11" s="384"/>
      <c r="B11" s="391" t="s">
        <v>2236</v>
      </c>
      <c r="C11" s="376" t="s">
        <v>2038</v>
      </c>
      <c r="D11" s="70" t="str">
        <f>IF(COUNTIF(D12:D12,"NO CUMPLE")&gt;0,"NO CUMPLE CONDICIÓN",IF(COUNTIF(D12:D12,"CUMPLE")=0,"NO APLICA","CUMPLE"))</f>
        <v>NO APLICA</v>
      </c>
      <c r="E11" s="63" t="str">
        <f>CONCATENATE(IF(D12="NO CUMPLE",CONCATENATE(E12," / "),""))</f>
        <v/>
      </c>
      <c r="F11" s="386" t="s">
        <v>2039</v>
      </c>
      <c r="G11" s="64">
        <f>IF(D11="CUMPLE",1,IF(D11="NO CUMPLE CONDICIÓN",2,3))</f>
        <v>3</v>
      </c>
    </row>
    <row r="12" spans="1:9" s="292" customFormat="1" ht="225.75" customHeight="1" x14ac:dyDescent="0.25">
      <c r="A12" s="212" t="s">
        <v>2050</v>
      </c>
      <c r="B12" s="392" t="s">
        <v>2043</v>
      </c>
      <c r="C12" s="57" t="s">
        <v>2335</v>
      </c>
      <c r="D12" s="375"/>
      <c r="E12" s="390" t="s">
        <v>1778</v>
      </c>
      <c r="F12" s="387" t="s">
        <v>2039</v>
      </c>
      <c r="G12" s="291"/>
      <c r="I12" s="34"/>
    </row>
    <row r="13" spans="1:9" s="292" customFormat="1" ht="70.5" customHeight="1" x14ac:dyDescent="0.25">
      <c r="A13" s="385"/>
      <c r="B13" s="391" t="s">
        <v>2237</v>
      </c>
      <c r="C13" s="376" t="s">
        <v>2041</v>
      </c>
      <c r="D13" s="70" t="str">
        <f>IF(COUNTIF(D14:D17,"NO CUMPLE")&gt;0,"NO CUMPLE CONDICIÓN",IF(COUNTIF(D14:D17,"CUMPLE")=0,"NO APLICA","CUMPLE"))</f>
        <v>NO APLICA</v>
      </c>
      <c r="E13" s="63" t="str">
        <f>CONCATENATE(IF(D14="NO CUMPLE",CONCATENATE(E14," / "),""),IF(D15="NO CUMPLE",CONCATENATE(E15," / "),""),IF(D16="NO CUMPLE",CONCATENATE(E16," / "),""),IF(D17="NO CUMPLE",CONCATENATE(E17," / "),""))</f>
        <v/>
      </c>
      <c r="F13" s="386" t="s">
        <v>2042</v>
      </c>
      <c r="G13" s="64">
        <f>IF(D13="CUMPLE",1,IF(D13="NO CUMPLE CONDICIÓN",2,3))</f>
        <v>3</v>
      </c>
    </row>
    <row r="14" spans="1:9" s="292" customFormat="1" ht="133.5" customHeight="1" x14ac:dyDescent="0.25">
      <c r="A14" s="383" t="s">
        <v>1906</v>
      </c>
      <c r="B14" s="393" t="s">
        <v>2238</v>
      </c>
      <c r="C14" s="57" t="s">
        <v>2044</v>
      </c>
      <c r="D14" s="375"/>
      <c r="E14" s="394" t="s">
        <v>1778</v>
      </c>
      <c r="F14" s="387" t="s">
        <v>2042</v>
      </c>
      <c r="G14" s="291"/>
    </row>
    <row r="15" spans="1:9" ht="110.25" customHeight="1" x14ac:dyDescent="0.25">
      <c r="A15" s="383" t="s">
        <v>1906</v>
      </c>
      <c r="B15" s="393" t="s">
        <v>2450</v>
      </c>
      <c r="C15" s="377" t="s">
        <v>2045</v>
      </c>
      <c r="D15" s="375"/>
      <c r="E15" s="394" t="s">
        <v>1778</v>
      </c>
      <c r="F15" s="387" t="s">
        <v>2042</v>
      </c>
      <c r="G15" s="64"/>
    </row>
    <row r="16" spans="1:9" ht="75.75" customHeight="1" x14ac:dyDescent="0.25">
      <c r="A16" s="383" t="s">
        <v>1906</v>
      </c>
      <c r="B16" s="393" t="s">
        <v>2451</v>
      </c>
      <c r="C16" s="323" t="s">
        <v>2046</v>
      </c>
      <c r="D16" s="375"/>
      <c r="E16" s="390"/>
      <c r="F16" s="387" t="s">
        <v>2042</v>
      </c>
    </row>
    <row r="17" spans="1:6" ht="66" customHeight="1" thickBot="1" x14ac:dyDescent="0.3">
      <c r="A17" s="383" t="s">
        <v>1906</v>
      </c>
      <c r="B17" s="395" t="s">
        <v>2452</v>
      </c>
      <c r="C17" s="396" t="s">
        <v>2047</v>
      </c>
      <c r="D17" s="397"/>
      <c r="E17" s="398" t="s">
        <v>1778</v>
      </c>
      <c r="F17" s="387" t="s">
        <v>2042</v>
      </c>
    </row>
    <row r="18" spans="1:6" x14ac:dyDescent="0.25">
      <c r="A18" s="298"/>
      <c r="B18" s="299"/>
      <c r="C18" s="300"/>
      <c r="D18" s="299"/>
      <c r="E18" s="299"/>
      <c r="F18" s="301"/>
    </row>
    <row r="19" spans="1:6" hidden="1" x14ac:dyDescent="0.25">
      <c r="A19" s="298"/>
      <c r="B19" s="299"/>
      <c r="C19" s="84" t="s">
        <v>1499</v>
      </c>
      <c r="D19" s="34">
        <f>COUNTIF(G3:G17,1)</f>
        <v>0</v>
      </c>
      <c r="E19" s="299"/>
      <c r="F19" s="301"/>
    </row>
    <row r="20" spans="1:6" hidden="1" x14ac:dyDescent="0.25">
      <c r="A20" s="298"/>
      <c r="B20" s="299"/>
      <c r="C20" s="84" t="s">
        <v>1500</v>
      </c>
      <c r="D20" s="34">
        <f>COUNTIF(G3:G17,2)</f>
        <v>0</v>
      </c>
      <c r="E20" s="299"/>
      <c r="F20" s="302"/>
    </row>
    <row r="21" spans="1:6" hidden="1" x14ac:dyDescent="0.25">
      <c r="A21" s="298"/>
      <c r="B21" s="299"/>
      <c r="C21" s="84" t="s">
        <v>1501</v>
      </c>
      <c r="D21" s="34">
        <f>COUNTIF(G3:G17,3)</f>
        <v>4</v>
      </c>
      <c r="E21" s="299"/>
      <c r="F21" s="302"/>
    </row>
    <row r="22" spans="1:6" x14ac:dyDescent="0.25">
      <c r="A22" s="298"/>
      <c r="B22" s="299"/>
      <c r="C22" s="300"/>
      <c r="D22" s="299"/>
      <c r="E22" s="521"/>
      <c r="F22" s="302"/>
    </row>
    <row r="23" spans="1:6" x14ac:dyDescent="0.25">
      <c r="A23" s="298"/>
      <c r="B23" s="299"/>
      <c r="C23" s="300"/>
      <c r="D23" s="299"/>
      <c r="E23" s="521"/>
      <c r="F23" s="302"/>
    </row>
    <row r="24" spans="1:6" x14ac:dyDescent="0.25">
      <c r="A24" s="298"/>
      <c r="B24" s="299"/>
      <c r="C24" s="300"/>
      <c r="D24" s="299"/>
      <c r="E24" s="521"/>
      <c r="F24" s="302"/>
    </row>
  </sheetData>
  <sheetProtection formatRows="0" autoFilter="0"/>
  <mergeCells count="2">
    <mergeCell ref="B1:E1"/>
    <mergeCell ref="E22:E24"/>
  </mergeCells>
  <phoneticPr fontId="31" type="noConversion"/>
  <conditionalFormatting sqref="D3">
    <cfRule type="cellIs" dxfId="40" priority="3" operator="equal">
      <formula>"NO CUMPLE CONDICIÓN"</formula>
    </cfRule>
    <cfRule type="cellIs" dxfId="39" priority="4" operator="equal">
      <formula>"No Cumple"</formula>
    </cfRule>
  </conditionalFormatting>
  <conditionalFormatting sqref="D9">
    <cfRule type="cellIs" dxfId="38" priority="9" operator="equal">
      <formula>"NO CUMPLE CONDICIÓN"</formula>
    </cfRule>
    <cfRule type="cellIs" dxfId="37" priority="10" operator="equal">
      <formula>"No Cumple"</formula>
    </cfRule>
  </conditionalFormatting>
  <conditionalFormatting sqref="D11">
    <cfRule type="cellIs" dxfId="36" priority="7" operator="equal">
      <formula>"NO CUMPLE CONDICIÓN"</formula>
    </cfRule>
    <cfRule type="cellIs" dxfId="35" priority="8" operator="equal">
      <formula>"No Cumple"</formula>
    </cfRule>
  </conditionalFormatting>
  <conditionalFormatting sqref="D13">
    <cfRule type="cellIs" dxfId="34" priority="1" operator="equal">
      <formula>"NO CUMPLE CONDICIÓN"</formula>
    </cfRule>
    <cfRule type="cellIs" dxfId="33" priority="2" operator="equal">
      <formula>"No Cumple"</formula>
    </cfRule>
  </conditionalFormatting>
  <dataValidations count="2">
    <dataValidation type="list" allowBlank="1" showInputMessage="1" showErrorMessage="1" sqref="D4 D7:D8 D10 D12 D14:D15 D17" xr:uid="{BFB27F1D-B021-424E-8E02-29D54CF272E7}">
      <formula1>"CUMPLE,NO CUMPLE"</formula1>
    </dataValidation>
    <dataValidation type="list" allowBlank="1" showInputMessage="1" showErrorMessage="1" sqref="D5:D6 D16" xr:uid="{ADB955D6-6C92-41CE-A191-CF5B2E08CD1E}">
      <formula1>"CUMPLE,NO CUMPLE,NO APLICA"</formula1>
    </dataValidation>
  </dataValidations>
  <printOptions horizontalCentered="1"/>
  <pageMargins left="0.31496062992125984" right="0.31496062992125984" top="1.1417322834645669" bottom="0.74803149606299213" header="0.31496062992125984" footer="0.31496062992125984"/>
  <pageSetup scale="67" fitToHeight="0" orientation="landscape" r:id="rId1"/>
  <headerFooter>
    <oddHeader>&amp;L&amp;G&amp;CPROCESO DE INSPECCIÓN, VIGILANCIA Y CONTROL
INSTRUMENTO IV
EDUCACIÓN INICIAL CAMPESINA&amp;RIN84.IVC
Versión 2
24/06/2026
Clasificación de la Información
CLASIFICADA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58bb890-495a-4261-b091-f9795264cda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C5AA379EF17D4984F1A2CAED08157D" ma:contentTypeVersion="18" ma:contentTypeDescription="Crear nuevo documento." ma:contentTypeScope="" ma:versionID="81468e11aee94068b0e41fd509e2244b">
  <xsd:schema xmlns:xsd="http://www.w3.org/2001/XMLSchema" xmlns:xs="http://www.w3.org/2001/XMLSchema" xmlns:p="http://schemas.microsoft.com/office/2006/metadata/properties" xmlns:ns3="b58bb890-495a-4261-b091-f9795264cda7" xmlns:ns4="726cd9a9-ffeb-4a3d-81a1-1c79d3c764d0" targetNamespace="http://schemas.microsoft.com/office/2006/metadata/properties" ma:root="true" ma:fieldsID="60a654b8efb7c389df8ecd3a99c5d17d" ns3:_="" ns4:_="">
    <xsd:import namespace="b58bb890-495a-4261-b091-f9795264cda7"/>
    <xsd:import namespace="726cd9a9-ffeb-4a3d-81a1-1c79d3c764d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DateTaken"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bb890-495a-4261-b091-f9795264cd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6cd9a9-ffeb-4a3d-81a1-1c79d3c764d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29F242-E5B9-4DBB-A19D-7258E25379C6}">
  <ds:schemaRefs>
    <ds:schemaRef ds:uri="http://schemas.microsoft.com/sharepoint/v3/contenttype/forms"/>
  </ds:schemaRefs>
</ds:datastoreItem>
</file>

<file path=customXml/itemProps2.xml><?xml version="1.0" encoding="utf-8"?>
<ds:datastoreItem xmlns:ds="http://schemas.openxmlformats.org/officeDocument/2006/customXml" ds:itemID="{0B56C6F4-071D-4AE6-84D4-CEF5997BC3BE}">
  <ds:schemaRefs>
    <ds:schemaRef ds:uri="http://purl.org/dc/dcmitype/"/>
    <ds:schemaRef ds:uri="http://purl.org/dc/terms/"/>
    <ds:schemaRef ds:uri="http://schemas.microsoft.com/office/2006/documentManagement/types"/>
    <ds:schemaRef ds:uri="http://purl.org/dc/elements/1.1/"/>
    <ds:schemaRef ds:uri="b58bb890-495a-4261-b091-f9795264cda7"/>
    <ds:schemaRef ds:uri="726cd9a9-ffeb-4a3d-81a1-1c79d3c764d0"/>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EC2211B-DED4-4C8D-917D-2EF8F60BD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bb890-495a-4261-b091-f9795264cda7"/>
    <ds:schemaRef ds:uri="726cd9a9-ffeb-4a3d-81a1-1c79d3c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20</vt:i4>
      </vt:variant>
    </vt:vector>
  </HeadingPairs>
  <TitlesOfParts>
    <vt:vector size="42" baseType="lpstr">
      <vt:lpstr>LISTAS</vt:lpstr>
      <vt:lpstr>PORTADA</vt:lpstr>
      <vt:lpstr>INSTRUCTIVO</vt:lpstr>
      <vt:lpstr>1. Información General</vt:lpstr>
      <vt:lpstr>2.Ambientes Edu. y Protectores</vt:lpstr>
      <vt:lpstr>3.Salud y Nutrición</vt:lpstr>
      <vt:lpstr>4. Familia, Comunidad y Redes</vt:lpstr>
      <vt:lpstr>5. Proceso pedagógico</vt:lpstr>
      <vt:lpstr>6. Administrativo y de Gestión</vt:lpstr>
      <vt:lpstr>7. Financiero</vt:lpstr>
      <vt:lpstr>8. Talento Humano </vt:lpstr>
      <vt:lpstr>Tabla 1. Áreas y Baños</vt:lpstr>
      <vt:lpstr>Tabla 2 Evid. no cumpl P.I.</vt:lpstr>
      <vt:lpstr>Tabla 3. Estructu Talento Hum</vt:lpstr>
      <vt:lpstr>Tabla 4 Registro Muestra TH</vt:lpstr>
      <vt:lpstr>Tabla 5 Perfiles TH</vt:lpstr>
      <vt:lpstr>Anexo 1. Doc. Inscripcion</vt:lpstr>
      <vt:lpstr>TEMP</vt:lpstr>
      <vt:lpstr>Condiciones NO cumplimiento </vt:lpstr>
      <vt:lpstr>Acta_Cierre </vt:lpstr>
      <vt:lpstr>Oculto</vt:lpstr>
      <vt:lpstr>Plan de Mejoramiento</vt:lpstr>
      <vt:lpstr>'1. Información General'!Área_de_impresión</vt:lpstr>
      <vt:lpstr>'2.Ambientes Edu. y Protectores'!Área_de_impresión</vt:lpstr>
      <vt:lpstr>'3.Salud y Nutrición'!Área_de_impresión</vt:lpstr>
      <vt:lpstr>'4. Familia, Comunidad y Redes'!Área_de_impresión</vt:lpstr>
      <vt:lpstr>'5. Proceso pedagógico'!Área_de_impresión</vt:lpstr>
      <vt:lpstr>'6. Administrativo y de Gestión'!Área_de_impresión</vt:lpstr>
      <vt:lpstr>'7. Financiero'!Área_de_impresión</vt:lpstr>
      <vt:lpstr>'8. Talento Humano '!Área_de_impresión</vt:lpstr>
      <vt:lpstr>'Acta_Cierre '!Área_de_impresión</vt:lpstr>
      <vt:lpstr>'Anexo 1. Doc. Inscripcion'!Área_de_impresión</vt:lpstr>
      <vt:lpstr>'Condiciones NO cumplimiento '!Área_de_impresión</vt:lpstr>
      <vt:lpstr>INSTRUCTIVO!Área_de_impresión</vt:lpstr>
      <vt:lpstr>PORTADA!Área_de_impresión</vt:lpstr>
      <vt:lpstr>'Tabla 1. Áreas y Baños'!Área_de_impresión</vt:lpstr>
      <vt:lpstr>'Tabla 2 Evid. no cumpl P.I.'!Área_de_impresión</vt:lpstr>
      <vt:lpstr>'Tabla 3. Estructu Talento Hum'!Área_de_impresión</vt:lpstr>
      <vt:lpstr>'Tabla 4 Registro Muestra TH'!Área_de_impresión</vt:lpstr>
      <vt:lpstr>'Tabla 5 Perfiles TH'!Área_de_impresión</vt:lpstr>
      <vt:lpstr>'Condiciones NO cumplimiento '!Títulos_a_imprimir</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2026-06-24T19:36:17Z</cp:lastPrinted>
  <dcterms:created xsi:type="dcterms:W3CDTF">2025-06-13T16:00:54Z</dcterms:created>
  <dcterms:modified xsi:type="dcterms:W3CDTF">2026-06-24T19:36:35Z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0x010100F4C5AA379EF17D4984F1A2CAED08157D</vt:lpwstr>
  </property>
</Properties>
</file>